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150" windowWidth="13125" windowHeight="5985" tabRatio="851" activeTab="3"/>
  </bookViews>
  <sheets>
    <sheet name="SCC List" sheetId="1" r:id="rId1"/>
    <sheet name="SCC Definitions" sheetId="2" r:id="rId2"/>
    <sheet name="TEAM Scopes ALIs" sheetId="3" r:id="rId3"/>
    <sheet name="BUILD Main" sheetId="4" r:id="rId4"/>
    <sheet name="Inflation" sheetId="5" r:id="rId5"/>
    <sheet name="Project Description" sheetId="6" r:id="rId6"/>
    <sheet name="Schedule" sheetId="7" r:id="rId7"/>
    <sheet name="BUILD Annualized" sheetId="8" r:id="rId8"/>
    <sheet name=" Fund Source by Cat" sheetId="9" r:id="rId9"/>
    <sheet name=" Fund Source by Year" sheetId="10" r:id="rId10"/>
    <sheet name="BASELINE Main" sheetId="11" r:id="rId11"/>
    <sheet name="BASELINE Annualized" sheetId="12" r:id="rId12"/>
    <sheet name="By-Segment" sheetId="13" r:id="rId13"/>
    <sheet name="Project-wide" sheetId="14" r:id="rId14"/>
    <sheet name="FFGA A3T1" sheetId="15" r:id="rId15"/>
    <sheet name="FFGA A3T2" sheetId="16" r:id="rId16"/>
    <sheet name="A3T3" sheetId="17" r:id="rId17"/>
    <sheet name="A3A" sheetId="18" r:id="rId18"/>
    <sheet name="A4" sheetId="19" r:id="rId19"/>
  </sheets>
  <definedNames>
    <definedName name="_xlnm.Print_Area" localSheetId="8">' Fund Source by Cat'!$A$1:$O$22</definedName>
    <definedName name="_xlnm.Print_Area" localSheetId="9">' Fund Source by Year'!$A$1:$AD$11</definedName>
    <definedName name="_xlnm.Print_Area" localSheetId="17">'A3A'!$A$1:$O$16</definedName>
    <definedName name="_xlnm.Print_Area" localSheetId="16">'A3T3'!$A$1:$G$23</definedName>
    <definedName name="_xlnm.Print_Area" localSheetId="18">'A4'!$A$1:$DC$15</definedName>
    <definedName name="_xlnm.Print_Area" localSheetId="11">'BASELINE Annualized'!$A$1:$J$75</definedName>
    <definedName name="_xlnm.Print_Area" localSheetId="10">'BASELINE Main'!$A$1:$J$82</definedName>
    <definedName name="_xlnm.Print_Area" localSheetId="7">'BUILD Annualized'!$A$1:$J$75</definedName>
    <definedName name="_xlnm.Print_Area" localSheetId="3">'BUILD Main'!$A$1:$J$84</definedName>
    <definedName name="_xlnm.Print_Area" localSheetId="12">'By-Segment'!$A$1:$E$56</definedName>
    <definedName name="_xlnm.Print_Area" localSheetId="14">'FFGA A3T1'!$A$1:$C$73</definedName>
    <definedName name="_xlnm.Print_Area" localSheetId="15">'FFGA A3T2'!$A$1:$G$13</definedName>
    <definedName name="_xlnm.Print_Area" localSheetId="4">'Inflation'!$A$1:$AD$37</definedName>
    <definedName name="_xlnm.Print_Area" localSheetId="5">'Project Description'!$A$1:$J$77</definedName>
    <definedName name="_xlnm.Print_Area" localSheetId="13">'Project-wide'!$A$1:$E$43</definedName>
    <definedName name="_xlnm.Print_Area" localSheetId="1">'SCC Definitions'!$A$1:$C$76</definedName>
    <definedName name="_xlnm.Print_Area" localSheetId="0">'SCC List'!$A$1:$B$69</definedName>
    <definedName name="_xlnm.Print_Area" localSheetId="6">'Schedule'!$A$1:$DD$28</definedName>
    <definedName name="_xlnm.Print_Area" localSheetId="2">'TEAM Scopes ALIs'!$A$1:$H$34</definedName>
  </definedNames>
  <calcPr fullCalcOnLoad="1"/>
</workbook>
</file>

<file path=xl/comments11.xml><?xml version="1.0" encoding="utf-8"?>
<comments xmlns="http://schemas.openxmlformats.org/spreadsheetml/2006/main">
  <authors>
    <author>herres</author>
  </authors>
  <commentList>
    <comment ref="J9" authorId="0">
      <text>
        <r>
          <rPr>
            <sz val="10"/>
            <rFont val="Tahoma"/>
            <family val="2"/>
          </rPr>
          <t>April 25, 2008:  Please note that these cost parameters have been increased by 4% from the 2007 costs.  They include allocated contingency as before.</t>
        </r>
        <r>
          <rPr>
            <sz val="8"/>
            <rFont val="Tahoma"/>
            <family val="0"/>
          </rPr>
          <t xml:space="preserve">
</t>
        </r>
      </text>
    </comment>
  </commentList>
</comments>
</file>

<file path=xl/comments12.xml><?xml version="1.0" encoding="utf-8"?>
<comments xmlns="http://schemas.openxmlformats.org/spreadsheetml/2006/main">
  <authors>
    <author>HerreS</author>
    <author>herres</author>
  </authors>
  <commentList>
    <comment ref="H60" authorId="0">
      <text>
        <r>
          <rPr>
            <sz val="10"/>
            <rFont val="Tahoma"/>
            <family val="2"/>
          </rPr>
          <t>The range for buses is 12 to 18 years.  Provide supporting documentation for an estimated useful life of more than 12 years.</t>
        </r>
        <r>
          <rPr>
            <sz val="8"/>
            <rFont val="Tahoma"/>
            <family val="0"/>
          </rPr>
          <t xml:space="preserve">
</t>
        </r>
      </text>
    </comment>
    <comment ref="E75" authorId="1">
      <text>
        <r>
          <rPr>
            <sz val="11"/>
            <rFont val="Tahoma"/>
            <family val="2"/>
          </rPr>
          <t>E75 and F75 are double-checks.</t>
        </r>
      </text>
    </comment>
  </commentList>
</comments>
</file>

<file path=xl/comments15.xml><?xml version="1.0" encoding="utf-8"?>
<comments xmlns="http://schemas.openxmlformats.org/spreadsheetml/2006/main">
  <authors>
    <author>herres</author>
  </authors>
  <commentList>
    <comment ref="B1" authorId="0">
      <text>
        <r>
          <rPr>
            <sz val="11"/>
            <rFont val="Tahoma"/>
            <family val="2"/>
          </rPr>
          <t>This sheet, FFGA A3T1, and the sheets that follow become Attachments to the FFGA</t>
        </r>
        <r>
          <rPr>
            <sz val="8"/>
            <rFont val="Tahoma"/>
            <family val="0"/>
          </rPr>
          <t xml:space="preserve">
</t>
        </r>
      </text>
    </comment>
  </commentList>
</comments>
</file>

<file path=xl/comments17.xml><?xml version="1.0" encoding="utf-8"?>
<comments xmlns="http://schemas.openxmlformats.org/spreadsheetml/2006/main">
  <authors>
    <author>herres</author>
  </authors>
  <commentList>
    <comment ref="F2" authorId="0">
      <text>
        <r>
          <rPr>
            <sz val="11"/>
            <rFont val="Tahoma"/>
            <family val="2"/>
          </rPr>
          <t>Add columns as required to show all federal funding.</t>
        </r>
        <r>
          <rPr>
            <sz val="8"/>
            <rFont val="Tahoma"/>
            <family val="0"/>
          </rPr>
          <t xml:space="preserve">
</t>
        </r>
      </text>
    </comment>
    <comment ref="A19" authorId="0">
      <text>
        <r>
          <rPr>
            <sz val="11"/>
            <rFont val="Tahoma"/>
            <family val="2"/>
          </rPr>
          <t xml:space="preserve">Add rows are needed to show all federal funding. </t>
        </r>
        <r>
          <rPr>
            <sz val="8"/>
            <rFont val="Tahoma"/>
            <family val="0"/>
          </rPr>
          <t xml:space="preserve">
</t>
        </r>
      </text>
    </comment>
  </commentList>
</comments>
</file>

<file path=xl/comments18.xml><?xml version="1.0" encoding="utf-8"?>
<comments xmlns="http://schemas.openxmlformats.org/spreadsheetml/2006/main">
  <authors>
    <author>herres</author>
  </authors>
  <commentList>
    <comment ref="I2" authorId="0">
      <text>
        <r>
          <rPr>
            <sz val="10"/>
            <rFont val="Tahoma"/>
            <family val="2"/>
          </rPr>
          <t>Add more tri-columns as required to show all funding.</t>
        </r>
      </text>
    </comment>
  </commentList>
</comments>
</file>

<file path=xl/comments19.xml><?xml version="1.0" encoding="utf-8"?>
<comments xmlns="http://schemas.openxmlformats.org/spreadsheetml/2006/main">
  <authors>
    <author>herres</author>
  </authors>
  <commentList>
    <comment ref="D1" authorId="0">
      <text>
        <r>
          <rPr>
            <sz val="11"/>
            <rFont val="Tahoma"/>
            <family val="2"/>
          </rPr>
          <t>Delete unnecessary columns.</t>
        </r>
        <r>
          <rPr>
            <sz val="8"/>
            <rFont val="Tahoma"/>
            <family val="0"/>
          </rPr>
          <t xml:space="preserve">
</t>
        </r>
      </text>
    </comment>
  </commentList>
</comments>
</file>

<file path=xl/comments4.xml><?xml version="1.0" encoding="utf-8"?>
<comments xmlns="http://schemas.openxmlformats.org/spreadsheetml/2006/main">
  <authors>
    <author>HerreS</author>
    <author>herres</author>
  </authors>
  <commentList>
    <comment ref="J3" authorId="0">
      <text>
        <r>
          <rPr>
            <sz val="11"/>
            <rFont val="Tahoma"/>
            <family val="2"/>
          </rPr>
          <t>Year of Base Year Dollars should match the year in "Today's Date."</t>
        </r>
      </text>
    </comment>
    <comment ref="J6" authorId="0">
      <text>
        <r>
          <rPr>
            <sz val="11"/>
            <rFont val="Tahoma"/>
            <family val="2"/>
          </rPr>
          <t>YOE Dollars automatically arrive from Inflation Worksheet.</t>
        </r>
        <r>
          <rPr>
            <sz val="8"/>
            <rFont val="Tahoma"/>
            <family val="0"/>
          </rPr>
          <t xml:space="preserve">
</t>
        </r>
      </text>
    </comment>
    <comment ref="F76" authorId="0">
      <text>
        <r>
          <rPr>
            <sz val="11"/>
            <rFont val="Tahoma"/>
            <family val="2"/>
          </rPr>
          <t xml:space="preserve">Enter finance charges on Inflation Worksheet.  </t>
        </r>
      </text>
    </comment>
    <comment ref="J8" authorId="1">
      <text>
        <r>
          <rPr>
            <sz val="11"/>
            <rFont val="Tahoma"/>
            <family val="2"/>
          </rPr>
          <t>YOE costs for individual line items within a Category are derived as a percentage of the YOE cost of the Category.</t>
        </r>
      </text>
    </comment>
    <comment ref="I19" authorId="1">
      <text>
        <r>
          <rPr>
            <sz val="11"/>
            <rFont val="Tahoma"/>
            <family val="2"/>
          </rPr>
          <t xml:space="preserve">Preparing for bid:
For each separate contract package generate a Main Worksheet and an Inflation Worksheet.  
In the Special Conditions of the Contract, require the construction contractor to update these worksheets and submit them with the monthly pay application.  
This should make it easy to track costs in the SCC format throughout construction, and make it easy to submit the final costs to FTA at contract closeout and at the two-year post-rev ops date required by the Before and After Study. </t>
        </r>
      </text>
    </comment>
    <comment ref="D8" authorId="1">
      <text>
        <r>
          <rPr>
            <sz val="11"/>
            <rFont val="Tahoma"/>
            <family val="2"/>
          </rPr>
          <t xml:space="preserve">For all cells, round to the nearest 1,000 before inserting costs! </t>
        </r>
      </text>
    </comment>
  </commentList>
</comments>
</file>

<file path=xl/comments5.xml><?xml version="1.0" encoding="utf-8"?>
<comments xmlns="http://schemas.openxmlformats.org/spreadsheetml/2006/main">
  <authors>
    <author>herres</author>
  </authors>
  <commentList>
    <comment ref="E33" authorId="0">
      <text>
        <r>
          <rPr>
            <sz val="11"/>
            <rFont val="Tahoma"/>
            <family val="2"/>
          </rPr>
          <t>Enter Finance Charges on this line.</t>
        </r>
        <r>
          <rPr>
            <sz val="8"/>
            <rFont val="Tahoma"/>
            <family val="0"/>
          </rPr>
          <t xml:space="preserve">
</t>
        </r>
      </text>
    </comment>
    <comment ref="M21" authorId="0">
      <text>
        <r>
          <rPr>
            <sz val="11"/>
            <rFont val="Tahoma"/>
            <family val="2"/>
          </rPr>
          <t>In the Base Year no inflation multiplier is used.</t>
        </r>
      </text>
    </comment>
    <comment ref="E24" authorId="0">
      <text>
        <r>
          <rPr>
            <sz val="10"/>
            <rFont val="Tahoma"/>
            <family val="2"/>
          </rPr>
          <t>For past years, enter the actual dollars spent in each year.  The dollars will inflate when converted to the current base year.</t>
        </r>
      </text>
    </comment>
    <comment ref="K8" authorId="0">
      <text>
        <r>
          <rPr>
            <sz val="10"/>
            <rFont val="Tahoma"/>
            <family val="2"/>
          </rPr>
          <t>Because of inflation, it costs more to buy the same goods and services today than it would have cost in previous years.   The total base year dollar cost is a concept that represents the total project cost if the project were planned, designed and built in only one year, the designated base year.</t>
        </r>
      </text>
    </comment>
    <comment ref="E20" authorId="0">
      <text>
        <r>
          <rPr>
            <sz val="11"/>
            <rFont val="Tahoma"/>
            <family val="2"/>
          </rPr>
          <t xml:space="preserve">In Line 20 for each year insert the rate of inflation that you believe to be correct. FTA reviews these rates for reasonableness. 
</t>
        </r>
        <r>
          <rPr>
            <sz val="8"/>
            <rFont val="Tahoma"/>
            <family val="0"/>
          </rPr>
          <t xml:space="preserve">
</t>
        </r>
      </text>
    </comment>
    <comment ref="M8" authorId="0">
      <text>
        <r>
          <rPr>
            <sz val="10"/>
            <rFont val="Tahoma"/>
            <family val="2"/>
          </rPr>
          <t>In the white cells, insert project costs in the year in which they occurred (lower rows) or are planned to occur (upper rows) through the completion of the project or the fulfillment of the New Starts funding commitment, whichever is expected to occur later in time.</t>
        </r>
      </text>
    </comment>
  </commentList>
</comments>
</file>

<file path=xl/comments6.xml><?xml version="1.0" encoding="utf-8"?>
<comments xmlns="http://schemas.openxmlformats.org/spreadsheetml/2006/main">
  <authors>
    <author>herres</author>
  </authors>
  <commentList>
    <comment ref="C27" authorId="0">
      <text>
        <r>
          <rPr>
            <sz val="11"/>
            <rFont val="Tahoma"/>
            <family val="2"/>
          </rPr>
          <t>For each garage, list station name, number of floors above and below grade, and number of spaces in each garage</t>
        </r>
      </text>
    </comment>
    <comment ref="C42" authorId="0">
      <text>
        <r>
          <rPr>
            <sz val="11"/>
            <rFont val="Tahoma"/>
            <family val="2"/>
          </rPr>
          <t>For each parking lot, list station name and number of spaces</t>
        </r>
        <r>
          <rPr>
            <sz val="8"/>
            <rFont val="Tahoma"/>
            <family val="0"/>
          </rPr>
          <t xml:space="preserve">
</t>
        </r>
      </text>
    </comment>
    <comment ref="C8" authorId="0">
      <text>
        <r>
          <rPr>
            <sz val="11"/>
            <rFont val="Tahoma"/>
            <family val="2"/>
          </rPr>
          <t xml:space="preserve">These rows can be expanded to fit your narrative. Delete lines that are not needed.
</t>
        </r>
      </text>
    </comment>
  </commentList>
</comments>
</file>

<file path=xl/comments7.xml><?xml version="1.0" encoding="utf-8"?>
<comments xmlns="http://schemas.openxmlformats.org/spreadsheetml/2006/main">
  <authors>
    <author>herres</author>
  </authors>
  <commentList>
    <comment ref="E6" authorId="0">
      <text>
        <r>
          <rPr>
            <sz val="11"/>
            <rFont val="Tahoma"/>
            <family val="2"/>
          </rPr>
          <t>Delete years not required.</t>
        </r>
      </text>
    </comment>
    <comment ref="C7" authorId="0">
      <text>
        <r>
          <rPr>
            <sz val="11"/>
            <rFont val="Tahoma"/>
            <family val="2"/>
          </rPr>
          <t xml:space="preserve">On this Schedule and on the Inflation Worksheet, indicate the start of PE with the date of FTA's letter approving the project into PE. </t>
        </r>
      </text>
    </comment>
  </commentList>
</comments>
</file>

<file path=xl/comments8.xml><?xml version="1.0" encoding="utf-8"?>
<comments xmlns="http://schemas.openxmlformats.org/spreadsheetml/2006/main">
  <authors>
    <author>HerreS</author>
    <author>herres</author>
  </authors>
  <commentList>
    <comment ref="H60" authorId="0">
      <text>
        <r>
          <rPr>
            <sz val="10"/>
            <rFont val="Tahoma"/>
            <family val="2"/>
          </rPr>
          <t>The range for buses is 12 to 18 years.  Provide supporting documentation for an estimated useful life of more than 12 years.</t>
        </r>
        <r>
          <rPr>
            <sz val="8"/>
            <rFont val="Tahoma"/>
            <family val="0"/>
          </rPr>
          <t xml:space="preserve">
</t>
        </r>
      </text>
    </comment>
    <comment ref="B77" authorId="1">
      <text>
        <r>
          <rPr>
            <sz val="11"/>
            <rFont val="Tahoma"/>
            <family val="2"/>
          </rPr>
          <t xml:space="preserve">Additional project components may be required to be included in the Annualized Cost.  Insert vehicle additions in Cat. 70.  Insert any other item in Lines 76 and 77; insert useful life and annualization factor as well. </t>
        </r>
      </text>
    </comment>
    <comment ref="E75" authorId="1">
      <text>
        <r>
          <rPr>
            <sz val="11"/>
            <rFont val="Tahoma"/>
            <family val="2"/>
          </rPr>
          <t>E75 and F75 are double-checks</t>
        </r>
        <r>
          <rPr>
            <sz val="8"/>
            <rFont val="Tahoma"/>
            <family val="0"/>
          </rPr>
          <t xml:space="preserve">
</t>
        </r>
      </text>
    </comment>
  </commentList>
</comments>
</file>

<file path=xl/comments9.xml><?xml version="1.0" encoding="utf-8"?>
<comments xmlns="http://schemas.openxmlformats.org/spreadsheetml/2006/main">
  <authors>
    <author>herres</author>
  </authors>
  <commentList>
    <comment ref="H6" authorId="0">
      <text>
        <r>
          <rPr>
            <sz val="10"/>
            <rFont val="Tahoma"/>
            <family val="2"/>
          </rPr>
          <t xml:space="preserve">Indicate pairs or groups of funds, percentage match etc.  </t>
        </r>
      </text>
    </comment>
    <comment ref="O8" authorId="0">
      <text>
        <r>
          <rPr>
            <sz val="10"/>
            <rFont val="Tahoma"/>
            <family val="2"/>
          </rPr>
          <t>Insert additional columns as required.</t>
        </r>
        <r>
          <rPr>
            <sz val="8"/>
            <rFont val="Tahoma"/>
            <family val="0"/>
          </rPr>
          <t xml:space="preserve">
</t>
        </r>
      </text>
    </comment>
  </commentList>
</comments>
</file>

<file path=xl/sharedStrings.xml><?xml version="1.0" encoding="utf-8"?>
<sst xmlns="http://schemas.openxmlformats.org/spreadsheetml/2006/main" count="433" uniqueCount="340">
  <si>
    <r>
      <t>Describe</t>
    </r>
    <r>
      <rPr>
        <sz val="11"/>
        <color indexed="18"/>
        <rFont val="Arial"/>
        <family val="2"/>
      </rPr>
      <t xml:space="preserve"> the project elements to explain the unit costs shown on the Main Worksheet.  Example:  A 20-mile new light rail project has its guideway entirely on grade except for a one-eighth mile bridge over a river. The bridge or aerial structure may have a relatively high unit cost because there is little economy of scale. 
Mention precedents and reference points used in the development of costs for this project. Mention other aspects of this project that were important considerations in estimating costs.  These could include the physical context, site constraints; design parameters; institutional, contracting and procurement conditions; project schedule, etc.  </t>
    </r>
  </si>
  <si>
    <t>Design of the Build and Baseline Alternatives</t>
  </si>
  <si>
    <t>Develop cost estimate, schedule, ridership forecast</t>
  </si>
  <si>
    <t>Conduct reviews</t>
  </si>
  <si>
    <t>Develop FEIS, receive Record of Decision</t>
  </si>
  <si>
    <t>Develop the contract documents for the Build Alternative</t>
  </si>
  <si>
    <t>Develop cost estimate, schedule</t>
  </si>
  <si>
    <t>Acquisition of real estate, relocation of households and businesses</t>
  </si>
  <si>
    <t>Issue requests for bids, make awards of construction contracts</t>
  </si>
  <si>
    <t>Construct fixed infrastructure</t>
  </si>
  <si>
    <t>Finalize real estate acquisitions and relocations</t>
  </si>
  <si>
    <t>Acquire and test vehicles</t>
  </si>
  <si>
    <r>
      <t xml:space="preserve">Cat. 80 applies to Cats. 10-50.  Cat. 80 includes all professional, technical and management services related to the design and construction of fixed infrastructure (Cats. 10 - 50) during the preliminary engineering, final design, and construction phases of the project.  This includes environmental work, design, engineering and architectural services; specialty services such as safety or security analyses; value engineering, risk assessment, cost estimating, scheduling, Before and After studies, ridership modeling and analyses, auditing, legal services, administration and management, etc. by agency staff or outside consultants. 
Include professional liability insurance and other non-construction insurance on 80.05 unless insurance for the agency and its consultants is already included in other lines. 
Include costs associated with professional services related to real estate and vehicles in Cats. 60 and 70.
</t>
    </r>
    <r>
      <rPr>
        <i/>
        <sz val="10"/>
        <color indexed="18"/>
        <rFont val="Arial"/>
        <family val="2"/>
      </rPr>
      <t xml:space="preserve">(Note that costs for alternatives analysis and NEPA work done before FTA approval to enter preliminary engineering (PE), </t>
    </r>
    <r>
      <rPr>
        <i/>
        <u val="single"/>
        <sz val="10"/>
        <color indexed="18"/>
        <rFont val="Arial"/>
        <family val="2"/>
      </rPr>
      <t xml:space="preserve">regardless of funding source,
</t>
    </r>
    <r>
      <rPr>
        <i/>
        <sz val="10"/>
        <color indexed="18"/>
        <rFont val="Arial"/>
        <family val="2"/>
      </rPr>
      <t xml:space="preserve">are not included in an FFGA and therefore, should not be included in the 
Standard Cost Category worksheets. For example, on one and the same grant, costs
incurred prior to FTA approval to enter PE should be omitted from these worksheets
whereas costs incurred after FTA approval to enter PE should be included.) 
</t>
    </r>
  </si>
  <si>
    <t>Insert comments, notes, etc.</t>
  </si>
  <si>
    <r>
      <t xml:space="preserve">1.   HOW DO THE SCC AND TEAM RELATE?  </t>
    </r>
    <r>
      <rPr>
        <sz val="11"/>
        <color indexed="62"/>
        <rFont val="Arial"/>
        <family val="2"/>
      </rPr>
      <t xml:space="preserve">
TEAM is for grants management.  Many grants can serve a capital project -- e.g. CMAQ, 5307, 5309, etc.  The Standard Cost Categories (SCC) are for cost management, day to day as well as at important milestones.  
To manage capital project costs use the SCC worksheets, back up sheets, detailed cost estimates, etc.  At important milestones, "paperclip" the SCC worksheets to the applicable grants in TEAM.  
TEAM and the SCC support each other but TEAM doesn't duplicate the level of information in the SCC.  The idea is to keep grants budgets simple and focus on cost management.
</t>
    </r>
    <r>
      <rPr>
        <b/>
        <i/>
        <sz val="11"/>
        <color indexed="62"/>
        <rFont val="Arial"/>
        <family val="2"/>
      </rPr>
      <t xml:space="preserve">2.   WHEN SHOULD I USE THE 14-SERIES? 
</t>
    </r>
    <r>
      <rPr>
        <sz val="11"/>
        <color indexed="62"/>
        <rFont val="Arial"/>
        <family val="2"/>
      </rPr>
      <t>Use it for capital projects.  For New Starts project, use it from the very first grant that funds Preliminary Engineering, and include all grants issued through the FFGA; these grants may be small or large and may derive funding from diverse sources such as CMAQ, 5307, 5309 Fixed Guideway Mod, 5309 New Starts, Federal Non-Transportation funding from HUD, Defense, etc.</t>
    </r>
    <r>
      <rPr>
        <b/>
        <i/>
        <sz val="11"/>
        <color indexed="62"/>
        <rFont val="Arial"/>
        <family val="2"/>
      </rPr>
      <t xml:space="preserve">
3.   HOW IS THE 14-SERIES ORGANIZED AND WHY?</t>
    </r>
    <r>
      <rPr>
        <sz val="11"/>
        <color indexed="62"/>
        <rFont val="Arial"/>
        <family val="2"/>
      </rPr>
      <t xml:space="preserve">
The 14-Series has only 10 pairs of Scopes and ALIs. 
This is intentionally simple.  Do not mix and match 
Scopes and ALIs or change the standard text.  For
example, put only guideway costs
under the Guideway Scope. If kept simple,
the information will be correct
and will produce a reliable database
at the program-wide level.  
</t>
    </r>
    <r>
      <rPr>
        <b/>
        <i/>
        <sz val="11"/>
        <color indexed="62"/>
        <rFont val="Arial"/>
        <family val="2"/>
      </rPr>
      <t xml:space="preserve">4.   WHAT'S WITH THE VEHICLES?  </t>
    </r>
    <r>
      <rPr>
        <sz val="11"/>
        <color indexed="10"/>
        <rFont val="Arial"/>
        <family val="2"/>
      </rPr>
      <t xml:space="preserve">
</t>
    </r>
    <r>
      <rPr>
        <sz val="11"/>
        <color indexed="62"/>
        <rFont val="Arial"/>
        <family val="2"/>
      </rPr>
      <t xml:space="preserve">For now, use 14-Series SCOPE (14070) 
and 13-Series ALIs. </t>
    </r>
  </si>
  <si>
    <t>NA</t>
  </si>
  <si>
    <t>YOE Total Project Cost per Mile Not Including Vehicles (X000)</t>
  </si>
  <si>
    <t>Total Base Year Cost per Mile Not Including Vehicles (X000)</t>
  </si>
  <si>
    <t xml:space="preserve">Include professional services associated with the vehicle component of the project.  These costs may include agency staff oversight and administration, vehicle consultants, design and manufacturing contractors, legal counsel, warranty and insurance costs, etc. </t>
  </si>
  <si>
    <t xml:space="preserve">Include professional services associated with the real estate component of the project.  These costs may include agency staff oversight and administration, real estate and relocation consultants, legal counsel, court expenses, insurance, etc. </t>
  </si>
  <si>
    <t>.13 Bus School Used</t>
  </si>
  <si>
    <t>.14 Bus Dual Mode</t>
  </si>
  <si>
    <t>.20 Light Rail Cars</t>
  </si>
  <si>
    <t>.21 Heavy Rail Cars</t>
  </si>
  <si>
    <t>.23 Commuter Rail Car Trailer</t>
  </si>
  <si>
    <t>.22 Commuter Rail Self Propelled Electric</t>
  </si>
  <si>
    <t xml:space="preserve">.24 Commuter Rail Locomotive Diesel </t>
  </si>
  <si>
    <t>.25 Commuter Rail Locomotive Electric</t>
  </si>
  <si>
    <t>.26 Commuter Rail Cars Used</t>
  </si>
  <si>
    <t>.27 Commuter Rail Locomotive Used</t>
  </si>
  <si>
    <t>.28 Commuter Rail Self Propelled - Diesel</t>
  </si>
  <si>
    <t>Light Rail Cars</t>
  </si>
  <si>
    <t>Include foundation excavation; guideway structures including caissons, columns, bridges, viaducts, cross-overs, fly-overs.</t>
  </si>
  <si>
    <t>Include station structures including caissons, columns, platforms, superstructures, etc.</t>
  </si>
  <si>
    <t>Include retaining walls, backfill, structure.</t>
  </si>
  <si>
    <t>Include tunneling by means of a tunnel boring machine, drill blasting, mining, and immersed tube tunneling; tunnel structure and finishes.</t>
  </si>
  <si>
    <t>Include excavation, retaining walls, backfill, underground guideway structure and finishes.</t>
  </si>
  <si>
    <t>Include project-wide clearing, demolition and fine grading.</t>
  </si>
  <si>
    <r>
      <t xml:space="preserve">Except for guideway and track associated with a yard, include all guideway and track costs associated with support facilities in </t>
    </r>
    <r>
      <rPr>
        <i/>
        <sz val="10"/>
        <color indexed="18"/>
        <rFont val="Arial"/>
        <family val="2"/>
      </rPr>
      <t xml:space="preserve">10 Guideway &amp; Track Elements </t>
    </r>
    <r>
      <rPr>
        <sz val="10"/>
        <color indexed="18"/>
        <rFont val="Arial"/>
        <family val="2"/>
      </rPr>
      <t xml:space="preserve">above. </t>
    </r>
  </si>
  <si>
    <t>Fulfillment of the New Starts funding commitment</t>
  </si>
  <si>
    <t>Pedestrian / bike access and accommodation, landscaping</t>
  </si>
  <si>
    <t>100  FINANCE CHARGES</t>
  </si>
  <si>
    <t>70 VEHICLES (number)</t>
  </si>
  <si>
    <t>60 ROW, LAND, EXISTING IMPROVEMENTS</t>
  </si>
  <si>
    <t>50  SYSTEMS</t>
  </si>
  <si>
    <t>40 SITEWORK &amp; SPECIAL CONDITIONS</t>
  </si>
  <si>
    <t>30 SUPPORT FACILITIES: YARDS, SHOPS, ADMIN. BLDGS</t>
  </si>
  <si>
    <t>10 GUIDEWAY &amp; TRACK ELEMENTS (route miles)</t>
  </si>
  <si>
    <t>20 STATIONS, STOPS, TERMINALS, INTERMODAL (number)</t>
  </si>
  <si>
    <t>Include construction of earthen berms.</t>
  </si>
  <si>
    <t>Include rails, connectors.</t>
  </si>
  <si>
    <t>Include rails, ties; ballast where applicable</t>
  </si>
  <si>
    <t>Include rails, ties and ballast.</t>
  </si>
  <si>
    <t>Include transitional curves.</t>
  </si>
  <si>
    <t>Include upcharge for vib/noise dampening to any track condition above.</t>
  </si>
  <si>
    <t>Include service, inspection, and storage facilities and equipment.</t>
  </si>
  <si>
    <t>Include heavy maintenance and overhaul facilities and equipment.</t>
  </si>
  <si>
    <t>Include all site utilities - storm, sewer, water, gas, electric.</t>
  </si>
  <si>
    <t>Include other environmental mitigation not listed.</t>
  </si>
  <si>
    <t>Include sidewalks, paths, plazas, landscape, site and station furniture, site lighting, signage, public artwork, bike facilities, permanent fencing.</t>
  </si>
  <si>
    <t>Temporary Facilities and other indirect costs during construction</t>
  </si>
  <si>
    <t>Include fare sales and swipe machines, fare counting equipment.</t>
  </si>
  <si>
    <t>Include Vans, Sedan/Station Wagon, Cable Car, People Mover, Monorail, Car/Inclined Railway, Ferry Boat, Transferred Vehicle</t>
  </si>
  <si>
    <t xml:space="preserve">Light Maintenance Facility </t>
  </si>
  <si>
    <t>Heavy Maintenance Facility</t>
  </si>
  <si>
    <t>Communications</t>
  </si>
  <si>
    <t>Central Control</t>
  </si>
  <si>
    <t>Demolition, Clearing, Earthwork</t>
  </si>
  <si>
    <t>Site Utilities, Utility Relocation</t>
  </si>
  <si>
    <t>Final Design</t>
  </si>
  <si>
    <t>Surveys, Testing, Investigation, Inspection</t>
  </si>
  <si>
    <t>Track:  Ballasted</t>
  </si>
  <si>
    <t>Track:  Embedded</t>
  </si>
  <si>
    <t>Track:  Vibration and noise dampening</t>
  </si>
  <si>
    <t>Relocation of existing households and businesses</t>
  </si>
  <si>
    <t>Project</t>
  </si>
  <si>
    <t>Today's Date</t>
  </si>
  <si>
    <t>Location</t>
  </si>
  <si>
    <t>Yr of Revenue Ops</t>
  </si>
  <si>
    <t>Number of Stations</t>
  </si>
  <si>
    <t>Quantity</t>
  </si>
  <si>
    <t>TOTAL SEGMENT COST</t>
  </si>
  <si>
    <t>YOE Total Project Cost per Mile (X000)</t>
  </si>
  <si>
    <t>Administration Building:  Office, sales, storage, revenue counting</t>
  </si>
  <si>
    <t>Haz. mat'l, contam'd soil removal/mitigation, ground water treatments</t>
  </si>
  <si>
    <t xml:space="preserve">Other stations, landings, terminals:  Intermodal, ferry, trolley, etc. </t>
  </si>
  <si>
    <t>Environmental mitigation, e.g. wetlands, historic/archeologic, parks</t>
  </si>
  <si>
    <t>Preliminary Engineering</t>
  </si>
  <si>
    <t xml:space="preserve">Joint development </t>
  </si>
  <si>
    <t>YEAR OF EXPENDITURE DOLLARS (X$000)</t>
  </si>
  <si>
    <t>Percentage of Total Project Cost</t>
  </si>
  <si>
    <t>Track:  Special (switches, turnouts)</t>
  </si>
  <si>
    <t>* Describe the risks, uncertainties, and opportunities associated with this segment, that prompted the inclusion of a low or high cost, in addition to a "most likely cost" for particular line items.</t>
  </si>
  <si>
    <t>Light Rail</t>
  </si>
  <si>
    <t>Heavy Rail</t>
  </si>
  <si>
    <t>Commuter Rail</t>
  </si>
  <si>
    <t>Bus</t>
  </si>
  <si>
    <t>Other</t>
  </si>
  <si>
    <t>Non-revenue vehicles</t>
  </si>
  <si>
    <t>Spare parts</t>
  </si>
  <si>
    <t>Inflation Rate</t>
  </si>
  <si>
    <t>Compounded Inflation Factor</t>
  </si>
  <si>
    <t>(please insert your project name)</t>
  </si>
  <si>
    <t xml:space="preserve"> (insert location)</t>
  </si>
  <si>
    <t>TOTAL PROJECT-WIDE COST</t>
  </si>
  <si>
    <t xml:space="preserve">* Describe the risks, uncertainties, and opportunities associated with this segment, that prompted the inclusion of a low or high cost, in addition to a "most likely cost" for particular line items. </t>
  </si>
  <si>
    <t>Storage or Maintenance of Way Building</t>
  </si>
  <si>
    <t>Guideway: At-grade exclusive right-of-way</t>
  </si>
  <si>
    <t>Guideway: At-grade semi-exclusive (allows cross-traffic)</t>
  </si>
  <si>
    <t>Guideway: At-grade in mixed traffic</t>
  </si>
  <si>
    <t>Guideway: Aerial structure</t>
  </si>
  <si>
    <t>Guideway: Built-up fill</t>
  </si>
  <si>
    <t>Guideway: Underground cut &amp; cover</t>
  </si>
  <si>
    <t>Guideway: Underground tunnel</t>
  </si>
  <si>
    <t>Track:  Direct fixation</t>
  </si>
  <si>
    <t>Train control and signals</t>
  </si>
  <si>
    <t>Traffic signals and crossing protection</t>
  </si>
  <si>
    <t>Traction power distribution:  catenary and third rail</t>
  </si>
  <si>
    <t xml:space="preserve">Traction power supply:  substations </t>
  </si>
  <si>
    <t>Fare collection system and equipment</t>
  </si>
  <si>
    <t>Automobile, bus, van accessways including roads, parking lots</t>
  </si>
  <si>
    <t xml:space="preserve">Purchase or lease of real estate  </t>
  </si>
  <si>
    <t>Site structures including retaining walls, sound walls</t>
  </si>
  <si>
    <t>At-grade station, stop, shelter, mall, terminal, platform</t>
  </si>
  <si>
    <t>Aerial station, stop, shelter, mall, terminal, platform</t>
  </si>
  <si>
    <t xml:space="preserve">Underground station, stop, shelter, mall, terminal, platform </t>
  </si>
  <si>
    <t>Project-wide Costs</t>
  </si>
  <si>
    <t>Guideway: Retained cut or fill</t>
  </si>
  <si>
    <t>Yard and Yard Track</t>
  </si>
  <si>
    <t>Elevators, escalators</t>
  </si>
  <si>
    <t>Project Management for Design and Construction</t>
  </si>
  <si>
    <t xml:space="preserve">Construction Administration &amp; Management </t>
  </si>
  <si>
    <t>Automobile parking multi-story structure</t>
  </si>
  <si>
    <t>YOE Construction Cost per Mile (X000)</t>
  </si>
  <si>
    <t>Number of Route Miles in the Segment</t>
  </si>
  <si>
    <t>Total Number of Route Miles in Project</t>
  </si>
  <si>
    <t>Yr of Base Year Dollars</t>
  </si>
  <si>
    <t>BASE YEAR DOLLARS (X$000)</t>
  </si>
  <si>
    <t>Construction</t>
  </si>
  <si>
    <r>
      <t xml:space="preserve">Using costs from this column, total </t>
    </r>
    <r>
      <rPr>
        <i/>
        <sz val="11"/>
        <color indexed="18"/>
        <rFont val="Arial"/>
        <family val="2"/>
      </rPr>
      <t xml:space="preserve">all </t>
    </r>
    <r>
      <rPr>
        <sz val="11"/>
        <color indexed="18"/>
        <rFont val="Arial"/>
        <family val="2"/>
      </rPr>
      <t>segments and insert into Main Worksheet Base Yr Dollars Total (X$000)</t>
    </r>
  </si>
  <si>
    <r>
      <t xml:space="preserve">Low costs                </t>
    </r>
    <r>
      <rPr>
        <sz val="11"/>
        <color indexed="18"/>
        <rFont val="Arial"/>
        <family val="2"/>
      </rPr>
      <t xml:space="preserve">in Base Yr (X$000)   </t>
    </r>
    <r>
      <rPr>
        <b/>
        <sz val="11"/>
        <color indexed="18"/>
        <rFont val="Arial"/>
        <family val="2"/>
      </rPr>
      <t xml:space="preserve">               </t>
    </r>
    <r>
      <rPr>
        <i/>
        <sz val="11"/>
        <color indexed="18"/>
        <rFont val="Arial"/>
        <family val="2"/>
      </rPr>
      <t>for potential cost savings*</t>
    </r>
  </si>
  <si>
    <r>
      <t xml:space="preserve">"Most Likely" cost estimate            </t>
    </r>
    <r>
      <rPr>
        <sz val="11"/>
        <color indexed="18"/>
        <rFont val="Arial"/>
        <family val="2"/>
      </rPr>
      <t xml:space="preserve">in Base Yr (X$000) </t>
    </r>
  </si>
  <si>
    <r>
      <t xml:space="preserve">High costs                 </t>
    </r>
    <r>
      <rPr>
        <sz val="11"/>
        <color indexed="18"/>
        <rFont val="Arial"/>
        <family val="2"/>
      </rPr>
      <t xml:space="preserve">in Base Yr Dollars (X$000) </t>
    </r>
    <r>
      <rPr>
        <i/>
        <sz val="11"/>
        <color indexed="18"/>
        <rFont val="Arial"/>
        <family val="2"/>
      </rPr>
      <t>for potential cost increases*</t>
    </r>
  </si>
  <si>
    <r>
      <t xml:space="preserve">"Most Likely" cost estimate </t>
    </r>
    <r>
      <rPr>
        <sz val="11"/>
        <color indexed="18"/>
        <rFont val="Arial"/>
        <family val="2"/>
      </rPr>
      <t xml:space="preserve">in Base Yr (X$000) </t>
    </r>
  </si>
  <si>
    <t>Insert costs from this column into Main Worksheet Base Yr Dollars Total (X$000)</t>
  </si>
  <si>
    <t>Base Year
Dollars Unit Cost
(X000)</t>
  </si>
  <si>
    <t>Base Year Dollars
Percentage
of
Construction
Cost</t>
  </si>
  <si>
    <t>Base Year
Dollars
Percentage
of
Total
Project Cost</t>
  </si>
  <si>
    <t>YOE Dollars Total
(X000)</t>
  </si>
  <si>
    <t>Submit request / receive FTA approval to enter Final Design</t>
  </si>
  <si>
    <t>Submit request / receive FTA approval for FFGA</t>
  </si>
  <si>
    <t>Before and After Study: Two years post Rev Ops</t>
  </si>
  <si>
    <t>GUIDEWAY &amp; TRACK ELEMENTS</t>
  </si>
  <si>
    <t xml:space="preserve">Guideway &amp; Track Elements </t>
  </si>
  <si>
    <t>STATIONS, STOPS, TERMINALS, INTERMODAL</t>
  </si>
  <si>
    <t>Stations, Stops, Terminals, Intermodal</t>
  </si>
  <si>
    <t>SUPPORT FACILITIES:  YARDS, SHOPS, ADMIN BLDGS</t>
  </si>
  <si>
    <t>Support Facilities:  Yards, Shops, Admin Bldgs</t>
  </si>
  <si>
    <t>SITEWORK &amp; SPECIAL CONDITIONS</t>
  </si>
  <si>
    <t>Sitework &amp; Special Conditions</t>
  </si>
  <si>
    <t>SYSTEMS</t>
  </si>
  <si>
    <t>Systems</t>
  </si>
  <si>
    <t>ROW, LAND, EXISTING IMPROVEMENTS</t>
  </si>
  <si>
    <t>ROW, Land, Existing Improvements</t>
  </si>
  <si>
    <t>VEHICLES</t>
  </si>
  <si>
    <t>FINANCE CHARGES</t>
  </si>
  <si>
    <t>Finance Charges</t>
  </si>
  <si>
    <t>Years of Useful Life</t>
  </si>
  <si>
    <t>Annualization Factor
(based on 7% rate)
[.07/1 - (1.07)^-no. yrs]</t>
  </si>
  <si>
    <t xml:space="preserve">Include yard construction, guideway and track associated with yard.  </t>
  </si>
  <si>
    <t>13____</t>
  </si>
  <si>
    <t>PROFESSIONAL SERVICES</t>
  </si>
  <si>
    <t>Professional Services</t>
  </si>
  <si>
    <t>UNALLOCATED CONTINGENCY</t>
  </si>
  <si>
    <t>Unallocated Contingency</t>
  </si>
  <si>
    <t>90 UNALLOCATED CONTINGENCY</t>
  </si>
  <si>
    <r>
      <t xml:space="preserve">Segment No. ___ of ___                                             </t>
    </r>
    <r>
      <rPr>
        <sz val="12"/>
        <color indexed="18"/>
        <rFont val="Arial"/>
        <family val="2"/>
      </rPr>
      <t xml:space="preserve">                                                                                                                          </t>
    </r>
    <r>
      <rPr>
        <i/>
        <sz val="12"/>
        <color indexed="18"/>
        <rFont val="Arial"/>
        <family val="2"/>
      </rPr>
      <t>(attach plan of segment and typical sections through segment, along with cost estimate per typical section)</t>
    </r>
  </si>
  <si>
    <t>Note! Please use the 13-Series ALIs for vehicles.</t>
  </si>
  <si>
    <t>Legal; Permits; Review Fees by other agencies, cities, etc.</t>
  </si>
  <si>
    <t>Double-Check Total</t>
  </si>
  <si>
    <t>Base Yr Dollars</t>
  </si>
  <si>
    <t>YOE Dollars</t>
  </si>
  <si>
    <t>12</t>
  </si>
  <si>
    <t>Subtotal (10 - 80)</t>
  </si>
  <si>
    <t>Subtotal (10 - 90)</t>
  </si>
  <si>
    <t>Total Project Cost (10 - 100)</t>
  </si>
  <si>
    <t>Construction Subtotal (10 - 50)</t>
  </si>
  <si>
    <t xml:space="preserve">Major Capital Project Costs - By Segment </t>
  </si>
  <si>
    <t xml:space="preserve">Major Capital Project Costs - Project-wide  </t>
  </si>
  <si>
    <t xml:space="preserve">Revenue Operations </t>
  </si>
  <si>
    <t>Base Year
Dollars w/o Contingency
(X000)</t>
  </si>
  <si>
    <t>Base Year Dollars Allocated Contingency
(X000)</t>
  </si>
  <si>
    <t>Base Year
Dollars
TOTAL
(X000)</t>
  </si>
  <si>
    <t xml:space="preserve">Allocated Contingency as % of Base Yr Dollars w/o Cont. </t>
  </si>
  <si>
    <t>.01 Bus STD 40 FT</t>
  </si>
  <si>
    <t>.02 Bus STD 35 FT</t>
  </si>
  <si>
    <t>.03 Bus 30 FT</t>
  </si>
  <si>
    <t>.04 Bus &lt; 30 FT</t>
  </si>
  <si>
    <t>.05 Bus School</t>
  </si>
  <si>
    <t>.06 Bus Articulated</t>
  </si>
  <si>
    <t>.08 Bus Intercity</t>
  </si>
  <si>
    <t>.09 Bus Trolley STD</t>
  </si>
  <si>
    <t>.10 Bus Trolley Artic.</t>
  </si>
  <si>
    <t>.11 Bus Double Deck</t>
  </si>
  <si>
    <t>.12 Bus Used</t>
  </si>
  <si>
    <t>.15 Vans</t>
  </si>
  <si>
    <t>.16 Sedan / Station Wagon</t>
  </si>
  <si>
    <t>.30 Cable Car</t>
  </si>
  <si>
    <t>.31 People Mover</t>
  </si>
  <si>
    <t>.32 Car, Incline Railway</t>
  </si>
  <si>
    <t>.33 Ferry Boats</t>
  </si>
  <si>
    <t>.39 Transferred Vehicles</t>
  </si>
  <si>
    <t>.07 Bus Commuter / Suburban</t>
  </si>
  <si>
    <t>.40 Spare Parts/Assoc.Capital</t>
  </si>
  <si>
    <t>13.13.XX</t>
  </si>
  <si>
    <t xml:space="preserve">     /  Maintenance Items</t>
  </si>
  <si>
    <t>Scope Code</t>
  </si>
  <si>
    <t>ALI
Code</t>
  </si>
  <si>
    <t>13.13.20</t>
  </si>
  <si>
    <t>YOE
Cost
(X000)</t>
  </si>
  <si>
    <t>Qty</t>
  </si>
  <si>
    <t>Scope and Activity Line Item Descriptions</t>
  </si>
  <si>
    <t>SUPPORT FACILITIES, YARDS, SHOPS, ADMIN. BLDGS.</t>
  </si>
  <si>
    <t xml:space="preserve">Start Date </t>
  </si>
  <si>
    <t>In compliance with Uniform Relocation Act.</t>
  </si>
  <si>
    <t>Include signal prioritization at intersections.</t>
  </si>
  <si>
    <t xml:space="preserve">Include passenger information systems at stations and on vehicles (real time travel information; static maps and schedules).  
Include equipment to allow communications among vehicles and with central control.  </t>
  </si>
  <si>
    <t>Standard Cost Categories for Capital Projects</t>
  </si>
  <si>
    <t xml:space="preserve">Per FTA's Joint Development Guidance, "Joint development is any income-producing activity with a transit nexus related to a real estate asset in which FTA has an interest. . .Joint development projects are commercial, residential, industrial, or mixed-use developments that are induced by or enhance the effectiveness of transit projects. . ."  See http://www.fta.dot.gov/17973_18027_ENG_HTML.htm
 </t>
  </si>
  <si>
    <t xml:space="preserve">Include finance charges expected to be paid by the project sponsor/grantee prior to either the completion of the project or the fulfillment of the New Starts funding commitment, whichever occurs later in time.  Finance charges incurred after this date should not be included in Total Project Cost. (See FFGA Circular FTA C5200.1A Chapter III for additional information.)
Derive finance charges from the New Starts project's financial plan, based on an analysis of the sources and uses of funds. The amount and type of debt financing required and revenues available determine the finance charges.  By year, compute finance charges in year-of-expenditure (YOE) dollars.  On the Inflation Calculation to YOE worksheet enter the finance charges for the appropriate years. </t>
  </si>
  <si>
    <t>Yr of Base Year $</t>
  </si>
  <si>
    <t>Standard Cost Categories for Capital Projects 
D E F I N I T I O N S</t>
  </si>
  <si>
    <t>Annualized Cost 
(X000)</t>
  </si>
  <si>
    <t>Cat. 80
Prof. Svc. spread proportionally
over
Cats. 10 - 50
(X000)</t>
  </si>
  <si>
    <t>Spread
Cat. 90 Unalloc. Cont. according to perceived risks
(X000)</t>
  </si>
  <si>
    <t>Total Base Year Dollars
(X000)</t>
  </si>
  <si>
    <t>Revised Total Base Year Dollars
(X000)</t>
  </si>
  <si>
    <t>I N F L A T I O N   W O R K S H E E T</t>
  </si>
  <si>
    <t>S C H E D U L E</t>
  </si>
  <si>
    <t>13.14.XX</t>
  </si>
  <si>
    <t>Engineering &amp; Design</t>
  </si>
  <si>
    <t>13.11.XX</t>
  </si>
  <si>
    <t>Purchase - Replacement</t>
  </si>
  <si>
    <t>13.12.XX</t>
  </si>
  <si>
    <t>Purchase - Expansion</t>
  </si>
  <si>
    <t>Rehabilitation / Rebuild</t>
  </si>
  <si>
    <t>Mid Life Rebuild (Rail)</t>
  </si>
  <si>
    <t>13.15.XX</t>
  </si>
  <si>
    <t xml:space="preserve">Lease - Replacement </t>
  </si>
  <si>
    <t>13.16.XX</t>
  </si>
  <si>
    <t xml:space="preserve">Lease - Expansion  </t>
  </si>
  <si>
    <t>13.18.XX</t>
  </si>
  <si>
    <t xml:space="preserve">Vehicle Overhaul </t>
  </si>
  <si>
    <t>13.17.00</t>
  </si>
  <si>
    <t>Unallocated Contingency as % of Subtotal (10 - 80)</t>
  </si>
  <si>
    <t>Start up</t>
  </si>
  <si>
    <t>A N N U A L I Z E D   C O S T - B U I L D  A L T E R N A T I V E</t>
  </si>
  <si>
    <t xml:space="preserve">M A I N  W O R K S H E E T - B U I L D  A L T E R N A T I V E </t>
  </si>
  <si>
    <t xml:space="preserve">M A I N  W O R K S H E E T - B A S E L I N E   A L T E R N A T I V E </t>
  </si>
  <si>
    <t xml:space="preserve">A N N U A L I Z E D   C O S T - B A S E L I N E  A L T E R N A T I V E </t>
  </si>
  <si>
    <t xml:space="preserve">F U N D I N G  S O U R C E S  B Y  C A T E G O R Y  </t>
  </si>
  <si>
    <t>13.__.__</t>
  </si>
  <si>
    <t>Include start up and training.  Include in Cats. 10 - 50 above access and protection work by agency staff or outside contractors.</t>
  </si>
  <si>
    <r>
      <t xml:space="preserve">As a general rule and to the extent possible, appropriately allocate indirect costs among the construction costs in Categories 10 through 50.  Where that is not possible, include in </t>
    </r>
    <r>
      <rPr>
        <i/>
        <sz val="10"/>
        <color indexed="18"/>
        <rFont val="Arial"/>
        <family val="2"/>
      </rPr>
      <t>40.08 Temporary Facilities</t>
    </r>
    <r>
      <rPr>
        <sz val="10"/>
        <color indexed="18"/>
        <rFont val="Arial"/>
        <family val="2"/>
      </rPr>
      <t xml:space="preserve"> costs for mobilization, demobilization, phasing; time and temporary construction associated with weather (heat, rain, freezing, etc.); temporary power and facilities; temporary construction, easements, and barriers for storm water pollution prevention, temporary access and to mitigate construction impacts; project and construction supervision; general conditiions, overhead, profit.
</t>
    </r>
    <r>
      <rPr>
        <b/>
        <sz val="10"/>
        <color indexed="18"/>
        <rFont val="Arial"/>
        <family val="2"/>
      </rPr>
      <t xml:space="preserve">NOTE:  Include contractor's general liability and other insurance related to construction such as builder's risk in Cats. 10 - 50, not in 80 Professional Services below. </t>
    </r>
  </si>
  <si>
    <t>Table 1 - BCE by Standard Cost Category</t>
  </si>
  <si>
    <t>Table 3 - BCE by Source of Funding</t>
  </si>
  <si>
    <t>Federal 5309 New Starts Funds</t>
  </si>
  <si>
    <t>Total Project Cost in YOE Dollars
(X000)</t>
  </si>
  <si>
    <t>Federal Other Funds</t>
  </si>
  <si>
    <t xml:space="preserve">End Date </t>
  </si>
  <si>
    <t xml:space="preserve">F U N D I N G  S O U R C E S  B Y  Y E A R  </t>
  </si>
  <si>
    <t>double check</t>
  </si>
  <si>
    <t>Inflation Factor</t>
  </si>
  <si>
    <t>Applicable Line Items Only</t>
  </si>
  <si>
    <t>Total</t>
  </si>
  <si>
    <t>Overall Federal Share of Project</t>
  </si>
  <si>
    <t>Federal 5309 New Starts</t>
  </si>
  <si>
    <t>Local Funds</t>
  </si>
  <si>
    <t>Costs Attributed to Source of Funds
(X000)</t>
  </si>
  <si>
    <t>Local Funds (X000)</t>
  </si>
  <si>
    <t>New Starts Share of Project</t>
  </si>
  <si>
    <t>50/50</t>
  </si>
  <si>
    <t>Local</t>
  </si>
  <si>
    <t xml:space="preserve">P R O J E C T  D E S C R I P T I O N  - B U I L D  A L T E R N A T I V E </t>
  </si>
  <si>
    <t>SCHEDULE</t>
  </si>
  <si>
    <t>Completion of project close-out, resolution of claims</t>
  </si>
  <si>
    <t>Revenue Ops / Closeout of Project</t>
  </si>
  <si>
    <t>All
Federal Funds
(X000)</t>
  </si>
  <si>
    <r>
      <t xml:space="preserve">NOTE:  </t>
    </r>
    <r>
      <rPr>
        <sz val="10"/>
        <color indexed="18"/>
        <rFont val="Arial"/>
        <family val="2"/>
      </rPr>
      <t xml:space="preserve">The SCC cost breakdown is based on a traditional Design Bid Build model.  If your project is Design Build, to the best of your ability, separate construction costs from design, administration, testing, etc. Put all construction costs in 10 through 50.  Put design, administration, testing, etc. in </t>
    </r>
    <r>
      <rPr>
        <i/>
        <sz val="10"/>
        <color indexed="18"/>
        <rFont val="Arial"/>
        <family val="2"/>
      </rPr>
      <t>80</t>
    </r>
    <r>
      <rPr>
        <sz val="10"/>
        <color indexed="18"/>
        <rFont val="Arial"/>
        <family val="2"/>
      </rPr>
      <t xml:space="preserve"> </t>
    </r>
    <r>
      <rPr>
        <i/>
        <sz val="10"/>
        <color indexed="18"/>
        <rFont val="Arial"/>
        <family val="2"/>
      </rPr>
      <t>Professional Services</t>
    </r>
    <r>
      <rPr>
        <sz val="10"/>
        <color indexed="18"/>
        <rFont val="Arial"/>
        <family val="2"/>
      </rPr>
      <t>.</t>
    </r>
  </si>
  <si>
    <r>
      <t xml:space="preserve">Put guideway and track associated with stations in </t>
    </r>
    <r>
      <rPr>
        <i/>
        <sz val="10"/>
        <color indexed="18"/>
        <rFont val="Arial"/>
        <family val="2"/>
      </rPr>
      <t>10 Guideway &amp; Track Elements</t>
    </r>
    <r>
      <rPr>
        <sz val="10"/>
        <color indexed="18"/>
        <rFont val="Arial"/>
        <family val="2"/>
      </rPr>
      <t xml:space="preserve"> above. </t>
    </r>
  </si>
  <si>
    <r>
      <t xml:space="preserve">Include guideway and track costs for all transit modes (Heavy rail, light rail, commuter rail, BRT, rapid bus, bus, monorail, cable car, etc.) The unit of measure is route miles of guideway, regardless of width.  As associated with the guideway, include costs for rough grading, excavation, and concrete base for guideway where applicable.  Include all construction materials and labor regardless of whom is performing the work.
</t>
    </r>
    <r>
      <rPr>
        <i/>
        <sz val="10"/>
        <color indexed="18"/>
        <rFont val="Arial"/>
        <family val="2"/>
      </rPr>
      <t xml:space="preserve">
</t>
    </r>
    <r>
      <rPr>
        <sz val="10"/>
        <color indexed="18"/>
        <rFont val="Arial"/>
        <family val="2"/>
      </rPr>
      <t xml:space="preserve">In your written description of the scope and in supporting graphic diagrams, indicate whether busway or rail track is single, double, triple, relocated, etc.  Put guideway and track elements associated with yards in </t>
    </r>
    <r>
      <rPr>
        <i/>
        <sz val="10"/>
        <color indexed="18"/>
        <rFont val="Arial"/>
        <family val="2"/>
      </rPr>
      <t xml:space="preserve">30 Support Facilities </t>
    </r>
    <r>
      <rPr>
        <sz val="10"/>
        <color indexed="18"/>
        <rFont val="Arial"/>
        <family val="2"/>
      </rPr>
      <t>below.</t>
    </r>
  </si>
  <si>
    <t xml:space="preserve">Where a support facility shares the structure with a station, its cost may be included with station cost.  Identify this with a note.  </t>
  </si>
  <si>
    <t>Include all construction materials and labor regardless of whom is performing the work.</t>
  </si>
  <si>
    <t>Include underground storage tanks, fuel tanks, other hazardous materials and treatments, etc.</t>
  </si>
  <si>
    <t>Include light rail and streetcar rail using electric, diesel or other power supply.</t>
  </si>
  <si>
    <r>
      <t>If the value of right-of-way, land, and existing improvements is to be used as local match to the Federal funding of the project, include the total cost on this line item.  In backup documentation, separate cost for land from cost for improvements. Identify whether items are leased, purchased or acquired through payment or for free. Include the costs for permanent surface and subsurface easements, trackage rights, etc.</t>
    </r>
  </si>
  <si>
    <t>As associated with stations, include costs for rough grading, excavation, station structures, enclosures, finishes, equipment; mechanical and electrical components including HVAC, ventilation shafts and equipment, station power, lighting, public address/customer information system, safety systems such as fire detection and prevention, security surveillance, access control, life safety systems, etc. Include all construction materials and labor regardless of whom is performing the work.</t>
  </si>
  <si>
    <t xml:space="preserve">As associated with support facilities, include costs for rough grading, excavation, support structures, enclosures, finishes, equipment; mechanical and electrical components including HVAC, ventilation shafts and equipment, facility power, lighting, public address system, safety systems such as fire detection and prevention, security surveillance, access control, life safety systems, etc. Include fueling stations.  Include all construction materials and labor regardless of whom is performing the work. </t>
  </si>
  <si>
    <t>Include all on-grade paving.</t>
  </si>
  <si>
    <t>Include locomotives (diesel, electric, or other), trailer cars, self-propelled multiple units (EMU electric or DMU diesel, or other power supply)</t>
  </si>
  <si>
    <t xml:space="preserve">Includes "rubber-tired" buses and trolleys including new, used, historic replica, articulated, using electric, diesel, dual-power, or other power supply. </t>
  </si>
  <si>
    <t>Includes unallocated contingency, project reserves.  Document allocated contingencies for individual line items on the Main worksheets.</t>
  </si>
  <si>
    <r>
      <t>14-Series TEAM Scopes / Activity Line Items</t>
    </r>
    <r>
      <rPr>
        <sz val="12"/>
        <color indexed="62"/>
        <rFont val="Arial Black"/>
        <family val="2"/>
      </rPr>
      <t xml:space="preserve">
</t>
    </r>
    <r>
      <rPr>
        <b/>
        <i/>
        <sz val="12"/>
        <color indexed="62"/>
        <rFont val="Arial"/>
        <family val="2"/>
      </rPr>
      <t xml:space="preserve">Required for </t>
    </r>
    <r>
      <rPr>
        <b/>
        <i/>
        <u val="single"/>
        <sz val="12"/>
        <color indexed="62"/>
        <rFont val="Arial"/>
        <family val="2"/>
      </rPr>
      <t>all grants</t>
    </r>
    <r>
      <rPr>
        <b/>
        <i/>
        <sz val="12"/>
        <color indexed="62"/>
        <rFont val="Arial"/>
        <family val="2"/>
      </rPr>
      <t xml:space="preserve"> that serve a Capital Project</t>
    </r>
  </si>
  <si>
    <r>
      <t>Baseline</t>
    </r>
    <r>
      <rPr>
        <sz val="10"/>
        <color indexed="18"/>
        <rFont val="Arial"/>
        <family val="2"/>
      </rPr>
      <t xml:space="preserve"> Alternative Cost Parameters (X000) see 
New Starts Reporting Instructions for additional info</t>
    </r>
  </si>
  <si>
    <t>Allocated Contingency as % of Base Yr Dollars w/o Contingency</t>
  </si>
  <si>
    <t>Unallocated Contingency as % of Base Yr Dollars w/o Contingency</t>
  </si>
  <si>
    <t>Total Contingency as % of Base Yr Dollars w/o Contingency</t>
  </si>
  <si>
    <t>Federal/
Local Matching Ratio within Source</t>
  </si>
  <si>
    <t>Scope and Activity Description</t>
  </si>
  <si>
    <t>Table 2 - Inflated Cost to Year of Expenditure</t>
  </si>
  <si>
    <t>Sources of Federal Funding and Matching Share Ratios</t>
  </si>
  <si>
    <t>Funding Summary</t>
  </si>
  <si>
    <t xml:space="preserve">Cost </t>
  </si>
  <si>
    <t>Federal Other</t>
  </si>
  <si>
    <t xml:space="preserve">Local </t>
  </si>
  <si>
    <t>Federal</t>
  </si>
  <si>
    <t>Total Project Cost In YOE Dollars
Below insert funding sources and amounts for each year.</t>
  </si>
  <si>
    <t>Project Totals</t>
  </si>
  <si>
    <t>Total Federal
%</t>
  </si>
  <si>
    <t>Double Check Total (X000)</t>
  </si>
  <si>
    <t>Federal Other (pls say what..)</t>
  </si>
  <si>
    <t>71/29</t>
  </si>
  <si>
    <t>80 PROFESSIONAL SERVICES (applies to Cats. 10-50)</t>
  </si>
  <si>
    <t xml:space="preserve">Professional Liability and other Non-Construction Insurance </t>
  </si>
  <si>
    <t xml:space="preserve">Insert Project Sponsor's Name here </t>
  </si>
  <si>
    <t>Insert Project Name and Location</t>
  </si>
  <si>
    <r>
      <t xml:space="preserve">Insert Current Phase </t>
    </r>
    <r>
      <rPr>
        <sz val="9"/>
        <color indexed="18"/>
        <rFont val="Arial"/>
        <family val="2"/>
      </rPr>
      <t xml:space="preserve">(e.g. Applic.for PE, PE, FD, Applic.for FFGA, Construction, Rev Ops) </t>
    </r>
  </si>
  <si>
    <t>XX.XX</t>
  </si>
  <si>
    <t xml:space="preserve">TOTAL </t>
  </si>
  <si>
    <t>Insert here other components req'd in Annualized Cost</t>
  </si>
  <si>
    <t xml:space="preserve">Double-
check
Total
</t>
  </si>
  <si>
    <t>1082/route mile</t>
  </si>
  <si>
    <t>216/station</t>
  </si>
  <si>
    <t>5.4/on-grade space</t>
  </si>
  <si>
    <t>27/intersection</t>
  </si>
  <si>
    <t>13/bus and 13/sign</t>
  </si>
  <si>
    <t>10.8/bus</t>
  </si>
  <si>
    <t>16.2-27 /bus</t>
  </si>
  <si>
    <t>433 conventional or
703 articulated bus</t>
  </si>
  <si>
    <t>(Rev.11a, June 4, 2008)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</si>
</sst>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quot;$&quot;* #,##0.0_);_(&quot;$&quot;* \(#,##0.0\);_(&quot;$&quot;* &quot;-&quot;??_);_(@_)"/>
    <numFmt numFmtId="166" formatCode="_(&quot;$&quot;* #,##0_);_(&quot;$&quot;* \(#,##0\);_(&quot;$&quot;* &quot;-&quot;??_);_(@_)"/>
    <numFmt numFmtId="167" formatCode="m/d/yy"/>
    <numFmt numFmtId="168" formatCode="0.0%"/>
    <numFmt numFmtId="169" formatCode="0.0"/>
    <numFmt numFmtId="170" formatCode="0.000"/>
    <numFmt numFmtId="171" formatCode="mm/dd/yy"/>
    <numFmt numFmtId="172" formatCode="&quot;$&quot;#,##0"/>
    <numFmt numFmtId="173" formatCode="&quot;$&quot;#,##0.000"/>
    <numFmt numFmtId="174" formatCode="_(* #,##0.000_);_(* \(#,##0.000\);_(* &quot;-&quot;???_);_(@_)"/>
    <numFmt numFmtId="175" formatCode="0.00000"/>
    <numFmt numFmtId="176" formatCode="_(* #,##0.00000_);_(* \(#,##0.00000\);_(* &quot;-&quot;?????_);_(@_)"/>
    <numFmt numFmtId="177" formatCode="0.000000"/>
    <numFmt numFmtId="178" formatCode="0.0000"/>
    <numFmt numFmtId="179" formatCode="[$-409]dddd\,\ mmmm\ dd\,\ yyyy"/>
    <numFmt numFmtId="180" formatCode="mm/dd/yy;@"/>
    <numFmt numFmtId="181" formatCode="0_);\(0\)"/>
    <numFmt numFmtId="182" formatCode="m/d/yy;@"/>
  </numFmts>
  <fonts count="63">
    <font>
      <sz val="10"/>
      <name val="Arial"/>
      <family val="0"/>
    </font>
    <font>
      <u val="single"/>
      <sz val="10"/>
      <color indexed="12"/>
      <name val="Arial"/>
      <family val="0"/>
    </font>
    <font>
      <u val="single"/>
      <sz val="10"/>
      <color indexed="36"/>
      <name val="Arial"/>
      <family val="0"/>
    </font>
    <font>
      <sz val="9"/>
      <color indexed="18"/>
      <name val="Arial"/>
      <family val="2"/>
    </font>
    <font>
      <b/>
      <sz val="9"/>
      <color indexed="18"/>
      <name val="Arial"/>
      <family val="2"/>
    </font>
    <font>
      <sz val="12"/>
      <color indexed="18"/>
      <name val="Arial"/>
      <family val="2"/>
    </font>
    <font>
      <b/>
      <sz val="12"/>
      <color indexed="18"/>
      <name val="Arial"/>
      <family val="2"/>
    </font>
    <font>
      <sz val="9"/>
      <name val="Arial"/>
      <family val="2"/>
    </font>
    <font>
      <b/>
      <sz val="14"/>
      <color indexed="18"/>
      <name val="Arial"/>
      <family val="2"/>
    </font>
    <font>
      <sz val="10"/>
      <color indexed="18"/>
      <name val="Arial"/>
      <family val="2"/>
    </font>
    <font>
      <sz val="11"/>
      <color indexed="18"/>
      <name val="Arial"/>
      <family val="2"/>
    </font>
    <font>
      <b/>
      <sz val="10"/>
      <color indexed="18"/>
      <name val="Arial"/>
      <family val="2"/>
    </font>
    <font>
      <b/>
      <sz val="11"/>
      <color indexed="18"/>
      <name val="Arial"/>
      <family val="2"/>
    </font>
    <font>
      <b/>
      <sz val="16"/>
      <color indexed="18"/>
      <name val="Arial"/>
      <family val="2"/>
    </font>
    <font>
      <sz val="11"/>
      <name val="Arial"/>
      <family val="2"/>
    </font>
    <font>
      <i/>
      <sz val="11"/>
      <color indexed="18"/>
      <name val="Arial"/>
      <family val="2"/>
    </font>
    <font>
      <sz val="11"/>
      <color indexed="10"/>
      <name val="Arial"/>
      <family val="2"/>
    </font>
    <font>
      <i/>
      <sz val="12"/>
      <color indexed="18"/>
      <name val="Arial"/>
      <family val="2"/>
    </font>
    <font>
      <b/>
      <sz val="10"/>
      <name val="Arial"/>
      <family val="2"/>
    </font>
    <font>
      <b/>
      <sz val="11"/>
      <name val="Arial"/>
      <family val="2"/>
    </font>
    <font>
      <sz val="8"/>
      <color indexed="18"/>
      <name val="Arial"/>
      <family val="2"/>
    </font>
    <font>
      <b/>
      <sz val="11"/>
      <color indexed="62"/>
      <name val="Arial"/>
      <family val="2"/>
    </font>
    <font>
      <sz val="11"/>
      <color indexed="62"/>
      <name val="Arial"/>
      <family val="2"/>
    </font>
    <font>
      <sz val="14"/>
      <color indexed="18"/>
      <name val="Arial"/>
      <family val="2"/>
    </font>
    <font>
      <sz val="14"/>
      <name val="Arial"/>
      <family val="2"/>
    </font>
    <font>
      <i/>
      <sz val="11"/>
      <name val="Arial"/>
      <family val="2"/>
    </font>
    <font>
      <b/>
      <i/>
      <sz val="11"/>
      <color indexed="10"/>
      <name val="Arial"/>
      <family val="2"/>
    </font>
    <font>
      <i/>
      <sz val="11"/>
      <color indexed="10"/>
      <name val="Arial"/>
      <family val="2"/>
    </font>
    <font>
      <sz val="10"/>
      <color indexed="62"/>
      <name val="Arial"/>
      <family val="2"/>
    </font>
    <font>
      <sz val="11"/>
      <color indexed="22"/>
      <name val="Arial"/>
      <family val="2"/>
    </font>
    <font>
      <sz val="8"/>
      <name val="Tahoma"/>
      <family val="0"/>
    </font>
    <font>
      <sz val="9"/>
      <color indexed="62"/>
      <name val="Arial"/>
      <family val="2"/>
    </font>
    <font>
      <i/>
      <sz val="10"/>
      <color indexed="18"/>
      <name val="Arial"/>
      <family val="2"/>
    </font>
    <font>
      <sz val="8"/>
      <color indexed="62"/>
      <name val="Arial"/>
      <family val="2"/>
    </font>
    <font>
      <b/>
      <sz val="9"/>
      <color indexed="62"/>
      <name val="Arial"/>
      <family val="2"/>
    </font>
    <font>
      <b/>
      <i/>
      <sz val="11"/>
      <color indexed="18"/>
      <name val="Arial"/>
      <family val="2"/>
    </font>
    <font>
      <sz val="10"/>
      <name val="Tahoma"/>
      <family val="2"/>
    </font>
    <font>
      <sz val="10"/>
      <color indexed="10"/>
      <name val="Arial"/>
      <family val="2"/>
    </font>
    <font>
      <sz val="9"/>
      <color indexed="10"/>
      <name val="Arial"/>
      <family val="2"/>
    </font>
    <font>
      <sz val="11"/>
      <name val="Tahoma"/>
      <family val="2"/>
    </font>
    <font>
      <sz val="10"/>
      <color indexed="22"/>
      <name val="Arial"/>
      <family val="2"/>
    </font>
    <font>
      <sz val="8"/>
      <color indexed="10"/>
      <name val="Arial"/>
      <family val="2"/>
    </font>
    <font>
      <b/>
      <sz val="11"/>
      <color indexed="10"/>
      <name val="Arial"/>
      <family val="2"/>
    </font>
    <font>
      <b/>
      <sz val="10"/>
      <color indexed="10"/>
      <name val="Arial"/>
      <family val="2"/>
    </font>
    <font>
      <i/>
      <u val="single"/>
      <sz val="10"/>
      <color indexed="18"/>
      <name val="Arial"/>
      <family val="2"/>
    </font>
    <font>
      <sz val="10"/>
      <color indexed="55"/>
      <name val="Arial"/>
      <family val="2"/>
    </font>
    <font>
      <b/>
      <sz val="16"/>
      <color indexed="18"/>
      <name val="Arial Black"/>
      <family val="2"/>
    </font>
    <font>
      <sz val="10"/>
      <color indexed="18"/>
      <name val="Arial Black"/>
      <family val="2"/>
    </font>
    <font>
      <b/>
      <sz val="12"/>
      <color indexed="18"/>
      <name val="Arial Black"/>
      <family val="2"/>
    </font>
    <font>
      <sz val="12"/>
      <color indexed="62"/>
      <name val="Arial Black"/>
      <family val="2"/>
    </font>
    <font>
      <b/>
      <sz val="16"/>
      <color indexed="62"/>
      <name val="Arial Black"/>
      <family val="2"/>
    </font>
    <font>
      <sz val="12"/>
      <color indexed="62"/>
      <name val="Arial"/>
      <family val="2"/>
    </font>
    <font>
      <b/>
      <i/>
      <sz val="11"/>
      <color indexed="62"/>
      <name val="Arial"/>
      <family val="2"/>
    </font>
    <font>
      <b/>
      <i/>
      <sz val="12"/>
      <color indexed="62"/>
      <name val="Arial"/>
      <family val="2"/>
    </font>
    <font>
      <b/>
      <i/>
      <u val="single"/>
      <sz val="12"/>
      <color indexed="62"/>
      <name val="Arial"/>
      <family val="2"/>
    </font>
    <font>
      <sz val="9"/>
      <color indexed="22"/>
      <name val="Arial"/>
      <family val="2"/>
    </font>
    <font>
      <b/>
      <sz val="11"/>
      <color indexed="22"/>
      <name val="Arial"/>
      <family val="2"/>
    </font>
    <font>
      <b/>
      <sz val="10"/>
      <color indexed="22"/>
      <name val="Arial"/>
      <family val="2"/>
    </font>
    <font>
      <sz val="11"/>
      <color indexed="23"/>
      <name val="Arial"/>
      <family val="2"/>
    </font>
    <font>
      <sz val="8"/>
      <color indexed="55"/>
      <name val="Arial"/>
      <family val="2"/>
    </font>
    <font>
      <sz val="11"/>
      <color indexed="55"/>
      <name val="Arial"/>
      <family val="2"/>
    </font>
    <font>
      <sz val="16"/>
      <color indexed="62"/>
      <name val="Arial Black"/>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23"/>
        <bgColor indexed="64"/>
      </patternFill>
    </fill>
    <fill>
      <patternFill patternType="solid">
        <fgColor indexed="55"/>
        <bgColor indexed="64"/>
      </patternFill>
    </fill>
  </fills>
  <borders count="30">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47">
    <xf numFmtId="0" fontId="0" fillId="0" borderId="0" xfId="0" applyAlignment="1">
      <alignment/>
    </xf>
    <xf numFmtId="0" fontId="3" fillId="0" borderId="0" xfId="0" applyFont="1" applyFill="1" applyBorder="1" applyAlignment="1">
      <alignment vertical="top"/>
    </xf>
    <xf numFmtId="0" fontId="3" fillId="0" borderId="0" xfId="0" applyFont="1" applyAlignment="1">
      <alignment vertical="top"/>
    </xf>
    <xf numFmtId="0" fontId="3" fillId="0" borderId="1" xfId="0" applyFont="1" applyFill="1" applyBorder="1" applyAlignment="1">
      <alignment vertical="top"/>
    </xf>
    <xf numFmtId="0" fontId="6" fillId="0" borderId="0" xfId="0" applyFont="1" applyAlignment="1">
      <alignment vertical="top"/>
    </xf>
    <xf numFmtId="0" fontId="9" fillId="0" borderId="2"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164" fontId="9" fillId="2" borderId="2" xfId="0" applyNumberFormat="1" applyFont="1" applyFill="1" applyBorder="1" applyAlignment="1" applyProtection="1">
      <alignment vertical="top"/>
      <protection/>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2" xfId="0" applyFont="1" applyFill="1" applyBorder="1" applyAlignment="1">
      <alignment vertical="center"/>
    </xf>
    <xf numFmtId="39" fontId="12" fillId="0" borderId="2" xfId="0" applyNumberFormat="1" applyFont="1" applyFill="1" applyBorder="1" applyAlignment="1" applyProtection="1">
      <alignment vertical="top"/>
      <protection/>
    </xf>
    <xf numFmtId="39" fontId="12" fillId="0" borderId="0" xfId="0" applyNumberFormat="1" applyFont="1" applyFill="1" applyBorder="1" applyAlignment="1" applyProtection="1">
      <alignment vertical="top"/>
      <protection/>
    </xf>
    <xf numFmtId="3" fontId="12" fillId="2" borderId="3" xfId="0" applyNumberFormat="1" applyFont="1" applyFill="1" applyBorder="1" applyAlignment="1" applyProtection="1">
      <alignment horizontal="center" vertical="top"/>
      <protection/>
    </xf>
    <xf numFmtId="0" fontId="12" fillId="0" borderId="0" xfId="0" applyFont="1" applyFill="1" applyBorder="1" applyAlignment="1">
      <alignment vertical="top"/>
    </xf>
    <xf numFmtId="0" fontId="9" fillId="0" borderId="0" xfId="0" applyFont="1" applyFill="1" applyBorder="1" applyAlignment="1">
      <alignment vertical="top"/>
    </xf>
    <xf numFmtId="0" fontId="10" fillId="0" borderId="0" xfId="0" applyFont="1" applyFill="1" applyBorder="1" applyAlignment="1">
      <alignment vertical="top"/>
    </xf>
    <xf numFmtId="0" fontId="9" fillId="0" borderId="0" xfId="0" applyFont="1" applyFill="1" applyBorder="1" applyAlignment="1">
      <alignment horizontal="center" vertical="top"/>
    </xf>
    <xf numFmtId="0" fontId="6" fillId="0" borderId="0" xfId="0" applyFont="1" applyAlignment="1">
      <alignment/>
    </xf>
    <xf numFmtId="3" fontId="12" fillId="2" borderId="4" xfId="0" applyNumberFormat="1" applyFont="1" applyFill="1" applyBorder="1" applyAlignment="1" applyProtection="1">
      <alignment horizontal="center" vertical="top"/>
      <protection/>
    </xf>
    <xf numFmtId="9" fontId="9" fillId="2" borderId="5" xfId="0" applyNumberFormat="1" applyFont="1" applyFill="1" applyBorder="1" applyAlignment="1" applyProtection="1">
      <alignment horizontal="center" vertical="top"/>
      <protection/>
    </xf>
    <xf numFmtId="0" fontId="9" fillId="2" borderId="4" xfId="0" applyFont="1" applyFill="1" applyBorder="1" applyAlignment="1" applyProtection="1">
      <alignment horizontal="center" vertical="top"/>
      <protection/>
    </xf>
    <xf numFmtId="3" fontId="12" fillId="2" borderId="5" xfId="0" applyNumberFormat="1" applyFont="1" applyFill="1" applyBorder="1" applyAlignment="1" applyProtection="1">
      <alignment horizontal="center" vertical="top"/>
      <protection/>
    </xf>
    <xf numFmtId="0" fontId="9" fillId="2" borderId="5" xfId="0" applyFont="1" applyFill="1" applyBorder="1" applyAlignment="1" applyProtection="1">
      <alignment horizontal="center" vertical="top"/>
      <protection/>
    </xf>
    <xf numFmtId="3" fontId="9" fillId="2" borderId="4" xfId="0" applyNumberFormat="1" applyFont="1" applyFill="1" applyBorder="1" applyAlignment="1" applyProtection="1">
      <alignment horizontal="center" vertical="top"/>
      <protection/>
    </xf>
    <xf numFmtId="3" fontId="9" fillId="2" borderId="5" xfId="0" applyNumberFormat="1" applyFont="1" applyFill="1" applyBorder="1" applyAlignment="1" applyProtection="1">
      <alignment horizontal="center" vertical="top"/>
      <protection/>
    </xf>
    <xf numFmtId="3" fontId="9" fillId="2" borderId="6" xfId="0" applyNumberFormat="1" applyFont="1" applyFill="1" applyBorder="1" applyAlignment="1" applyProtection="1">
      <alignment horizontal="center" vertical="top"/>
      <protection/>
    </xf>
    <xf numFmtId="39" fontId="9" fillId="2" borderId="2" xfId="0" applyNumberFormat="1" applyFont="1" applyFill="1" applyBorder="1" applyAlignment="1" applyProtection="1">
      <alignment vertical="top"/>
      <protection/>
    </xf>
    <xf numFmtId="39" fontId="9" fillId="2" borderId="0" xfId="0" applyNumberFormat="1" applyFont="1" applyFill="1" applyBorder="1" applyAlignment="1" applyProtection="1">
      <alignment vertical="top"/>
      <protection/>
    </xf>
    <xf numFmtId="164" fontId="12" fillId="0" borderId="2" xfId="0" applyNumberFormat="1" applyFont="1" applyFill="1" applyBorder="1" applyAlignment="1" applyProtection="1">
      <alignment vertical="top"/>
      <protection/>
    </xf>
    <xf numFmtId="166" fontId="9" fillId="2" borderId="3" xfId="17" applyNumberFormat="1" applyFont="1" applyFill="1" applyBorder="1" applyAlignment="1" applyProtection="1">
      <alignment horizontal="center" vertical="top"/>
      <protection/>
    </xf>
    <xf numFmtId="3" fontId="9" fillId="0" borderId="7" xfId="0" applyNumberFormat="1" applyFont="1" applyFill="1" applyBorder="1" applyAlignment="1" applyProtection="1">
      <alignment horizontal="center" vertical="top"/>
      <protection locked="0"/>
    </xf>
    <xf numFmtId="166" fontId="9" fillId="2" borderId="4" xfId="17" applyNumberFormat="1" applyFont="1" applyFill="1" applyBorder="1" applyAlignment="1" applyProtection="1">
      <alignment horizontal="center" vertical="top"/>
      <protection/>
    </xf>
    <xf numFmtId="166" fontId="9" fillId="2" borderId="5" xfId="17" applyNumberFormat="1" applyFont="1" applyFill="1" applyBorder="1" applyAlignment="1" applyProtection="1">
      <alignment horizontal="center" vertical="top"/>
      <protection/>
    </xf>
    <xf numFmtId="166" fontId="9" fillId="2" borderId="6" xfId="17" applyNumberFormat="1" applyFont="1" applyFill="1" applyBorder="1" applyAlignment="1" applyProtection="1">
      <alignment horizontal="center" vertical="top"/>
      <protection/>
    </xf>
    <xf numFmtId="0" fontId="12" fillId="0" borderId="0" xfId="0" applyFont="1" applyFill="1" applyBorder="1" applyAlignment="1">
      <alignment horizontal="center" vertical="top"/>
    </xf>
    <xf numFmtId="0" fontId="9" fillId="0" borderId="0" xfId="0" applyFont="1" applyAlignment="1">
      <alignment/>
    </xf>
    <xf numFmtId="0" fontId="10" fillId="0" borderId="0" xfId="0" applyFont="1" applyAlignment="1">
      <alignment/>
    </xf>
    <xf numFmtId="39" fontId="12" fillId="0" borderId="3" xfId="0" applyNumberFormat="1" applyFont="1" applyFill="1" applyBorder="1" applyAlignment="1" applyProtection="1">
      <alignment vertical="top"/>
      <protection/>
    </xf>
    <xf numFmtId="0" fontId="3" fillId="0" borderId="0" xfId="0" applyFont="1" applyFill="1" applyBorder="1" applyAlignment="1">
      <alignment horizontal="right" vertical="center"/>
    </xf>
    <xf numFmtId="0" fontId="0" fillId="0" borderId="8" xfId="0" applyBorder="1" applyAlignment="1">
      <alignment/>
    </xf>
    <xf numFmtId="0" fontId="10" fillId="0" borderId="0" xfId="0" applyFont="1" applyAlignment="1">
      <alignment vertical="center"/>
    </xf>
    <xf numFmtId="9" fontId="12" fillId="2" borderId="7" xfId="21" applyFont="1" applyFill="1" applyBorder="1" applyAlignment="1" applyProtection="1">
      <alignment horizontal="center" vertical="top"/>
      <protection/>
    </xf>
    <xf numFmtId="9" fontId="12" fillId="2" borderId="3" xfId="0" applyNumberFormat="1" applyFont="1" applyFill="1" applyBorder="1" applyAlignment="1" applyProtection="1">
      <alignment horizontal="center" vertical="top"/>
      <protection/>
    </xf>
    <xf numFmtId="0" fontId="9" fillId="2" borderId="0" xfId="0" applyFont="1" applyFill="1" applyBorder="1" applyAlignment="1" applyProtection="1">
      <alignment vertical="top"/>
      <protection/>
    </xf>
    <xf numFmtId="0" fontId="9" fillId="2" borderId="0" xfId="0" applyFont="1" applyFill="1" applyBorder="1" applyAlignment="1" applyProtection="1">
      <alignment horizontal="left" vertical="top"/>
      <protection/>
    </xf>
    <xf numFmtId="0" fontId="12" fillId="0" borderId="0" xfId="0" applyFont="1" applyFill="1" applyBorder="1" applyAlignment="1" applyProtection="1">
      <alignment vertical="top"/>
      <protection/>
    </xf>
    <xf numFmtId="0" fontId="9" fillId="2" borderId="0" xfId="0" applyFont="1" applyFill="1" applyBorder="1" applyAlignment="1" applyProtection="1">
      <alignment vertical="top" wrapText="1"/>
      <protection/>
    </xf>
    <xf numFmtId="0" fontId="12" fillId="0" borderId="0" xfId="0" applyFont="1" applyFill="1" applyBorder="1" applyAlignment="1" applyProtection="1">
      <alignment horizontal="left" vertical="top"/>
      <protection/>
    </xf>
    <xf numFmtId="3" fontId="12" fillId="2" borderId="9" xfId="0" applyNumberFormat="1" applyFont="1" applyFill="1" applyBorder="1" applyAlignment="1" applyProtection="1">
      <alignment horizontal="center" vertical="top"/>
      <protection/>
    </xf>
    <xf numFmtId="9" fontId="9" fillId="2" borderId="5" xfId="21" applyFont="1" applyFill="1" applyBorder="1" applyAlignment="1" applyProtection="1">
      <alignment horizontal="center" vertical="top"/>
      <protection/>
    </xf>
    <xf numFmtId="9" fontId="12" fillId="2" borderId="5" xfId="21" applyFont="1" applyFill="1" applyBorder="1" applyAlignment="1" applyProtection="1">
      <alignment horizontal="center" vertical="top"/>
      <protection/>
    </xf>
    <xf numFmtId="9" fontId="12" fillId="2" borderId="6" xfId="21" applyFont="1" applyFill="1" applyBorder="1" applyAlignment="1" applyProtection="1">
      <alignment horizontal="center" vertical="top"/>
      <protection/>
    </xf>
    <xf numFmtId="166" fontId="9" fillId="0" borderId="3" xfId="17" applyNumberFormat="1" applyFont="1" applyFill="1" applyBorder="1" applyAlignment="1" applyProtection="1">
      <alignment horizontal="center" vertical="top"/>
      <protection locked="0"/>
    </xf>
    <xf numFmtId="0" fontId="6" fillId="0" borderId="6" xfId="0" applyFont="1" applyFill="1" applyBorder="1" applyAlignment="1" applyProtection="1">
      <alignment/>
      <protection/>
    </xf>
    <xf numFmtId="0" fontId="6" fillId="0" borderId="10" xfId="0" applyFont="1" applyFill="1" applyBorder="1" applyAlignment="1" applyProtection="1">
      <alignment/>
      <protection/>
    </xf>
    <xf numFmtId="166" fontId="9" fillId="3" borderId="3" xfId="17" applyNumberFormat="1" applyFont="1" applyFill="1" applyBorder="1" applyAlignment="1" applyProtection="1">
      <alignment horizontal="center" vertical="top"/>
      <protection locked="0"/>
    </xf>
    <xf numFmtId="0" fontId="9" fillId="3" borderId="0" xfId="0" applyFont="1" applyFill="1" applyBorder="1" applyAlignment="1" applyProtection="1">
      <alignment vertical="top"/>
      <protection/>
    </xf>
    <xf numFmtId="164" fontId="9" fillId="3" borderId="2" xfId="0" applyNumberFormat="1" applyFont="1" applyFill="1" applyBorder="1" applyAlignment="1" applyProtection="1">
      <alignment vertical="top"/>
      <protection/>
    </xf>
    <xf numFmtId="0" fontId="9" fillId="3" borderId="0" xfId="0" applyFont="1" applyFill="1" applyBorder="1" applyAlignment="1" applyProtection="1">
      <alignment vertical="top" wrapText="1"/>
      <protection/>
    </xf>
    <xf numFmtId="0" fontId="9" fillId="3" borderId="3" xfId="0" applyFont="1" applyFill="1" applyBorder="1" applyAlignment="1" applyProtection="1">
      <alignment horizontal="right" vertical="center" wrapText="1"/>
      <protection/>
    </xf>
    <xf numFmtId="164" fontId="9" fillId="3" borderId="3" xfId="0" applyNumberFormat="1" applyFont="1" applyFill="1" applyBorder="1" applyAlignment="1" applyProtection="1">
      <alignment horizontal="right" vertical="center" wrapText="1"/>
      <protection/>
    </xf>
    <xf numFmtId="164" fontId="3" fillId="3" borderId="3" xfId="0" applyNumberFormat="1" applyFont="1" applyFill="1" applyBorder="1" applyAlignment="1" applyProtection="1">
      <alignment horizontal="right" vertical="center" wrapText="1"/>
      <protection/>
    </xf>
    <xf numFmtId="0" fontId="3" fillId="3" borderId="3" xfId="0" applyFont="1" applyFill="1" applyBorder="1" applyAlignment="1" applyProtection="1">
      <alignment horizontal="right" vertical="center" wrapText="1"/>
      <protection/>
    </xf>
    <xf numFmtId="166" fontId="12" fillId="0" borderId="3" xfId="17" applyNumberFormat="1" applyFont="1" applyFill="1" applyBorder="1" applyAlignment="1" applyProtection="1">
      <alignment horizontal="center" vertical="top"/>
      <protection/>
    </xf>
    <xf numFmtId="0" fontId="9" fillId="0" borderId="0" xfId="0" applyFont="1" applyFill="1" applyAlignment="1">
      <alignment/>
    </xf>
    <xf numFmtId="0" fontId="9" fillId="0" borderId="0" xfId="0" applyFont="1" applyAlignment="1">
      <alignment vertical="center" wrapText="1"/>
    </xf>
    <xf numFmtId="0" fontId="9" fillId="0" borderId="3" xfId="0" applyFont="1" applyBorder="1" applyAlignment="1">
      <alignment/>
    </xf>
    <xf numFmtId="0" fontId="6" fillId="0" borderId="3" xfId="0" applyFont="1" applyBorder="1" applyAlignment="1">
      <alignment/>
    </xf>
    <xf numFmtId="0" fontId="9" fillId="0" borderId="6" xfId="0" applyFont="1" applyBorder="1" applyAlignment="1">
      <alignment/>
    </xf>
    <xf numFmtId="0" fontId="0" fillId="0" borderId="1" xfId="0" applyBorder="1" applyAlignment="1">
      <alignment/>
    </xf>
    <xf numFmtId="0" fontId="0" fillId="0" borderId="11" xfId="0" applyBorder="1" applyAlignment="1">
      <alignment/>
    </xf>
    <xf numFmtId="0" fontId="0" fillId="0" borderId="3" xfId="0" applyBorder="1" applyAlignment="1">
      <alignment/>
    </xf>
    <xf numFmtId="0" fontId="3" fillId="3" borderId="4" xfId="0" applyFont="1" applyFill="1" applyBorder="1" applyAlignment="1" applyProtection="1">
      <alignment horizontal="right" vertical="center" wrapText="1"/>
      <protection/>
    </xf>
    <xf numFmtId="0" fontId="6" fillId="3" borderId="0" xfId="0" applyFont="1" applyFill="1" applyAlignment="1">
      <alignment vertical="center" wrapText="1"/>
    </xf>
    <xf numFmtId="0" fontId="9" fillId="0" borderId="3" xfId="0" applyFont="1" applyBorder="1" applyAlignment="1">
      <alignment vertical="center" wrapText="1"/>
    </xf>
    <xf numFmtId="39" fontId="4" fillId="2" borderId="12" xfId="0" applyNumberFormat="1" applyFont="1" applyFill="1" applyBorder="1" applyAlignment="1" applyProtection="1">
      <alignment vertical="top"/>
      <protection/>
    </xf>
    <xf numFmtId="39" fontId="4" fillId="2" borderId="8" xfId="0" applyNumberFormat="1" applyFont="1" applyFill="1" applyBorder="1" applyAlignment="1" applyProtection="1">
      <alignment vertical="top"/>
      <protection/>
    </xf>
    <xf numFmtId="164" fontId="3" fillId="2" borderId="2" xfId="0" applyNumberFormat="1" applyFont="1" applyFill="1" applyBorder="1" applyAlignment="1" applyProtection="1">
      <alignment vertical="top"/>
      <protection/>
    </xf>
    <xf numFmtId="0" fontId="3" fillId="2" borderId="1" xfId="0" applyFont="1" applyFill="1" applyBorder="1" applyAlignment="1">
      <alignment vertical="top"/>
    </xf>
    <xf numFmtId="0" fontId="3" fillId="2" borderId="1" xfId="0" applyFont="1" applyFill="1" applyBorder="1" applyAlignment="1">
      <alignment horizontal="left" vertical="top"/>
    </xf>
    <xf numFmtId="164" fontId="3" fillId="2" borderId="10" xfId="0" applyNumberFormat="1" applyFont="1" applyFill="1" applyBorder="1" applyAlignment="1" applyProtection="1">
      <alignment vertical="top"/>
      <protection/>
    </xf>
    <xf numFmtId="0" fontId="3" fillId="2" borderId="11" xfId="0" applyFont="1" applyFill="1" applyBorder="1" applyAlignment="1">
      <alignment vertical="top"/>
    </xf>
    <xf numFmtId="0" fontId="9" fillId="0" borderId="0" xfId="0" applyFont="1" applyAlignment="1">
      <alignment vertical="center"/>
    </xf>
    <xf numFmtId="166" fontId="12" fillId="2" borderId="4" xfId="17" applyNumberFormat="1" applyFont="1" applyFill="1" applyBorder="1" applyAlignment="1" applyProtection="1">
      <alignment horizontal="center" vertical="top"/>
      <protection/>
    </xf>
    <xf numFmtId="166" fontId="12" fillId="2" borderId="5" xfId="17" applyNumberFormat="1" applyFont="1" applyFill="1" applyBorder="1" applyAlignment="1" applyProtection="1">
      <alignment horizontal="center" vertical="top"/>
      <protection/>
    </xf>
    <xf numFmtId="0" fontId="11" fillId="0" borderId="0" xfId="0" applyFont="1" applyFill="1" applyBorder="1" applyAlignment="1">
      <alignment vertical="top"/>
    </xf>
    <xf numFmtId="166" fontId="12" fillId="2" borderId="1" xfId="17" applyNumberFormat="1" applyFont="1" applyFill="1" applyBorder="1" applyAlignment="1" applyProtection="1">
      <alignment horizontal="center" vertical="top"/>
      <protection/>
    </xf>
    <xf numFmtId="166" fontId="12" fillId="2" borderId="6" xfId="17" applyNumberFormat="1" applyFont="1" applyFill="1" applyBorder="1" applyAlignment="1" applyProtection="1">
      <alignment horizontal="center" vertical="top"/>
      <protection/>
    </xf>
    <xf numFmtId="166" fontId="12" fillId="2" borderId="3" xfId="17" applyNumberFormat="1" applyFont="1" applyFill="1" applyBorder="1" applyAlignment="1" applyProtection="1">
      <alignment horizontal="center" vertical="top"/>
      <protection/>
    </xf>
    <xf numFmtId="0" fontId="10" fillId="2" borderId="3" xfId="0" applyFont="1" applyFill="1" applyBorder="1" applyAlignment="1" applyProtection="1">
      <alignment horizontal="center" vertical="center" wrapText="1"/>
      <protection/>
    </xf>
    <xf numFmtId="39" fontId="10" fillId="2" borderId="3" xfId="0" applyNumberFormat="1" applyFont="1" applyFill="1" applyBorder="1" applyAlignment="1" applyProtection="1">
      <alignment/>
      <protection/>
    </xf>
    <xf numFmtId="0" fontId="10" fillId="2" borderId="3" xfId="0" applyFont="1" applyFill="1" applyBorder="1" applyAlignment="1" applyProtection="1">
      <alignment/>
      <protection/>
    </xf>
    <xf numFmtId="9" fontId="9" fillId="2" borderId="2" xfId="0" applyNumberFormat="1" applyFont="1" applyFill="1" applyBorder="1" applyAlignment="1" applyProtection="1">
      <alignment horizontal="center" vertical="top"/>
      <protection/>
    </xf>
    <xf numFmtId="9" fontId="9" fillId="2" borderId="0" xfId="0" applyNumberFormat="1" applyFont="1" applyFill="1" applyBorder="1" applyAlignment="1" applyProtection="1">
      <alignment horizontal="center" vertical="top"/>
      <protection/>
    </xf>
    <xf numFmtId="0" fontId="6"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12" fillId="3" borderId="3" xfId="0" applyFont="1" applyFill="1" applyBorder="1" applyAlignment="1" applyProtection="1">
      <alignment horizontal="center" vertical="center" wrapText="1"/>
      <protection/>
    </xf>
    <xf numFmtId="0" fontId="12" fillId="0" borderId="3"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top"/>
      <protection/>
    </xf>
    <xf numFmtId="1" fontId="9" fillId="2" borderId="5" xfId="0" applyNumberFormat="1" applyFont="1" applyFill="1" applyBorder="1" applyAlignment="1" applyProtection="1">
      <alignment horizontal="center" vertical="top"/>
      <protection/>
    </xf>
    <xf numFmtId="1" fontId="9" fillId="2" borderId="6" xfId="0" applyNumberFormat="1" applyFont="1" applyFill="1" applyBorder="1" applyAlignment="1" applyProtection="1">
      <alignment horizontal="center" vertical="top"/>
      <protection/>
    </xf>
    <xf numFmtId="0" fontId="9" fillId="3" borderId="0" xfId="0" applyFont="1" applyFill="1" applyBorder="1" applyAlignment="1" applyProtection="1">
      <alignment vertical="center"/>
      <protection/>
    </xf>
    <xf numFmtId="0" fontId="9" fillId="3" borderId="0" xfId="0" applyFont="1" applyFill="1" applyBorder="1" applyAlignment="1" applyProtection="1">
      <alignment horizontal="left" vertical="center"/>
      <protection/>
    </xf>
    <xf numFmtId="2" fontId="12" fillId="2" borderId="3" xfId="0" applyNumberFormat="1" applyFont="1" applyFill="1" applyBorder="1" applyAlignment="1" applyProtection="1">
      <alignment horizontal="center" vertical="top"/>
      <protection/>
    </xf>
    <xf numFmtId="2" fontId="9" fillId="0" borderId="3" xfId="0" applyNumberFormat="1" applyFont="1" applyFill="1" applyBorder="1" applyAlignment="1" applyProtection="1">
      <alignment horizontal="center" vertical="top"/>
      <protection locked="0"/>
    </xf>
    <xf numFmtId="1" fontId="12" fillId="2" borderId="6" xfId="0" applyNumberFormat="1" applyFont="1" applyFill="1" applyBorder="1" applyAlignment="1" applyProtection="1">
      <alignment horizontal="center" vertical="top"/>
      <protection/>
    </xf>
    <xf numFmtId="1" fontId="9" fillId="0" borderId="3" xfId="0" applyNumberFormat="1" applyFont="1" applyFill="1" applyBorder="1" applyAlignment="1" applyProtection="1">
      <alignment horizontal="center" vertical="top"/>
      <protection locked="0"/>
    </xf>
    <xf numFmtId="1" fontId="9" fillId="0" borderId="4" xfId="0" applyNumberFormat="1" applyFont="1" applyFill="1" applyBorder="1" applyAlignment="1" applyProtection="1">
      <alignment horizontal="center" vertical="top"/>
      <protection locked="0"/>
    </xf>
    <xf numFmtId="39" fontId="9" fillId="3" borderId="2" xfId="0" applyNumberFormat="1" applyFont="1" applyFill="1" applyBorder="1" applyAlignment="1" applyProtection="1">
      <alignment vertical="top"/>
      <protection/>
    </xf>
    <xf numFmtId="39" fontId="12" fillId="0" borderId="6" xfId="0" applyNumberFormat="1" applyFont="1" applyFill="1" applyBorder="1" applyAlignment="1" applyProtection="1">
      <alignment vertical="top"/>
      <protection/>
    </xf>
    <xf numFmtId="39" fontId="9" fillId="3" borderId="0" xfId="0" applyNumberFormat="1" applyFont="1" applyFill="1" applyBorder="1" applyAlignment="1" applyProtection="1">
      <alignment vertical="top"/>
      <protection/>
    </xf>
    <xf numFmtId="166" fontId="6" fillId="0" borderId="3" xfId="17" applyNumberFormat="1" applyFont="1" applyFill="1" applyBorder="1" applyAlignment="1" applyProtection="1">
      <alignment horizontal="center" vertical="top"/>
      <protection/>
    </xf>
    <xf numFmtId="0" fontId="9" fillId="2" borderId="3" xfId="0" applyFont="1" applyFill="1" applyBorder="1" applyAlignment="1">
      <alignment vertical="center" wrapText="1"/>
    </xf>
    <xf numFmtId="39" fontId="9" fillId="3" borderId="11" xfId="0" applyNumberFormat="1" applyFont="1" applyFill="1" applyBorder="1" applyAlignment="1" applyProtection="1">
      <alignment vertical="top"/>
      <protection/>
    </xf>
    <xf numFmtId="3" fontId="12" fillId="2" borderId="6" xfId="0" applyNumberFormat="1" applyFont="1" applyFill="1" applyBorder="1" applyAlignment="1" applyProtection="1">
      <alignment horizontal="center" vertical="top"/>
      <protection/>
    </xf>
    <xf numFmtId="166" fontId="12" fillId="3" borderId="3" xfId="17" applyNumberFormat="1" applyFont="1" applyFill="1" applyBorder="1" applyAlignment="1" applyProtection="1">
      <alignment horizontal="center" vertical="top"/>
      <protection/>
    </xf>
    <xf numFmtId="9" fontId="12" fillId="3" borderId="3" xfId="21" applyFont="1" applyFill="1" applyBorder="1" applyAlignment="1" applyProtection="1">
      <alignment horizontal="center" vertical="top"/>
      <protection/>
    </xf>
    <xf numFmtId="9" fontId="12" fillId="3" borderId="3" xfId="0" applyNumberFormat="1" applyFont="1" applyFill="1" applyBorder="1" applyAlignment="1" applyProtection="1">
      <alignment horizontal="center" vertical="top"/>
      <protection/>
    </xf>
    <xf numFmtId="3" fontId="12" fillId="3" borderId="3" xfId="0" applyNumberFormat="1" applyFont="1" applyFill="1" applyBorder="1" applyAlignment="1" applyProtection="1">
      <alignment horizontal="center" vertical="top"/>
      <protection/>
    </xf>
    <xf numFmtId="166" fontId="12" fillId="2" borderId="10" xfId="17" applyNumberFormat="1" applyFont="1" applyFill="1" applyBorder="1" applyAlignment="1" applyProtection="1">
      <alignment horizontal="center" vertical="top"/>
      <protection/>
    </xf>
    <xf numFmtId="166" fontId="9" fillId="2" borderId="12" xfId="17" applyNumberFormat="1" applyFont="1" applyFill="1" applyBorder="1" applyAlignment="1" applyProtection="1">
      <alignment horizontal="center" vertical="top"/>
      <protection/>
    </xf>
    <xf numFmtId="166" fontId="9" fillId="2" borderId="10" xfId="17" applyNumberFormat="1" applyFont="1" applyFill="1" applyBorder="1" applyAlignment="1" applyProtection="1">
      <alignment horizontal="center" vertical="top"/>
      <protection/>
    </xf>
    <xf numFmtId="166" fontId="12" fillId="2" borderId="2" xfId="17" applyNumberFormat="1" applyFont="1" applyFill="1" applyBorder="1" applyAlignment="1" applyProtection="1">
      <alignment horizontal="center" vertical="top"/>
      <protection/>
    </xf>
    <xf numFmtId="0" fontId="12" fillId="0" borderId="1" xfId="0" applyFont="1" applyFill="1" applyBorder="1" applyAlignment="1" applyProtection="1">
      <alignment vertical="top"/>
      <protection/>
    </xf>
    <xf numFmtId="0" fontId="10" fillId="0" borderId="3" xfId="0" applyFont="1" applyBorder="1" applyAlignment="1">
      <alignment/>
    </xf>
    <xf numFmtId="0" fontId="10" fillId="0" borderId="0" xfId="0" applyFont="1" applyFill="1" applyBorder="1" applyAlignment="1" applyProtection="1">
      <alignment vertical="top"/>
      <protection/>
    </xf>
    <xf numFmtId="3" fontId="9" fillId="2" borderId="3" xfId="0" applyNumberFormat="1" applyFont="1" applyFill="1" applyBorder="1" applyAlignment="1" applyProtection="1">
      <alignment horizontal="center" vertical="top"/>
      <protection/>
    </xf>
    <xf numFmtId="0" fontId="3" fillId="0" borderId="0" xfId="0" applyFont="1" applyAlignment="1">
      <alignment vertical="center"/>
    </xf>
    <xf numFmtId="0" fontId="9" fillId="0" borderId="0" xfId="0" applyFont="1" applyBorder="1" applyAlignment="1">
      <alignment vertical="center"/>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3" xfId="0" applyFont="1" applyFill="1" applyBorder="1" applyAlignment="1">
      <alignment vertical="center" wrapText="1"/>
    </xf>
    <xf numFmtId="0" fontId="12" fillId="2" borderId="3" xfId="0" applyFont="1" applyFill="1" applyBorder="1" applyAlignment="1" applyProtection="1">
      <alignment vertical="center"/>
      <protection/>
    </xf>
    <xf numFmtId="0" fontId="10" fillId="2" borderId="7" xfId="0" applyFont="1" applyFill="1" applyBorder="1" applyAlignment="1" applyProtection="1">
      <alignment vertical="center"/>
      <protection/>
    </xf>
    <xf numFmtId="39" fontId="12" fillId="2" borderId="3" xfId="0" applyNumberFormat="1" applyFont="1" applyFill="1" applyBorder="1" applyAlignment="1" applyProtection="1">
      <alignment vertical="center"/>
      <protection/>
    </xf>
    <xf numFmtId="0" fontId="12" fillId="2" borderId="7" xfId="0" applyFont="1" applyFill="1" applyBorder="1" applyAlignment="1" applyProtection="1">
      <alignment vertical="center"/>
      <protection/>
    </xf>
    <xf numFmtId="0" fontId="10" fillId="2" borderId="6" xfId="0" applyFont="1" applyFill="1" applyBorder="1" applyAlignment="1" applyProtection="1">
      <alignment horizontal="center" vertical="center" wrapText="1"/>
      <protection/>
    </xf>
    <xf numFmtId="0" fontId="10" fillId="2" borderId="6"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10" fillId="2" borderId="7" xfId="0" applyFont="1" applyFill="1" applyBorder="1" applyAlignment="1" applyProtection="1">
      <alignment horizontal="left" vertical="center"/>
      <protection/>
    </xf>
    <xf numFmtId="39" fontId="10" fillId="2" borderId="3" xfId="0" applyNumberFormat="1" applyFont="1" applyFill="1" applyBorder="1" applyAlignment="1" applyProtection="1">
      <alignment horizontal="left" vertical="center"/>
      <protection/>
    </xf>
    <xf numFmtId="0" fontId="12" fillId="2" borderId="0" xfId="0" applyFont="1" applyFill="1" applyBorder="1" applyAlignment="1">
      <alignment vertical="top"/>
    </xf>
    <xf numFmtId="2" fontId="29" fillId="2" borderId="4" xfId="0" applyNumberFormat="1" applyFont="1" applyFill="1" applyBorder="1" applyAlignment="1" applyProtection="1">
      <alignment horizontal="center" vertical="top"/>
      <protection/>
    </xf>
    <xf numFmtId="2" fontId="29" fillId="2" borderId="5" xfId="0" applyNumberFormat="1" applyFont="1" applyFill="1" applyBorder="1" applyAlignment="1" applyProtection="1">
      <alignment horizontal="center" vertical="top"/>
      <protection/>
    </xf>
    <xf numFmtId="9" fontId="10" fillId="2" borderId="1" xfId="0" applyNumberFormat="1" applyFont="1" applyFill="1" applyBorder="1" applyAlignment="1" applyProtection="1">
      <alignment horizontal="center" vertical="top"/>
      <protection/>
    </xf>
    <xf numFmtId="2" fontId="29" fillId="3" borderId="4" xfId="0" applyNumberFormat="1" applyFont="1" applyFill="1" applyBorder="1" applyAlignment="1" applyProtection="1">
      <alignment horizontal="center" vertical="top"/>
      <protection/>
    </xf>
    <xf numFmtId="39" fontId="4" fillId="0" borderId="12" xfId="0" applyNumberFormat="1" applyFont="1" applyFill="1" applyBorder="1" applyAlignment="1" applyProtection="1">
      <alignment vertical="top"/>
      <protection/>
    </xf>
    <xf numFmtId="164" fontId="3" fillId="0" borderId="2" xfId="0" applyNumberFormat="1" applyFont="1" applyFill="1" applyBorder="1" applyAlignment="1" applyProtection="1">
      <alignment vertical="top"/>
      <protection/>
    </xf>
    <xf numFmtId="39" fontId="4" fillId="0" borderId="8" xfId="0" applyNumberFormat="1" applyFont="1" applyFill="1" applyBorder="1" applyAlignment="1" applyProtection="1">
      <alignment vertical="top"/>
      <protection/>
    </xf>
    <xf numFmtId="164" fontId="3" fillId="0" borderId="10" xfId="0" applyNumberFormat="1" applyFont="1" applyFill="1" applyBorder="1" applyAlignment="1" applyProtection="1">
      <alignment vertical="top"/>
      <protection/>
    </xf>
    <xf numFmtId="0" fontId="3" fillId="0" borderId="1" xfId="0" applyFont="1" applyFill="1" applyBorder="1" applyAlignment="1">
      <alignment horizontal="left" vertical="top"/>
    </xf>
    <xf numFmtId="0" fontId="3" fillId="0" borderId="11" xfId="0" applyFont="1" applyFill="1" applyBorder="1" applyAlignment="1">
      <alignment vertical="top"/>
    </xf>
    <xf numFmtId="0" fontId="0" fillId="2" borderId="8" xfId="0" applyFill="1" applyBorder="1" applyAlignment="1">
      <alignment/>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2" borderId="11" xfId="0" applyFont="1" applyFill="1" applyBorder="1" applyAlignment="1">
      <alignment vertical="top" wrapText="1"/>
    </xf>
    <xf numFmtId="0" fontId="9" fillId="0" borderId="0" xfId="0" applyFont="1" applyFill="1" applyBorder="1" applyAlignment="1" applyProtection="1">
      <alignment vertical="center"/>
      <protection locked="0"/>
    </xf>
    <xf numFmtId="39" fontId="4" fillId="0" borderId="7" xfId="0" applyNumberFormat="1" applyFont="1" applyFill="1" applyBorder="1" applyAlignment="1" applyProtection="1">
      <alignment horizontal="left" vertical="top"/>
      <protection/>
    </xf>
    <xf numFmtId="164" fontId="4" fillId="2" borderId="10" xfId="0" applyNumberFormat="1" applyFont="1" applyFill="1" applyBorder="1" applyAlignment="1" applyProtection="1">
      <alignment horizontal="left" vertical="top"/>
      <protection/>
    </xf>
    <xf numFmtId="39" fontId="9" fillId="2" borderId="2" xfId="0" applyNumberFormat="1" applyFont="1" applyFill="1" applyBorder="1" applyAlignment="1" applyProtection="1">
      <alignment horizontal="right" vertical="top"/>
      <protection/>
    </xf>
    <xf numFmtId="0" fontId="9" fillId="0" borderId="0" xfId="0" applyFont="1" applyFill="1" applyAlignment="1">
      <alignment vertical="center"/>
    </xf>
    <xf numFmtId="0" fontId="9" fillId="0" borderId="3" xfId="0" applyFont="1" applyBorder="1" applyAlignment="1">
      <alignment horizontal="left" vertical="center" wrapText="1"/>
    </xf>
    <xf numFmtId="3" fontId="12" fillId="2" borderId="11" xfId="0" applyNumberFormat="1" applyFont="1" applyFill="1" applyBorder="1" applyAlignment="1" applyProtection="1">
      <alignment horizontal="center" vertical="top"/>
      <protection/>
    </xf>
    <xf numFmtId="9" fontId="12" fillId="2" borderId="6" xfId="0" applyNumberFormat="1" applyFont="1" applyFill="1" applyBorder="1" applyAlignment="1" applyProtection="1">
      <alignment horizontal="center" vertical="top"/>
      <protection/>
    </xf>
    <xf numFmtId="2" fontId="29" fillId="3" borderId="3" xfId="0" applyNumberFormat="1" applyFont="1" applyFill="1" applyBorder="1" applyAlignment="1" applyProtection="1">
      <alignment horizontal="center" vertical="top"/>
      <protection/>
    </xf>
    <xf numFmtId="3" fontId="12" fillId="2" borderId="14" xfId="0" applyNumberFormat="1" applyFont="1" applyFill="1" applyBorder="1" applyAlignment="1" applyProtection="1">
      <alignment horizontal="center" vertical="top"/>
      <protection/>
    </xf>
    <xf numFmtId="39" fontId="10" fillId="2" borderId="7" xfId="0" applyNumberFormat="1" applyFont="1" applyFill="1" applyBorder="1" applyAlignment="1" applyProtection="1">
      <alignment horizontal="left" vertical="center"/>
      <protection/>
    </xf>
    <xf numFmtId="3" fontId="9" fillId="0" borderId="3" xfId="0" applyNumberFormat="1" applyFont="1" applyFill="1" applyBorder="1" applyAlignment="1" applyProtection="1">
      <alignment horizontal="center" vertical="top"/>
      <protection locked="0"/>
    </xf>
    <xf numFmtId="3" fontId="9" fillId="0" borderId="0" xfId="0" applyNumberFormat="1" applyFont="1" applyFill="1" applyBorder="1" applyAlignment="1">
      <alignment horizontal="center" vertical="top"/>
    </xf>
    <xf numFmtId="39" fontId="10" fillId="2" borderId="4" xfId="0" applyNumberFormat="1" applyFont="1" applyFill="1" applyBorder="1" applyAlignment="1" applyProtection="1">
      <alignment horizontal="left" vertical="center"/>
      <protection/>
    </xf>
    <xf numFmtId="0" fontId="10" fillId="2" borderId="12" xfId="0" applyFont="1" applyFill="1" applyBorder="1" applyAlignment="1" applyProtection="1">
      <alignment horizontal="left" vertical="center"/>
      <protection/>
    </xf>
    <xf numFmtId="39" fontId="12" fillId="2" borderId="12" xfId="0" applyNumberFormat="1" applyFont="1" applyFill="1" applyBorder="1" applyAlignment="1" applyProtection="1">
      <alignment horizontal="left" vertical="center"/>
      <protection/>
    </xf>
    <xf numFmtId="0" fontId="12" fillId="2" borderId="13" xfId="0" applyFont="1" applyFill="1" applyBorder="1" applyAlignment="1" applyProtection="1">
      <alignment horizontal="left" vertical="center"/>
      <protection/>
    </xf>
    <xf numFmtId="2" fontId="9" fillId="2" borderId="5" xfId="0" applyNumberFormat="1" applyFont="1" applyFill="1" applyBorder="1" applyAlignment="1" applyProtection="1">
      <alignment horizontal="center" vertical="top"/>
      <protection/>
    </xf>
    <xf numFmtId="2" fontId="9" fillId="0" borderId="4" xfId="0" applyNumberFormat="1" applyFont="1" applyFill="1" applyBorder="1" applyAlignment="1" applyProtection="1">
      <alignment horizontal="center" vertical="top"/>
      <protection locked="0"/>
    </xf>
    <xf numFmtId="0" fontId="0" fillId="0" borderId="0" xfId="0" applyFill="1" applyBorder="1" applyAlignment="1">
      <alignment/>
    </xf>
    <xf numFmtId="0" fontId="3" fillId="0" borderId="0" xfId="0" applyFont="1" applyAlignment="1" applyProtection="1">
      <alignment vertical="center"/>
      <protection locked="0"/>
    </xf>
    <xf numFmtId="0" fontId="10" fillId="0" borderId="0" xfId="0" applyFont="1" applyAlignment="1" applyProtection="1">
      <alignment vertical="center"/>
      <protection locked="0"/>
    </xf>
    <xf numFmtId="3" fontId="9" fillId="2" borderId="2" xfId="0" applyNumberFormat="1" applyFont="1" applyFill="1" applyBorder="1" applyAlignment="1" applyProtection="1">
      <alignment horizontal="center" vertical="top"/>
      <protection/>
    </xf>
    <xf numFmtId="3" fontId="12" fillId="2" borderId="4" xfId="17" applyNumberFormat="1" applyFont="1" applyFill="1" applyBorder="1" applyAlignment="1" applyProtection="1">
      <alignment horizontal="center" vertical="top"/>
      <protection/>
    </xf>
    <xf numFmtId="3" fontId="12" fillId="2" borderId="3" xfId="21" applyNumberFormat="1" applyFont="1" applyFill="1" applyBorder="1" applyAlignment="1" applyProtection="1">
      <alignment horizontal="center" vertical="top"/>
      <protection/>
    </xf>
    <xf numFmtId="3" fontId="9" fillId="2" borderId="4" xfId="17" applyNumberFormat="1" applyFont="1" applyFill="1" applyBorder="1" applyAlignment="1" applyProtection="1">
      <alignment horizontal="center" vertical="top"/>
      <protection/>
    </xf>
    <xf numFmtId="3" fontId="12" fillId="2" borderId="3" xfId="17" applyNumberFormat="1" applyFont="1" applyFill="1" applyBorder="1" applyAlignment="1" applyProtection="1">
      <alignment horizontal="center" vertical="top"/>
      <protection/>
    </xf>
    <xf numFmtId="3" fontId="12" fillId="3" borderId="4" xfId="17" applyNumberFormat="1" applyFont="1" applyFill="1" applyBorder="1" applyAlignment="1" applyProtection="1">
      <alignment horizontal="center" vertical="top"/>
      <protection/>
    </xf>
    <xf numFmtId="3" fontId="12" fillId="3" borderId="3" xfId="21" applyNumberFormat="1" applyFont="1" applyFill="1" applyBorder="1" applyAlignment="1" applyProtection="1">
      <alignment horizontal="center" vertical="top"/>
      <protection/>
    </xf>
    <xf numFmtId="3" fontId="12" fillId="2" borderId="9" xfId="21" applyNumberFormat="1" applyFont="1" applyFill="1" applyBorder="1" applyAlignment="1" applyProtection="1">
      <alignment horizontal="center" vertical="top"/>
      <protection/>
    </xf>
    <xf numFmtId="3" fontId="9" fillId="2" borderId="5" xfId="17" applyNumberFormat="1" applyFont="1" applyFill="1" applyBorder="1" applyAlignment="1" applyProtection="1">
      <alignment horizontal="center" vertical="top"/>
      <protection/>
    </xf>
    <xf numFmtId="3" fontId="12" fillId="2" borderId="5" xfId="17" applyNumberFormat="1" applyFont="1" applyFill="1" applyBorder="1" applyAlignment="1" applyProtection="1">
      <alignment horizontal="center" vertical="top"/>
      <protection/>
    </xf>
    <xf numFmtId="3" fontId="9" fillId="0" borderId="3" xfId="21" applyNumberFormat="1" applyFont="1" applyFill="1" applyBorder="1" applyAlignment="1" applyProtection="1">
      <alignment horizontal="center" vertical="top"/>
      <protection locked="0"/>
    </xf>
    <xf numFmtId="3" fontId="9" fillId="0" borderId="9" xfId="21" applyNumberFormat="1" applyFont="1" applyFill="1" applyBorder="1" applyAlignment="1" applyProtection="1">
      <alignment horizontal="center" vertical="top"/>
      <protection locked="0"/>
    </xf>
    <xf numFmtId="3" fontId="9" fillId="0" borderId="8" xfId="21" applyNumberFormat="1" applyFont="1" applyFill="1" applyBorder="1" applyAlignment="1" applyProtection="1">
      <alignment horizontal="center" vertical="top"/>
      <protection locked="0"/>
    </xf>
    <xf numFmtId="3" fontId="12" fillId="2" borderId="2" xfId="17" applyNumberFormat="1" applyFont="1" applyFill="1" applyBorder="1" applyAlignment="1" applyProtection="1">
      <alignment horizontal="center" vertical="top"/>
      <protection/>
    </xf>
    <xf numFmtId="3" fontId="9" fillId="2" borderId="2" xfId="17" applyNumberFormat="1" applyFont="1" applyFill="1" applyBorder="1" applyAlignment="1" applyProtection="1">
      <alignment horizontal="center" vertical="top"/>
      <protection/>
    </xf>
    <xf numFmtId="3" fontId="12" fillId="2" borderId="12" xfId="21" applyNumberFormat="1" applyFont="1" applyFill="1" applyBorder="1" applyAlignment="1" applyProtection="1">
      <alignment horizontal="center" vertical="top"/>
      <protection/>
    </xf>
    <xf numFmtId="3" fontId="9" fillId="2" borderId="2" xfId="21" applyNumberFormat="1" applyFont="1" applyFill="1" applyBorder="1" applyAlignment="1" applyProtection="1">
      <alignment horizontal="center" vertical="top"/>
      <protection/>
    </xf>
    <xf numFmtId="3" fontId="12" fillId="3" borderId="6" xfId="0" applyNumberFormat="1" applyFont="1" applyFill="1" applyBorder="1" applyAlignment="1" applyProtection="1">
      <alignment horizontal="center" vertical="top"/>
      <protection/>
    </xf>
    <xf numFmtId="0" fontId="9" fillId="2" borderId="3" xfId="0" applyFont="1" applyFill="1" applyBorder="1" applyAlignment="1" applyProtection="1">
      <alignment horizontal="center" vertical="top"/>
      <protection/>
    </xf>
    <xf numFmtId="3" fontId="9" fillId="2" borderId="7" xfId="0" applyNumberFormat="1" applyFont="1" applyFill="1" applyBorder="1" applyAlignment="1" applyProtection="1">
      <alignment horizontal="center" vertical="top"/>
      <protection/>
    </xf>
    <xf numFmtId="3" fontId="9" fillId="2" borderId="12" xfId="0" applyNumberFormat="1" applyFont="1" applyFill="1" applyBorder="1" applyAlignment="1" applyProtection="1">
      <alignment horizontal="center" vertical="top"/>
      <protection/>
    </xf>
    <xf numFmtId="3" fontId="12" fillId="2" borderId="0" xfId="0" applyNumberFormat="1" applyFont="1" applyFill="1" applyBorder="1" applyAlignment="1" applyProtection="1">
      <alignment horizontal="center" vertical="top"/>
      <protection/>
    </xf>
    <xf numFmtId="0" fontId="9" fillId="2" borderId="0" xfId="0" applyFont="1" applyFill="1" applyBorder="1" applyAlignment="1" applyProtection="1">
      <alignment horizontal="center" vertical="top"/>
      <protection/>
    </xf>
    <xf numFmtId="3" fontId="9" fillId="2" borderId="0" xfId="0" applyNumberFormat="1" applyFont="1" applyFill="1" applyBorder="1" applyAlignment="1" applyProtection="1">
      <alignment horizontal="center" vertical="top"/>
      <protection/>
    </xf>
    <xf numFmtId="3" fontId="9" fillId="2" borderId="10" xfId="0" applyNumberFormat="1" applyFont="1" applyFill="1" applyBorder="1" applyAlignment="1" applyProtection="1">
      <alignment horizontal="center" vertical="top"/>
      <protection/>
    </xf>
    <xf numFmtId="0" fontId="0" fillId="0" borderId="0" xfId="0" applyAlignment="1" applyProtection="1">
      <alignment/>
      <protection locked="0"/>
    </xf>
    <xf numFmtId="0" fontId="31" fillId="2" borderId="2" xfId="0" applyFont="1" applyFill="1" applyBorder="1" applyAlignment="1">
      <alignment horizontal="center" vertical="center"/>
    </xf>
    <xf numFmtId="39" fontId="31" fillId="2" borderId="0" xfId="0" applyNumberFormat="1" applyFont="1" applyFill="1" applyBorder="1" applyAlignment="1" applyProtection="1">
      <alignment vertical="center"/>
      <protection/>
    </xf>
    <xf numFmtId="39" fontId="31" fillId="2" borderId="0" xfId="0" applyNumberFormat="1" applyFont="1" applyFill="1" applyBorder="1" applyAlignment="1" applyProtection="1">
      <alignment vertical="center" wrapText="1"/>
      <protection/>
    </xf>
    <xf numFmtId="164" fontId="31" fillId="2" borderId="0" xfId="0" applyNumberFormat="1" applyFont="1" applyFill="1" applyBorder="1" applyAlignment="1" applyProtection="1">
      <alignment horizontal="left" vertical="center"/>
      <protection/>
    </xf>
    <xf numFmtId="0" fontId="31" fillId="2" borderId="14" xfId="0" applyFont="1" applyFill="1" applyBorder="1" applyAlignment="1">
      <alignment vertical="center"/>
    </xf>
    <xf numFmtId="0" fontId="28" fillId="0" borderId="0" xfId="0" applyFont="1" applyAlignment="1">
      <alignment vertical="center"/>
    </xf>
    <xf numFmtId="39" fontId="34" fillId="0" borderId="0" xfId="0" applyNumberFormat="1" applyFont="1" applyFill="1" applyBorder="1" applyAlignment="1" applyProtection="1">
      <alignment vertical="center"/>
      <protection/>
    </xf>
    <xf numFmtId="0" fontId="9" fillId="0" borderId="3" xfId="0" applyFont="1" applyFill="1" applyBorder="1" applyAlignment="1">
      <alignment horizontal="left" vertical="top" wrapText="1"/>
    </xf>
    <xf numFmtId="0" fontId="11" fillId="0" borderId="0" xfId="0" applyFont="1" applyFill="1" applyAlignment="1">
      <alignment vertical="center" wrapText="1"/>
    </xf>
    <xf numFmtId="39" fontId="9" fillId="0" borderId="3" xfId="0" applyNumberFormat="1" applyFont="1" applyFill="1" applyBorder="1" applyAlignment="1">
      <alignment vertical="center" wrapText="1"/>
    </xf>
    <xf numFmtId="0" fontId="9" fillId="0" borderId="3" xfId="0" applyFont="1" applyFill="1" applyBorder="1" applyAlignment="1">
      <alignment horizontal="left" vertical="center" wrapText="1"/>
    </xf>
    <xf numFmtId="0" fontId="9" fillId="0" borderId="0" xfId="0" applyFont="1" applyFill="1" applyAlignment="1">
      <alignment vertical="center" wrapText="1"/>
    </xf>
    <xf numFmtId="0" fontId="9" fillId="0" borderId="14" xfId="0" applyFont="1" applyFill="1" applyBorder="1" applyAlignment="1">
      <alignment vertical="center" wrapText="1"/>
    </xf>
    <xf numFmtId="39" fontId="11" fillId="2" borderId="3" xfId="0" applyNumberFormat="1" applyFont="1" applyFill="1" applyBorder="1" applyAlignment="1">
      <alignment vertical="center" wrapText="1"/>
    </xf>
    <xf numFmtId="0" fontId="9" fillId="2" borderId="3" xfId="0" applyFont="1" applyFill="1" applyBorder="1" applyAlignment="1">
      <alignment horizontal="left" vertical="top" wrapText="1"/>
    </xf>
    <xf numFmtId="0" fontId="11" fillId="3" borderId="0" xfId="0" applyFont="1" applyFill="1" applyAlignment="1">
      <alignment vertical="center" wrapText="1"/>
    </xf>
    <xf numFmtId="0" fontId="9" fillId="2" borderId="3" xfId="0" applyFont="1" applyFill="1" applyBorder="1" applyAlignment="1">
      <alignment horizontal="left" vertical="center" wrapText="1"/>
    </xf>
    <xf numFmtId="39" fontId="9" fillId="2" borderId="3" xfId="0" applyNumberFormat="1" applyFont="1" applyFill="1" applyBorder="1" applyAlignment="1">
      <alignment vertical="center" wrapText="1"/>
    </xf>
    <xf numFmtId="0" fontId="9" fillId="3" borderId="0" xfId="0" applyFont="1" applyFill="1" applyAlignment="1">
      <alignment vertical="center" wrapText="1"/>
    </xf>
    <xf numFmtId="0" fontId="11" fillId="0" borderId="0" xfId="0" applyFont="1" applyAlignment="1">
      <alignment vertical="center" wrapText="1"/>
    </xf>
    <xf numFmtId="0" fontId="9" fillId="0" borderId="14" xfId="0" applyFont="1" applyBorder="1" applyAlignment="1">
      <alignment vertical="center" wrapText="1"/>
    </xf>
    <xf numFmtId="0" fontId="11" fillId="0"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4"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14" xfId="0" applyFont="1" applyBorder="1" applyAlignment="1">
      <alignment vertical="center" wrapText="1"/>
    </xf>
    <xf numFmtId="0" fontId="9" fillId="0" borderId="15" xfId="0" applyFont="1" applyFill="1" applyBorder="1" applyAlignment="1">
      <alignment vertical="center" wrapText="1"/>
    </xf>
    <xf numFmtId="0" fontId="34" fillId="0" borderId="2" xfId="0" applyFont="1" applyFill="1" applyBorder="1" applyAlignment="1">
      <alignment horizontal="center" vertical="center"/>
    </xf>
    <xf numFmtId="0" fontId="31" fillId="0" borderId="0" xfId="0" applyFont="1" applyAlignment="1">
      <alignment vertical="center"/>
    </xf>
    <xf numFmtId="164" fontId="34" fillId="0" borderId="0" xfId="0" applyNumberFormat="1" applyFont="1" applyFill="1" applyBorder="1" applyAlignment="1" applyProtection="1">
      <alignment horizontal="left" vertical="center"/>
      <protection/>
    </xf>
    <xf numFmtId="39" fontId="34" fillId="0" borderId="0" xfId="0" applyNumberFormat="1" applyFont="1" applyFill="1" applyBorder="1" applyAlignment="1" applyProtection="1">
      <alignment horizontal="left" vertical="center"/>
      <protection/>
    </xf>
    <xf numFmtId="2" fontId="29" fillId="3" borderId="5" xfId="0" applyNumberFormat="1" applyFont="1" applyFill="1" applyBorder="1" applyAlignment="1" applyProtection="1">
      <alignment horizontal="center" vertical="top"/>
      <protection/>
    </xf>
    <xf numFmtId="3" fontId="12" fillId="2" borderId="5" xfId="0" applyNumberFormat="1" applyFont="1" applyFill="1" applyBorder="1" applyAlignment="1" applyProtection="1">
      <alignment vertical="top"/>
      <protection/>
    </xf>
    <xf numFmtId="3" fontId="21" fillId="2" borderId="3" xfId="0" applyNumberFormat="1" applyFont="1" applyFill="1" applyBorder="1" applyAlignment="1" applyProtection="1">
      <alignment horizontal="center"/>
      <protection/>
    </xf>
    <xf numFmtId="3" fontId="21" fillId="3" borderId="3" xfId="0" applyNumberFormat="1" applyFont="1" applyFill="1" applyBorder="1" applyAlignment="1" applyProtection="1">
      <alignment horizontal="center"/>
      <protection/>
    </xf>
    <xf numFmtId="3" fontId="9" fillId="2" borderId="15" xfId="0" applyNumberFormat="1" applyFont="1" applyFill="1" applyBorder="1" applyAlignment="1" applyProtection="1">
      <alignment horizontal="center" vertical="top"/>
      <protection/>
    </xf>
    <xf numFmtId="1" fontId="9" fillId="2" borderId="4" xfId="0" applyNumberFormat="1" applyFont="1" applyFill="1" applyBorder="1" applyAlignment="1" applyProtection="1">
      <alignment horizontal="center" vertical="top"/>
      <protection/>
    </xf>
    <xf numFmtId="3" fontId="9" fillId="2" borderId="13" xfId="0" applyNumberFormat="1" applyFont="1" applyFill="1" applyBorder="1" applyAlignment="1" applyProtection="1">
      <alignment horizontal="center" vertical="top"/>
      <protection/>
    </xf>
    <xf numFmtId="3" fontId="12" fillId="2" borderId="0" xfId="0" applyNumberFormat="1" applyFont="1" applyFill="1" applyBorder="1" applyAlignment="1" applyProtection="1">
      <alignment vertical="top"/>
      <protection/>
    </xf>
    <xf numFmtId="0" fontId="38" fillId="2" borderId="2" xfId="0" applyFont="1" applyFill="1" applyBorder="1" applyAlignment="1">
      <alignment horizontal="center" vertical="center"/>
    </xf>
    <xf numFmtId="0" fontId="38" fillId="2" borderId="0" xfId="0" applyFont="1" applyFill="1" applyBorder="1" applyAlignment="1">
      <alignment vertical="center"/>
    </xf>
    <xf numFmtId="49" fontId="3" fillId="0" borderId="2" xfId="0" applyNumberFormat="1" applyFont="1" applyFill="1" applyBorder="1" applyAlignment="1" applyProtection="1">
      <alignment horizontal="center" vertical="top"/>
      <protection/>
    </xf>
    <xf numFmtId="39" fontId="9" fillId="0" borderId="3" xfId="0" applyNumberFormat="1" applyFont="1" applyFill="1" applyBorder="1" applyAlignment="1">
      <alignment horizontal="right" vertical="center" wrapText="1"/>
    </xf>
    <xf numFmtId="164" fontId="9" fillId="3" borderId="2" xfId="0" applyNumberFormat="1" applyFont="1" applyFill="1" applyBorder="1" applyAlignment="1" applyProtection="1">
      <alignment horizontal="center" vertical="top"/>
      <protection/>
    </xf>
    <xf numFmtId="0" fontId="9" fillId="3" borderId="3" xfId="0" applyFont="1" applyFill="1" applyBorder="1" applyAlignment="1" applyProtection="1">
      <alignment vertical="center" wrapText="1"/>
      <protection/>
    </xf>
    <xf numFmtId="164" fontId="9" fillId="3" borderId="3" xfId="0" applyNumberFormat="1" applyFont="1" applyFill="1" applyBorder="1" applyAlignment="1" applyProtection="1">
      <alignment vertical="center" wrapText="1"/>
      <protection/>
    </xf>
    <xf numFmtId="0" fontId="6" fillId="0" borderId="6" xfId="0" applyFont="1" applyFill="1" applyBorder="1" applyAlignment="1" applyProtection="1">
      <alignment/>
      <protection/>
    </xf>
    <xf numFmtId="0" fontId="9" fillId="0" borderId="0" xfId="0" applyFont="1" applyAlignment="1">
      <alignment/>
    </xf>
    <xf numFmtId="164" fontId="9" fillId="3" borderId="2" xfId="0" applyNumberFormat="1"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vertical="center"/>
      <protection/>
    </xf>
    <xf numFmtId="0" fontId="10" fillId="2" borderId="15" xfId="0" applyFont="1" applyFill="1" applyBorder="1" applyAlignment="1" applyProtection="1">
      <alignment horizontal="left" vertical="center"/>
      <protection/>
    </xf>
    <xf numFmtId="0" fontId="9" fillId="0" borderId="0" xfId="0" applyFont="1" applyBorder="1" applyAlignment="1" applyProtection="1">
      <alignment vertical="center"/>
      <protection/>
    </xf>
    <xf numFmtId="0" fontId="9" fillId="2" borderId="14" xfId="0" applyFont="1" applyFill="1" applyBorder="1" applyAlignment="1" applyProtection="1">
      <alignment vertical="center"/>
      <protection/>
    </xf>
    <xf numFmtId="0" fontId="10" fillId="0" borderId="14"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0" xfId="0" applyFont="1" applyBorder="1" applyAlignment="1">
      <alignment vertical="center"/>
    </xf>
    <xf numFmtId="0" fontId="10" fillId="0" borderId="0" xfId="0" applyFont="1" applyBorder="1" applyAlignment="1" applyProtection="1">
      <alignment vertical="center"/>
      <protection/>
    </xf>
    <xf numFmtId="0" fontId="12" fillId="0" borderId="0" xfId="0" applyFont="1" applyBorder="1" applyAlignment="1">
      <alignment vertical="center"/>
    </xf>
    <xf numFmtId="0" fontId="3" fillId="0" borderId="0" xfId="0" applyFont="1" applyBorder="1" applyAlignment="1">
      <alignment vertical="center"/>
    </xf>
    <xf numFmtId="0" fontId="10" fillId="2" borderId="3" xfId="0" applyFont="1" applyFill="1" applyBorder="1" applyAlignment="1">
      <alignment vertical="center"/>
    </xf>
    <xf numFmtId="0" fontId="14" fillId="0" borderId="1" xfId="0" applyFont="1" applyBorder="1" applyAlignment="1" applyProtection="1">
      <alignment vertical="center"/>
      <protection/>
    </xf>
    <xf numFmtId="0" fontId="12" fillId="2" borderId="6" xfId="0" applyFont="1" applyFill="1" applyBorder="1" applyAlignment="1" applyProtection="1">
      <alignment vertical="center"/>
      <protection/>
    </xf>
    <xf numFmtId="0" fontId="10" fillId="2" borderId="10" xfId="0" applyFont="1" applyFill="1" applyBorder="1" applyAlignment="1" applyProtection="1">
      <alignment vertical="center"/>
      <protection/>
    </xf>
    <xf numFmtId="0" fontId="0" fillId="2" borderId="11" xfId="0" applyFill="1" applyBorder="1" applyAlignment="1">
      <alignment horizontal="center"/>
    </xf>
    <xf numFmtId="166" fontId="12" fillId="0" borderId="3" xfId="17" applyNumberFormat="1" applyFont="1" applyFill="1" applyBorder="1" applyAlignment="1" applyProtection="1">
      <alignment horizontal="center" vertical="top"/>
      <protection locked="0"/>
    </xf>
    <xf numFmtId="166" fontId="12" fillId="3" borderId="3" xfId="0" applyNumberFormat="1" applyFont="1" applyFill="1" applyBorder="1" applyAlignment="1" applyProtection="1">
      <alignment/>
      <protection/>
    </xf>
    <xf numFmtId="166" fontId="12" fillId="0" borderId="3" xfId="0" applyNumberFormat="1" applyFont="1" applyFill="1" applyBorder="1" applyAlignment="1" applyProtection="1">
      <alignment/>
      <protection/>
    </xf>
    <xf numFmtId="0" fontId="0" fillId="2" borderId="11" xfId="0" applyFill="1" applyBorder="1" applyAlignment="1">
      <alignment/>
    </xf>
    <xf numFmtId="0" fontId="33" fillId="2" borderId="10" xfId="0" applyFont="1" applyFill="1" applyBorder="1" applyAlignment="1">
      <alignment/>
    </xf>
    <xf numFmtId="0" fontId="33" fillId="2" borderId="10" xfId="0" applyFont="1" applyFill="1" applyBorder="1" applyAlignment="1">
      <alignment vertical="center"/>
    </xf>
    <xf numFmtId="0" fontId="6" fillId="2" borderId="6" xfId="0" applyFont="1" applyFill="1" applyBorder="1" applyAlignment="1">
      <alignment horizontal="center" vertical="center"/>
    </xf>
    <xf numFmtId="0" fontId="11" fillId="2" borderId="4" xfId="0" applyFont="1" applyFill="1" applyBorder="1" applyAlignment="1">
      <alignment horizontal="left" vertical="center" wrapText="1"/>
    </xf>
    <xf numFmtId="9" fontId="9" fillId="2" borderId="1" xfId="0" applyNumberFormat="1" applyFont="1" applyFill="1" applyBorder="1" applyAlignment="1" applyProtection="1">
      <alignment horizontal="center" vertical="top"/>
      <protection/>
    </xf>
    <xf numFmtId="39" fontId="11" fillId="3" borderId="7" xfId="0" applyNumberFormat="1" applyFont="1" applyFill="1" applyBorder="1" applyAlignment="1">
      <alignment vertical="center"/>
    </xf>
    <xf numFmtId="39" fontId="11" fillId="3" borderId="9" xfId="0" applyNumberFormat="1" applyFont="1" applyFill="1" applyBorder="1" applyAlignment="1">
      <alignment vertical="center"/>
    </xf>
    <xf numFmtId="9" fontId="12" fillId="2" borderId="5" xfId="0" applyNumberFormat="1" applyFont="1" applyFill="1" applyBorder="1" applyAlignment="1" applyProtection="1">
      <alignment horizontal="center" vertical="top"/>
      <protection/>
    </xf>
    <xf numFmtId="9" fontId="9" fillId="3" borderId="3" xfId="21" applyFont="1" applyFill="1" applyBorder="1" applyAlignment="1" applyProtection="1">
      <alignment horizontal="center" vertical="top"/>
      <protection/>
    </xf>
    <xf numFmtId="39" fontId="11" fillId="2" borderId="7" xfId="0" applyNumberFormat="1" applyFont="1" applyFill="1" applyBorder="1" applyAlignment="1">
      <alignment vertical="center"/>
    </xf>
    <xf numFmtId="39" fontId="11" fillId="2" borderId="9" xfId="0" applyNumberFormat="1" applyFont="1" applyFill="1" applyBorder="1" applyAlignment="1">
      <alignment vertical="center"/>
    </xf>
    <xf numFmtId="9" fontId="12" fillId="2" borderId="3" xfId="21" applyFont="1" applyFill="1" applyBorder="1" applyAlignment="1" applyProtection="1">
      <alignment horizontal="center" vertical="top"/>
      <protection/>
    </xf>
    <xf numFmtId="39" fontId="12" fillId="2" borderId="2" xfId="0" applyNumberFormat="1" applyFont="1" applyFill="1" applyBorder="1" applyAlignment="1" applyProtection="1">
      <alignment horizontal="left" vertical="top"/>
      <protection/>
    </xf>
    <xf numFmtId="3" fontId="12" fillId="3" borderId="4" xfId="0" applyNumberFormat="1" applyFont="1" applyFill="1" applyBorder="1" applyAlignment="1" applyProtection="1">
      <alignment horizontal="center" vertical="top"/>
      <protection/>
    </xf>
    <xf numFmtId="2" fontId="29" fillId="3" borderId="8" xfId="0" applyNumberFormat="1" applyFont="1" applyFill="1" applyBorder="1" applyAlignment="1" applyProtection="1">
      <alignment horizontal="center" vertical="top"/>
      <protection/>
    </xf>
    <xf numFmtId="39" fontId="9" fillId="2" borderId="1" xfId="0" applyNumberFormat="1" applyFont="1" applyFill="1" applyBorder="1" applyAlignment="1" applyProtection="1">
      <alignment vertical="top"/>
      <protection/>
    </xf>
    <xf numFmtId="39" fontId="9" fillId="3" borderId="1" xfId="0" applyNumberFormat="1" applyFont="1" applyFill="1" applyBorder="1" applyAlignment="1" applyProtection="1">
      <alignment vertical="top"/>
      <protection/>
    </xf>
    <xf numFmtId="0" fontId="14" fillId="2" borderId="0" xfId="0" applyFont="1" applyFill="1" applyBorder="1" applyAlignment="1" applyProtection="1">
      <alignment vertical="center"/>
      <protection/>
    </xf>
    <xf numFmtId="3" fontId="10" fillId="2" borderId="3" xfId="17" applyNumberFormat="1" applyFont="1" applyFill="1" applyBorder="1" applyAlignment="1" applyProtection="1">
      <alignment horizontal="right" vertical="center"/>
      <protection/>
    </xf>
    <xf numFmtId="3" fontId="10" fillId="0" borderId="3" xfId="17" applyNumberFormat="1" applyFont="1" applyFill="1" applyBorder="1" applyAlignment="1" applyProtection="1">
      <alignment horizontal="right" vertical="center"/>
      <protection locked="0"/>
    </xf>
    <xf numFmtId="3" fontId="10" fillId="2" borderId="3" xfId="17" applyNumberFormat="1" applyFont="1" applyFill="1" applyBorder="1" applyAlignment="1" applyProtection="1">
      <alignment vertical="center"/>
      <protection/>
    </xf>
    <xf numFmtId="3" fontId="12" fillId="2" borderId="4" xfId="17" applyNumberFormat="1" applyFont="1" applyFill="1" applyBorder="1" applyAlignment="1" applyProtection="1">
      <alignment horizontal="right" vertical="center"/>
      <protection/>
    </xf>
    <xf numFmtId="3" fontId="12" fillId="2" borderId="3" xfId="17" applyNumberFormat="1" applyFont="1" applyFill="1" applyBorder="1" applyAlignment="1" applyProtection="1">
      <alignment horizontal="right" vertical="center"/>
      <protection/>
    </xf>
    <xf numFmtId="164" fontId="10" fillId="2" borderId="0"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center" vertical="center"/>
      <protection/>
    </xf>
    <xf numFmtId="0" fontId="10" fillId="0" borderId="0" xfId="0" applyFont="1" applyBorder="1" applyAlignment="1" applyProtection="1">
      <alignment vertical="center"/>
      <protection locked="0"/>
    </xf>
    <xf numFmtId="0" fontId="8" fillId="3" borderId="7" xfId="0" applyFont="1" applyFill="1" applyBorder="1" applyAlignment="1" applyProtection="1">
      <alignment horizontal="left" vertical="center" indent="15"/>
      <protection/>
    </xf>
    <xf numFmtId="0" fontId="0" fillId="3" borderId="15" xfId="0" applyFill="1" applyBorder="1" applyAlignment="1" applyProtection="1">
      <alignment horizontal="left" vertical="center" indent="15"/>
      <protection/>
    </xf>
    <xf numFmtId="0" fontId="0" fillId="3" borderId="9" xfId="0" applyFill="1" applyBorder="1" applyAlignment="1" applyProtection="1">
      <alignment horizontal="left" vertical="center" indent="15"/>
      <protection/>
    </xf>
    <xf numFmtId="0" fontId="28" fillId="3" borderId="15" xfId="0" applyFont="1" applyFill="1" applyBorder="1" applyAlignment="1" applyProtection="1">
      <alignment vertical="center"/>
      <protection/>
    </xf>
    <xf numFmtId="0" fontId="9" fillId="2" borderId="11" xfId="0" applyFont="1" applyFill="1" applyBorder="1" applyAlignment="1" applyProtection="1">
      <alignment horizontal="center" vertical="top"/>
      <protection/>
    </xf>
    <xf numFmtId="0" fontId="9" fillId="2" borderId="6" xfId="0" applyFont="1" applyFill="1" applyBorder="1" applyAlignment="1" applyProtection="1">
      <alignment horizontal="center" vertical="top" wrapText="1"/>
      <protection/>
    </xf>
    <xf numFmtId="0" fontId="20" fillId="2" borderId="5" xfId="0" applyFont="1" applyFill="1" applyBorder="1" applyAlignment="1" applyProtection="1">
      <alignment horizontal="center" vertical="top" wrapText="1"/>
      <protection/>
    </xf>
    <xf numFmtId="3" fontId="12" fillId="3" borderId="9" xfId="0" applyNumberFormat="1" applyFont="1" applyFill="1" applyBorder="1" applyAlignment="1" applyProtection="1">
      <alignment horizontal="center" vertical="top"/>
      <protection/>
    </xf>
    <xf numFmtId="0" fontId="11" fillId="2" borderId="0" xfId="0" applyFont="1" applyFill="1" applyBorder="1" applyAlignment="1">
      <alignment vertical="top"/>
    </xf>
    <xf numFmtId="39" fontId="9" fillId="2" borderId="2" xfId="0" applyNumberFormat="1" applyFont="1" applyFill="1" applyBorder="1" applyAlignment="1" applyProtection="1">
      <alignment vertical="center"/>
      <protection/>
    </xf>
    <xf numFmtId="0" fontId="9" fillId="2" borderId="0" xfId="0" applyFont="1" applyFill="1" applyBorder="1" applyAlignment="1">
      <alignment vertical="center"/>
    </xf>
    <xf numFmtId="0" fontId="9" fillId="2" borderId="0" xfId="0" applyFont="1" applyFill="1" applyBorder="1" applyAlignment="1" applyProtection="1">
      <alignment vertical="center"/>
      <protection/>
    </xf>
    <xf numFmtId="166" fontId="9" fillId="2" borderId="0" xfId="17" applyNumberFormat="1" applyFont="1" applyFill="1" applyBorder="1" applyAlignment="1" applyProtection="1">
      <alignment horizontal="left" vertical="center"/>
      <protection/>
    </xf>
    <xf numFmtId="39" fontId="9" fillId="2" borderId="10" xfId="0" applyNumberFormat="1" applyFont="1" applyFill="1" applyBorder="1" applyAlignment="1" applyProtection="1">
      <alignment vertical="center"/>
      <protection/>
    </xf>
    <xf numFmtId="0" fontId="9" fillId="2" borderId="14" xfId="0" applyFont="1" applyFill="1" applyBorder="1" applyAlignment="1">
      <alignment vertical="center"/>
    </xf>
    <xf numFmtId="3" fontId="9" fillId="3" borderId="3" xfId="0" applyNumberFormat="1" applyFont="1" applyFill="1" applyBorder="1" applyAlignment="1" applyProtection="1">
      <alignment horizontal="center" vertical="top"/>
      <protection/>
    </xf>
    <xf numFmtId="3" fontId="9" fillId="3" borderId="4" xfId="0" applyNumberFormat="1" applyFont="1" applyFill="1" applyBorder="1" applyAlignment="1" applyProtection="1">
      <alignment horizontal="center" vertical="top"/>
      <protection/>
    </xf>
    <xf numFmtId="3" fontId="9" fillId="3" borderId="12" xfId="0" applyNumberFormat="1" applyFont="1" applyFill="1" applyBorder="1" applyAlignment="1" applyProtection="1">
      <alignment horizontal="center" vertical="top"/>
      <protection/>
    </xf>
    <xf numFmtId="39" fontId="12" fillId="2" borderId="0" xfId="0" applyNumberFormat="1" applyFont="1" applyFill="1" applyBorder="1" applyAlignment="1" applyProtection="1">
      <alignment horizontal="left" vertical="top"/>
      <protection/>
    </xf>
    <xf numFmtId="0" fontId="0" fillId="0" borderId="0" xfId="0" applyBorder="1" applyAlignment="1" applyProtection="1">
      <alignment vertical="center"/>
      <protection locked="0"/>
    </xf>
    <xf numFmtId="2" fontId="40" fillId="2" borderId="0" xfId="0" applyNumberFormat="1" applyFont="1" applyFill="1" applyBorder="1" applyAlignment="1" applyProtection="1">
      <alignment horizontal="center" vertical="top"/>
      <protection/>
    </xf>
    <xf numFmtId="3" fontId="11" fillId="2" borderId="0" xfId="0" applyNumberFormat="1" applyFont="1" applyFill="1" applyBorder="1" applyAlignment="1" applyProtection="1">
      <alignment horizontal="center" vertical="top"/>
      <protection/>
    </xf>
    <xf numFmtId="9" fontId="10" fillId="2" borderId="12" xfId="0" applyNumberFormat="1" applyFont="1" applyFill="1" applyBorder="1" applyAlignment="1" applyProtection="1">
      <alignment horizontal="center" vertical="top"/>
      <protection/>
    </xf>
    <xf numFmtId="9" fontId="9" fillId="2" borderId="13" xfId="0" applyNumberFormat="1" applyFont="1" applyFill="1" applyBorder="1" applyAlignment="1" applyProtection="1">
      <alignment horizontal="center" vertical="top"/>
      <protection/>
    </xf>
    <xf numFmtId="9" fontId="9" fillId="2" borderId="8" xfId="0" applyNumberFormat="1" applyFont="1" applyFill="1" applyBorder="1" applyAlignment="1" applyProtection="1">
      <alignment horizontal="center" vertical="top"/>
      <protection/>
    </xf>
    <xf numFmtId="9" fontId="12" fillId="2" borderId="2" xfId="0" applyNumberFormat="1" applyFont="1" applyFill="1" applyBorder="1" applyAlignment="1" applyProtection="1">
      <alignment horizontal="center" vertical="top"/>
      <protection/>
    </xf>
    <xf numFmtId="2" fontId="29" fillId="2" borderId="7" xfId="0" applyNumberFormat="1" applyFont="1" applyFill="1" applyBorder="1" applyAlignment="1" applyProtection="1">
      <alignment horizontal="center" vertical="top"/>
      <protection/>
    </xf>
    <xf numFmtId="3" fontId="9" fillId="2" borderId="9" xfId="0" applyNumberFormat="1" applyFont="1" applyFill="1" applyBorder="1" applyAlignment="1" applyProtection="1">
      <alignment horizontal="center" vertical="top"/>
      <protection/>
    </xf>
    <xf numFmtId="2" fontId="29" fillId="3" borderId="7" xfId="0" applyNumberFormat="1" applyFont="1" applyFill="1" applyBorder="1" applyAlignment="1" applyProtection="1">
      <alignment horizontal="center" vertical="top"/>
      <protection/>
    </xf>
    <xf numFmtId="3" fontId="9" fillId="3" borderId="15" xfId="0" applyNumberFormat="1" applyFont="1" applyFill="1" applyBorder="1" applyAlignment="1" applyProtection="1">
      <alignment horizontal="center" vertical="top"/>
      <protection/>
    </xf>
    <xf numFmtId="3" fontId="9" fillId="3" borderId="9" xfId="0" applyNumberFormat="1" applyFont="1" applyFill="1" applyBorder="1" applyAlignment="1" applyProtection="1">
      <alignment horizontal="center" vertical="top"/>
      <protection/>
    </xf>
    <xf numFmtId="0" fontId="38" fillId="0" borderId="0" xfId="0" applyFont="1" applyAlignment="1">
      <alignment vertical="center"/>
    </xf>
    <xf numFmtId="0" fontId="37" fillId="0" borderId="0" xfId="0" applyFont="1" applyAlignment="1">
      <alignment vertical="center"/>
    </xf>
    <xf numFmtId="0" fontId="41" fillId="2" borderId="0" xfId="0" applyFont="1" applyFill="1" applyBorder="1" applyAlignment="1">
      <alignment/>
    </xf>
    <xf numFmtId="0" fontId="41" fillId="2" borderId="1" xfId="0" applyFont="1" applyFill="1" applyBorder="1" applyAlignment="1">
      <alignment/>
    </xf>
    <xf numFmtId="0" fontId="41" fillId="2" borderId="11" xfId="0" applyFont="1" applyFill="1" applyBorder="1" applyAlignment="1">
      <alignment/>
    </xf>
    <xf numFmtId="0" fontId="31" fillId="0" borderId="0" xfId="0" applyFont="1" applyFill="1" applyBorder="1" applyAlignment="1">
      <alignment vertical="center"/>
    </xf>
    <xf numFmtId="0" fontId="31" fillId="2" borderId="0" xfId="0" applyFont="1" applyFill="1" applyBorder="1" applyAlignment="1">
      <alignment vertical="center"/>
    </xf>
    <xf numFmtId="0" fontId="31" fillId="2" borderId="2" xfId="0" applyFont="1" applyFill="1" applyBorder="1" applyAlignment="1">
      <alignment vertical="center"/>
    </xf>
    <xf numFmtId="0" fontId="31" fillId="2" borderId="10" xfId="0" applyFont="1" applyFill="1" applyBorder="1" applyAlignment="1">
      <alignment vertical="center"/>
    </xf>
    <xf numFmtId="39" fontId="34" fillId="2" borderId="0" xfId="0" applyNumberFormat="1" applyFont="1" applyFill="1" applyBorder="1" applyAlignment="1" applyProtection="1">
      <alignment horizontal="left" vertical="center"/>
      <protection/>
    </xf>
    <xf numFmtId="39" fontId="34" fillId="2" borderId="0" xfId="0" applyNumberFormat="1" applyFont="1" applyFill="1" applyBorder="1" applyAlignment="1" applyProtection="1">
      <alignment vertical="center"/>
      <protection/>
    </xf>
    <xf numFmtId="0" fontId="34" fillId="0" borderId="14" xfId="0" applyFont="1" applyFill="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2" fillId="0" borderId="0" xfId="0" applyFont="1" applyFill="1" applyBorder="1" applyAlignment="1">
      <alignment horizontal="center" vertical="top"/>
    </xf>
    <xf numFmtId="0" fontId="37" fillId="0" borderId="0" xfId="0" applyFont="1" applyFill="1" applyBorder="1" applyAlignment="1">
      <alignment horizontal="center" vertical="top"/>
    </xf>
    <xf numFmtId="0" fontId="43" fillId="0" borderId="0" xfId="0" applyFont="1" applyFill="1" applyBorder="1" applyAlignment="1">
      <alignment horizontal="center" vertical="top"/>
    </xf>
    <xf numFmtId="0" fontId="16" fillId="0" borderId="0" xfId="0" applyFont="1" applyFill="1" applyBorder="1" applyAlignment="1">
      <alignment horizontal="center" vertical="top"/>
    </xf>
    <xf numFmtId="0" fontId="8" fillId="2" borderId="13" xfId="0" applyFont="1" applyFill="1" applyBorder="1" applyAlignment="1" applyProtection="1">
      <alignment horizontal="left" vertical="center"/>
      <protection/>
    </xf>
    <xf numFmtId="1" fontId="9"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0" fontId="9" fillId="0" borderId="3"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3" fontId="9" fillId="0" borderId="3" xfId="17" applyNumberFormat="1" applyFont="1" applyFill="1" applyBorder="1" applyAlignment="1" applyProtection="1">
      <alignment horizontal="center" vertical="center"/>
      <protection locked="0"/>
    </xf>
    <xf numFmtId="3" fontId="9" fillId="0" borderId="3" xfId="17" applyNumberFormat="1" applyFont="1" applyBorder="1" applyAlignment="1" applyProtection="1">
      <alignment horizontal="center" vertical="center"/>
      <protection locked="0"/>
    </xf>
    <xf numFmtId="39" fontId="12" fillId="3" borderId="7" xfId="0" applyNumberFormat="1" applyFont="1" applyFill="1" applyBorder="1" applyAlignment="1" applyProtection="1">
      <alignment vertical="center"/>
      <protection/>
    </xf>
    <xf numFmtId="0" fontId="10" fillId="2" borderId="13" xfId="0" applyFont="1" applyFill="1" applyBorder="1" applyAlignment="1" applyProtection="1">
      <alignment vertical="center"/>
      <protection/>
    </xf>
    <xf numFmtId="0" fontId="9" fillId="2" borderId="13" xfId="0" applyFont="1" applyFill="1" applyBorder="1" applyAlignment="1" applyProtection="1">
      <alignment vertical="center"/>
      <protection/>
    </xf>
    <xf numFmtId="0" fontId="14" fillId="2" borderId="13" xfId="0" applyFont="1" applyFill="1" applyBorder="1" applyAlignment="1" applyProtection="1">
      <alignment vertical="center"/>
      <protection/>
    </xf>
    <xf numFmtId="3" fontId="10" fillId="2" borderId="3" xfId="0" applyNumberFormat="1" applyFont="1" applyFill="1" applyBorder="1" applyAlignment="1">
      <alignment vertical="center"/>
    </xf>
    <xf numFmtId="3" fontId="12" fillId="2" borderId="3" xfId="0" applyNumberFormat="1" applyFont="1" applyFill="1" applyBorder="1" applyAlignment="1">
      <alignment vertical="center"/>
    </xf>
    <xf numFmtId="0" fontId="11" fillId="2" borderId="3" xfId="0" applyFont="1" applyFill="1" applyBorder="1" applyAlignment="1">
      <alignment horizontal="left" vertical="center" wrapText="1"/>
    </xf>
    <xf numFmtId="2" fontId="22" fillId="2" borderId="5" xfId="0" applyNumberFormat="1" applyFont="1" applyFill="1" applyBorder="1" applyAlignment="1" applyProtection="1">
      <alignment horizontal="center" vertical="top"/>
      <protection/>
    </xf>
    <xf numFmtId="2" fontId="22" fillId="3" borderId="5" xfId="0" applyNumberFormat="1" applyFont="1" applyFill="1" applyBorder="1" applyAlignment="1" applyProtection="1">
      <alignment horizontal="center" vertical="top"/>
      <protection/>
    </xf>
    <xf numFmtId="3" fontId="9" fillId="3" borderId="5" xfId="0" applyNumberFormat="1" applyFont="1" applyFill="1" applyBorder="1" applyAlignment="1" applyProtection="1">
      <alignment horizontal="center" vertical="top"/>
      <protection/>
    </xf>
    <xf numFmtId="3" fontId="9" fillId="3" borderId="2" xfId="0" applyNumberFormat="1" applyFont="1" applyFill="1" applyBorder="1" applyAlignment="1" applyProtection="1">
      <alignment horizontal="center" vertical="top"/>
      <protection/>
    </xf>
    <xf numFmtId="166" fontId="12" fillId="3" borderId="6" xfId="17" applyNumberFormat="1" applyFont="1" applyFill="1" applyBorder="1" applyAlignment="1" applyProtection="1">
      <alignment horizontal="center" vertical="top"/>
      <protection/>
    </xf>
    <xf numFmtId="9" fontId="12" fillId="3" borderId="10" xfId="0" applyNumberFormat="1" applyFont="1" applyFill="1" applyBorder="1" applyAlignment="1" applyProtection="1">
      <alignment horizontal="center" vertical="top"/>
      <protection/>
    </xf>
    <xf numFmtId="0" fontId="9" fillId="2" borderId="13" xfId="0" applyFont="1" applyFill="1" applyBorder="1" applyAlignment="1">
      <alignment vertical="center"/>
    </xf>
    <xf numFmtId="0" fontId="9" fillId="2" borderId="13" xfId="0" applyFont="1" applyFill="1" applyBorder="1" applyAlignment="1" applyProtection="1">
      <alignment horizontal="left" vertical="center"/>
      <protection/>
    </xf>
    <xf numFmtId="0" fontId="10" fillId="2" borderId="13"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14" fillId="0" borderId="0" xfId="0" applyFont="1" applyFill="1" applyBorder="1" applyAlignment="1">
      <alignment vertical="center"/>
    </xf>
    <xf numFmtId="39" fontId="4" fillId="0" borderId="14" xfId="0" applyNumberFormat="1" applyFont="1" applyFill="1" applyBorder="1" applyAlignment="1" applyProtection="1">
      <alignment vertical="center"/>
      <protection/>
    </xf>
    <xf numFmtId="0" fontId="20" fillId="2" borderId="3" xfId="0" applyFont="1" applyFill="1" applyBorder="1" applyAlignment="1">
      <alignment/>
    </xf>
    <xf numFmtId="0" fontId="20" fillId="2" borderId="5" xfId="0" applyFont="1" applyFill="1" applyBorder="1" applyAlignment="1">
      <alignment/>
    </xf>
    <xf numFmtId="0" fontId="20" fillId="2" borderId="1" xfId="0" applyFont="1" applyFill="1" applyBorder="1" applyAlignment="1">
      <alignment/>
    </xf>
    <xf numFmtId="0" fontId="20" fillId="2" borderId="6" xfId="0" applyFont="1" applyFill="1" applyBorder="1" applyAlignment="1">
      <alignment/>
    </xf>
    <xf numFmtId="0" fontId="3" fillId="2" borderId="2" xfId="0" applyFont="1" applyFill="1" applyBorder="1" applyAlignment="1">
      <alignment horizontal="center" vertical="center"/>
    </xf>
    <xf numFmtId="0" fontId="3" fillId="2" borderId="0" xfId="0" applyFont="1" applyFill="1" applyBorder="1" applyAlignment="1">
      <alignment vertical="center"/>
    </xf>
    <xf numFmtId="0" fontId="47" fillId="2" borderId="13" xfId="0" applyFont="1" applyFill="1" applyBorder="1" applyAlignment="1">
      <alignment vertical="center"/>
    </xf>
    <xf numFmtId="0" fontId="46" fillId="2" borderId="12" xfId="0" applyFont="1" applyFill="1" applyBorder="1" applyAlignment="1" applyProtection="1">
      <alignment horizontal="left" vertical="center" indent="1"/>
      <protection/>
    </xf>
    <xf numFmtId="0" fontId="3" fillId="0" borderId="2" xfId="0" applyNumberFormat="1" applyFont="1" applyFill="1" applyBorder="1" applyAlignment="1" applyProtection="1">
      <alignment horizontal="center" vertical="top"/>
      <protection/>
    </xf>
    <xf numFmtId="2" fontId="3" fillId="0" borderId="2" xfId="0" applyNumberFormat="1" applyFont="1" applyFill="1" applyBorder="1" applyAlignment="1" applyProtection="1">
      <alignment horizontal="center" vertical="top"/>
      <protection/>
    </xf>
    <xf numFmtId="9" fontId="12" fillId="3" borderId="7" xfId="21" applyFont="1" applyFill="1" applyBorder="1" applyAlignment="1" applyProtection="1">
      <alignment horizontal="center" vertical="top"/>
      <protection/>
    </xf>
    <xf numFmtId="9" fontId="9" fillId="3" borderId="2" xfId="21" applyFont="1" applyFill="1" applyBorder="1" applyAlignment="1" applyProtection="1">
      <alignment horizontal="center" vertical="top"/>
      <protection/>
    </xf>
    <xf numFmtId="3" fontId="9" fillId="3" borderId="0" xfId="0" applyNumberFormat="1" applyFont="1" applyFill="1" applyBorder="1" applyAlignment="1" applyProtection="1">
      <alignment horizontal="center" vertical="top"/>
      <protection/>
    </xf>
    <xf numFmtId="3" fontId="12" fillId="3" borderId="0" xfId="0" applyNumberFormat="1" applyFont="1" applyFill="1" applyBorder="1" applyAlignment="1" applyProtection="1">
      <alignment horizontal="center" vertical="top"/>
      <protection/>
    </xf>
    <xf numFmtId="9" fontId="12" fillId="3" borderId="13" xfId="21" applyFont="1" applyFill="1" applyBorder="1" applyAlignment="1" applyProtection="1">
      <alignment horizontal="center" vertical="top"/>
      <protection/>
    </xf>
    <xf numFmtId="3" fontId="12" fillId="2" borderId="8" xfId="0" applyNumberFormat="1" applyFont="1" applyFill="1" applyBorder="1" applyAlignment="1" applyProtection="1">
      <alignment horizontal="center" vertical="top"/>
      <protection/>
    </xf>
    <xf numFmtId="3" fontId="9" fillId="3" borderId="13" xfId="0" applyNumberFormat="1" applyFont="1" applyFill="1" applyBorder="1" applyAlignment="1" applyProtection="1">
      <alignment horizontal="center" vertical="top"/>
      <protection/>
    </xf>
    <xf numFmtId="166" fontId="12" fillId="3" borderId="4" xfId="17" applyNumberFormat="1" applyFont="1" applyFill="1" applyBorder="1" applyAlignment="1" applyProtection="1">
      <alignment horizontal="center" vertical="top"/>
      <protection/>
    </xf>
    <xf numFmtId="0" fontId="18" fillId="2" borderId="0" xfId="0" applyFont="1" applyFill="1" applyBorder="1" applyAlignment="1" applyProtection="1">
      <alignment vertical="center"/>
      <protection/>
    </xf>
    <xf numFmtId="9" fontId="11" fillId="2" borderId="0" xfId="21" applyFont="1" applyFill="1" applyBorder="1" applyAlignment="1" applyProtection="1">
      <alignment horizontal="center" vertical="top"/>
      <protection/>
    </xf>
    <xf numFmtId="9" fontId="11" fillId="2" borderId="0" xfId="0" applyNumberFormat="1" applyFont="1" applyFill="1" applyBorder="1" applyAlignment="1" applyProtection="1">
      <alignment horizontal="center" vertical="top"/>
      <protection/>
    </xf>
    <xf numFmtId="3" fontId="11" fillId="2" borderId="1" xfId="0" applyNumberFormat="1" applyFont="1" applyFill="1" applyBorder="1" applyAlignment="1" applyProtection="1">
      <alignment horizontal="center" vertical="top"/>
      <protection/>
    </xf>
    <xf numFmtId="10" fontId="3" fillId="2" borderId="0" xfId="17" applyNumberFormat="1" applyFont="1" applyFill="1" applyBorder="1" applyAlignment="1" applyProtection="1">
      <alignment horizontal="center" vertical="top"/>
      <protection/>
    </xf>
    <xf numFmtId="0" fontId="3" fillId="2" borderId="0" xfId="0" applyFont="1" applyFill="1" applyBorder="1" applyAlignment="1">
      <alignment horizontal="center" vertical="center"/>
    </xf>
    <xf numFmtId="39" fontId="12" fillId="3" borderId="7" xfId="0" applyNumberFormat="1" applyFont="1" applyFill="1" applyBorder="1" applyAlignment="1" applyProtection="1">
      <alignment vertical="top"/>
      <protection/>
    </xf>
    <xf numFmtId="39" fontId="9" fillId="3" borderId="9" xfId="0" applyNumberFormat="1" applyFont="1" applyFill="1" applyBorder="1" applyAlignment="1" applyProtection="1">
      <alignment vertical="top"/>
      <protection/>
    </xf>
    <xf numFmtId="0" fontId="19" fillId="3" borderId="9" xfId="0" applyFont="1" applyFill="1" applyBorder="1" applyAlignment="1" applyProtection="1">
      <alignment vertical="center"/>
      <protection/>
    </xf>
    <xf numFmtId="0" fontId="3" fillId="2" borderId="14" xfId="0" applyFont="1" applyFill="1" applyBorder="1" applyAlignment="1">
      <alignment horizontal="center" vertical="center"/>
    </xf>
    <xf numFmtId="166" fontId="9" fillId="2" borderId="14" xfId="17" applyNumberFormat="1" applyFont="1" applyFill="1" applyBorder="1" applyAlignment="1" applyProtection="1">
      <alignment horizontal="left" vertical="center"/>
      <protection/>
    </xf>
    <xf numFmtId="9" fontId="12" fillId="3" borderId="7" xfId="0" applyNumberFormat="1" applyFont="1" applyFill="1" applyBorder="1" applyAlignment="1" applyProtection="1">
      <alignment horizontal="center" vertical="top"/>
      <protection/>
    </xf>
    <xf numFmtId="3" fontId="12" fillId="3" borderId="5" xfId="0" applyNumberFormat="1" applyFont="1" applyFill="1" applyBorder="1" applyAlignment="1" applyProtection="1">
      <alignment horizontal="center" vertical="top"/>
      <protection/>
    </xf>
    <xf numFmtId="0" fontId="46" fillId="3" borderId="12" xfId="0" applyFont="1" applyFill="1" applyBorder="1" applyAlignment="1" applyProtection="1">
      <alignment horizontal="left" vertical="center" indent="1"/>
      <protection/>
    </xf>
    <xf numFmtId="0" fontId="8" fillId="3" borderId="13" xfId="0" applyFont="1" applyFill="1" applyBorder="1" applyAlignment="1" applyProtection="1">
      <alignment horizontal="center" vertical="center"/>
      <protection/>
    </xf>
    <xf numFmtId="0" fontId="9" fillId="3" borderId="13" xfId="0" applyFont="1" applyFill="1" applyBorder="1" applyAlignment="1" applyProtection="1">
      <alignment vertical="center"/>
      <protection/>
    </xf>
    <xf numFmtId="0" fontId="9" fillId="3" borderId="13" xfId="0" applyFont="1" applyFill="1" applyBorder="1" applyAlignment="1" applyProtection="1">
      <alignment horizontal="left" vertical="center"/>
      <protection/>
    </xf>
    <xf numFmtId="0" fontId="9" fillId="3" borderId="11" xfId="0" applyFont="1" applyFill="1" applyBorder="1" applyAlignment="1" applyProtection="1">
      <alignment horizontal="center" vertical="top"/>
      <protection/>
    </xf>
    <xf numFmtId="0" fontId="9" fillId="3" borderId="6" xfId="0" applyFont="1" applyFill="1" applyBorder="1" applyAlignment="1" applyProtection="1">
      <alignment horizontal="center" vertical="top" wrapText="1"/>
      <protection/>
    </xf>
    <xf numFmtId="0" fontId="20" fillId="3" borderId="5" xfId="0" applyFont="1" applyFill="1" applyBorder="1" applyAlignment="1" applyProtection="1">
      <alignment horizontal="center" vertical="top" wrapText="1"/>
      <protection/>
    </xf>
    <xf numFmtId="2" fontId="12" fillId="3" borderId="3" xfId="0" applyNumberFormat="1" applyFont="1" applyFill="1" applyBorder="1" applyAlignment="1" applyProtection="1">
      <alignment horizontal="center" vertical="top"/>
      <protection/>
    </xf>
    <xf numFmtId="39" fontId="9" fillId="3" borderId="2" xfId="0" applyNumberFormat="1" applyFont="1" applyFill="1" applyBorder="1" applyAlignment="1" applyProtection="1">
      <alignment horizontal="right" vertical="top"/>
      <protection/>
    </xf>
    <xf numFmtId="3" fontId="9" fillId="3" borderId="6" xfId="0" applyNumberFormat="1" applyFont="1" applyFill="1" applyBorder="1" applyAlignment="1" applyProtection="1">
      <alignment horizontal="center" vertical="top"/>
      <protection/>
    </xf>
    <xf numFmtId="3" fontId="9" fillId="3" borderId="7" xfId="0" applyNumberFormat="1" applyFont="1" applyFill="1" applyBorder="1" applyAlignment="1" applyProtection="1">
      <alignment horizontal="center" vertical="top"/>
      <protection/>
    </xf>
    <xf numFmtId="166" fontId="9" fillId="3" borderId="4" xfId="17" applyNumberFormat="1" applyFont="1" applyFill="1" applyBorder="1" applyAlignment="1" applyProtection="1">
      <alignment horizontal="center" vertical="top"/>
      <protection/>
    </xf>
    <xf numFmtId="9" fontId="9" fillId="3" borderId="2" xfId="0" applyNumberFormat="1" applyFont="1" applyFill="1" applyBorder="1" applyAlignment="1" applyProtection="1">
      <alignment horizontal="center" vertical="top"/>
      <protection/>
    </xf>
    <xf numFmtId="166" fontId="9" fillId="3" borderId="5" xfId="17" applyNumberFormat="1" applyFont="1" applyFill="1" applyBorder="1" applyAlignment="1" applyProtection="1">
      <alignment horizontal="center" vertical="top"/>
      <protection/>
    </xf>
    <xf numFmtId="166" fontId="9" fillId="3" borderId="6" xfId="17" applyNumberFormat="1" applyFont="1" applyFill="1" applyBorder="1" applyAlignment="1" applyProtection="1">
      <alignment horizontal="center" vertical="top"/>
      <protection/>
    </xf>
    <xf numFmtId="1" fontId="12" fillId="3" borderId="6" xfId="0" applyNumberFormat="1" applyFont="1" applyFill="1" applyBorder="1" applyAlignment="1" applyProtection="1">
      <alignment horizontal="center" vertical="top"/>
      <protection/>
    </xf>
    <xf numFmtId="166" fontId="12" fillId="3" borderId="5" xfId="17" applyNumberFormat="1" applyFont="1" applyFill="1" applyBorder="1" applyAlignment="1" applyProtection="1">
      <alignment horizontal="center" vertical="top"/>
      <protection/>
    </xf>
    <xf numFmtId="9" fontId="9" fillId="3" borderId="0" xfId="0" applyNumberFormat="1" applyFont="1" applyFill="1" applyBorder="1" applyAlignment="1" applyProtection="1">
      <alignment horizontal="center" vertical="top"/>
      <protection/>
    </xf>
    <xf numFmtId="1" fontId="9" fillId="3" borderId="5" xfId="0" applyNumberFormat="1" applyFont="1" applyFill="1" applyBorder="1" applyAlignment="1" applyProtection="1">
      <alignment horizontal="center" vertical="top"/>
      <protection/>
    </xf>
    <xf numFmtId="1" fontId="9" fillId="3" borderId="6" xfId="0" applyNumberFormat="1" applyFont="1" applyFill="1" applyBorder="1" applyAlignment="1" applyProtection="1">
      <alignment horizontal="center" vertical="top"/>
      <protection/>
    </xf>
    <xf numFmtId="0" fontId="9" fillId="3" borderId="5" xfId="0" applyFont="1" applyFill="1" applyBorder="1" applyAlignment="1" applyProtection="1">
      <alignment horizontal="center" vertical="top"/>
      <protection/>
    </xf>
    <xf numFmtId="0" fontId="9" fillId="3" borderId="0" xfId="0" applyFont="1" applyFill="1" applyBorder="1" applyAlignment="1" applyProtection="1">
      <alignment horizontal="left" vertical="top"/>
      <protection/>
    </xf>
    <xf numFmtId="166" fontId="9" fillId="3" borderId="3" xfId="17" applyNumberFormat="1" applyFont="1" applyFill="1" applyBorder="1" applyAlignment="1" applyProtection="1">
      <alignment horizontal="center" vertical="top"/>
      <protection/>
    </xf>
    <xf numFmtId="9" fontId="9" fillId="3" borderId="0" xfId="21" applyFont="1" applyFill="1" applyBorder="1" applyAlignment="1" applyProtection="1">
      <alignment horizontal="center" vertical="top"/>
      <protection/>
    </xf>
    <xf numFmtId="9" fontId="9" fillId="3" borderId="4" xfId="21" applyFont="1" applyFill="1" applyBorder="1" applyAlignment="1" applyProtection="1">
      <alignment horizontal="center" vertical="top"/>
      <protection/>
    </xf>
    <xf numFmtId="9" fontId="9" fillId="3" borderId="5" xfId="21" applyFont="1" applyFill="1" applyBorder="1" applyAlignment="1" applyProtection="1">
      <alignment horizontal="center" vertical="top"/>
      <protection/>
    </xf>
    <xf numFmtId="2" fontId="9" fillId="3" borderId="5" xfId="0" applyNumberFormat="1" applyFont="1" applyFill="1" applyBorder="1" applyAlignment="1" applyProtection="1">
      <alignment horizontal="center" vertical="top"/>
      <protection/>
    </xf>
    <xf numFmtId="0" fontId="9" fillId="3" borderId="6" xfId="0" applyFont="1" applyFill="1" applyBorder="1" applyAlignment="1" applyProtection="1">
      <alignment horizontal="center" vertical="top"/>
      <protection/>
    </xf>
    <xf numFmtId="3" fontId="12" fillId="3" borderId="11" xfId="0" applyNumberFormat="1" applyFont="1" applyFill="1" applyBorder="1" applyAlignment="1" applyProtection="1">
      <alignment horizontal="center" vertical="top"/>
      <protection/>
    </xf>
    <xf numFmtId="166" fontId="12" fillId="3" borderId="10" xfId="17" applyNumberFormat="1" applyFont="1" applyFill="1" applyBorder="1" applyAlignment="1" applyProtection="1">
      <alignment horizontal="center" vertical="top"/>
      <protection/>
    </xf>
    <xf numFmtId="9" fontId="12" fillId="3" borderId="5" xfId="21" applyFont="1" applyFill="1" applyBorder="1" applyAlignment="1" applyProtection="1">
      <alignment horizontal="center" vertical="top"/>
      <protection/>
    </xf>
    <xf numFmtId="166" fontId="9" fillId="3" borderId="12" xfId="17" applyNumberFormat="1" applyFont="1" applyFill="1" applyBorder="1" applyAlignment="1" applyProtection="1">
      <alignment horizontal="center" vertical="top"/>
      <protection/>
    </xf>
    <xf numFmtId="166" fontId="9" fillId="3" borderId="10" xfId="17" applyNumberFormat="1" applyFont="1" applyFill="1" applyBorder="1" applyAlignment="1" applyProtection="1">
      <alignment horizontal="center" vertical="top"/>
      <protection/>
    </xf>
    <xf numFmtId="166" fontId="12" fillId="3" borderId="2" xfId="17" applyNumberFormat="1" applyFont="1" applyFill="1" applyBorder="1" applyAlignment="1" applyProtection="1">
      <alignment horizontal="center" vertical="top"/>
      <protection/>
    </xf>
    <xf numFmtId="0" fontId="9" fillId="3" borderId="4" xfId="0" applyFont="1" applyFill="1" applyBorder="1" applyAlignment="1" applyProtection="1">
      <alignment horizontal="center" vertical="top"/>
      <protection/>
    </xf>
    <xf numFmtId="9" fontId="9" fillId="3" borderId="5" xfId="0" applyNumberFormat="1" applyFont="1" applyFill="1" applyBorder="1" applyAlignment="1" applyProtection="1">
      <alignment horizontal="center" vertical="top"/>
      <protection/>
    </xf>
    <xf numFmtId="9" fontId="9" fillId="3" borderId="1" xfId="0" applyNumberFormat="1" applyFont="1" applyFill="1" applyBorder="1" applyAlignment="1" applyProtection="1">
      <alignment horizontal="center" vertical="top"/>
      <protection/>
    </xf>
    <xf numFmtId="9" fontId="10" fillId="3" borderId="12" xfId="0" applyNumberFormat="1" applyFont="1" applyFill="1" applyBorder="1" applyAlignment="1" applyProtection="1">
      <alignment horizontal="center" vertical="top"/>
      <protection/>
    </xf>
    <xf numFmtId="9" fontId="9" fillId="3" borderId="13" xfId="0" applyNumberFormat="1" applyFont="1" applyFill="1" applyBorder="1" applyAlignment="1" applyProtection="1">
      <alignment horizontal="center" vertical="top"/>
      <protection/>
    </xf>
    <xf numFmtId="9" fontId="9" fillId="3" borderId="8" xfId="0" applyNumberFormat="1" applyFont="1" applyFill="1" applyBorder="1" applyAlignment="1" applyProtection="1">
      <alignment horizontal="center" vertical="top"/>
      <protection/>
    </xf>
    <xf numFmtId="9" fontId="12" fillId="3" borderId="2" xfId="0" applyNumberFormat="1" applyFont="1" applyFill="1" applyBorder="1" applyAlignment="1" applyProtection="1">
      <alignment horizontal="center" vertical="top"/>
      <protection/>
    </xf>
    <xf numFmtId="39" fontId="12" fillId="3" borderId="2" xfId="0" applyNumberFormat="1" applyFont="1" applyFill="1" applyBorder="1" applyAlignment="1" applyProtection="1">
      <alignment horizontal="left" vertical="top"/>
      <protection/>
    </xf>
    <xf numFmtId="39" fontId="12" fillId="3" borderId="0" xfId="0" applyNumberFormat="1" applyFont="1" applyFill="1" applyBorder="1" applyAlignment="1" applyProtection="1">
      <alignment horizontal="left" vertical="top"/>
      <protection/>
    </xf>
    <xf numFmtId="3" fontId="12" fillId="3" borderId="14" xfId="0" applyNumberFormat="1" applyFont="1" applyFill="1" applyBorder="1" applyAlignment="1" applyProtection="1">
      <alignment horizontal="center" vertical="top"/>
      <protection/>
    </xf>
    <xf numFmtId="9" fontId="12" fillId="3" borderId="6" xfId="21" applyFont="1" applyFill="1" applyBorder="1" applyAlignment="1" applyProtection="1">
      <alignment horizontal="center" vertical="top"/>
      <protection/>
    </xf>
    <xf numFmtId="166" fontId="12" fillId="3" borderId="1" xfId="17" applyNumberFormat="1" applyFont="1" applyFill="1" applyBorder="1" applyAlignment="1" applyProtection="1">
      <alignment horizontal="center" vertical="top"/>
      <protection/>
    </xf>
    <xf numFmtId="2" fontId="29" fillId="3" borderId="13" xfId="0" applyNumberFormat="1" applyFont="1" applyFill="1" applyBorder="1" applyAlignment="1" applyProtection="1">
      <alignment horizontal="center" vertical="top"/>
      <protection/>
    </xf>
    <xf numFmtId="39" fontId="9" fillId="3" borderId="2" xfId="0" applyNumberFormat="1" applyFont="1" applyFill="1" applyBorder="1" applyAlignment="1" applyProtection="1">
      <alignment vertical="center"/>
      <protection/>
    </xf>
    <xf numFmtId="39" fontId="9" fillId="3" borderId="10" xfId="0" applyNumberFormat="1" applyFont="1" applyFill="1" applyBorder="1" applyAlignment="1" applyProtection="1">
      <alignment vertical="center"/>
      <protection/>
    </xf>
    <xf numFmtId="0" fontId="18" fillId="3" borderId="14" xfId="0" applyFont="1" applyFill="1" applyBorder="1" applyAlignment="1" applyProtection="1">
      <alignment vertical="center"/>
      <protection/>
    </xf>
    <xf numFmtId="2" fontId="40" fillId="3" borderId="14" xfId="0" applyNumberFormat="1" applyFont="1" applyFill="1" applyBorder="1" applyAlignment="1" applyProtection="1">
      <alignment horizontal="center" vertical="top"/>
      <protection/>
    </xf>
    <xf numFmtId="3" fontId="11" fillId="3" borderId="14" xfId="0" applyNumberFormat="1" applyFont="1" applyFill="1" applyBorder="1" applyAlignment="1" applyProtection="1">
      <alignment horizontal="center" vertical="top"/>
      <protection/>
    </xf>
    <xf numFmtId="10" fontId="3" fillId="3" borderId="14" xfId="17" applyNumberFormat="1" applyFont="1" applyFill="1" applyBorder="1" applyAlignment="1" applyProtection="1">
      <alignment horizontal="center" vertical="top"/>
      <protection/>
    </xf>
    <xf numFmtId="3" fontId="9" fillId="3" borderId="14" xfId="0" applyNumberFormat="1" applyFont="1" applyFill="1" applyBorder="1" applyAlignment="1" applyProtection="1">
      <alignment horizontal="center" vertical="top"/>
      <protection/>
    </xf>
    <xf numFmtId="0" fontId="20" fillId="3" borderId="2" xfId="0" applyFont="1" applyFill="1" applyBorder="1" applyAlignment="1" applyProtection="1">
      <alignment horizontal="center" vertical="top" wrapText="1"/>
      <protection/>
    </xf>
    <xf numFmtId="3" fontId="12" fillId="3" borderId="13" xfId="0" applyNumberFormat="1" applyFont="1" applyFill="1" applyBorder="1" applyAlignment="1" applyProtection="1">
      <alignment horizontal="center" vertical="top"/>
      <protection/>
    </xf>
    <xf numFmtId="172" fontId="9" fillId="3" borderId="13" xfId="0" applyNumberFormat="1" applyFont="1" applyFill="1" applyBorder="1" applyAlignment="1" applyProtection="1">
      <alignment horizontal="center" vertical="top"/>
      <protection/>
    </xf>
    <xf numFmtId="172" fontId="9" fillId="2" borderId="1" xfId="17" applyNumberFormat="1" applyFont="1" applyFill="1" applyBorder="1" applyAlignment="1" applyProtection="1">
      <alignment horizontal="center" vertical="center"/>
      <protection/>
    </xf>
    <xf numFmtId="172" fontId="9" fillId="2" borderId="11" xfId="17" applyNumberFormat="1" applyFont="1" applyFill="1" applyBorder="1" applyAlignment="1" applyProtection="1">
      <alignment horizontal="center" vertical="center"/>
      <protection/>
    </xf>
    <xf numFmtId="0" fontId="47" fillId="3" borderId="13" xfId="0" applyFont="1" applyFill="1" applyBorder="1" applyAlignment="1" applyProtection="1">
      <alignment vertical="center"/>
      <protection/>
    </xf>
    <xf numFmtId="0" fontId="10" fillId="3" borderId="0" xfId="0" applyFont="1" applyFill="1" applyBorder="1" applyAlignment="1" applyProtection="1">
      <alignment horizontal="right" vertical="center"/>
      <protection/>
    </xf>
    <xf numFmtId="0" fontId="10" fillId="3" borderId="14" xfId="0" applyFont="1" applyFill="1" applyBorder="1" applyAlignment="1" applyProtection="1">
      <alignment horizontal="right" vertical="center"/>
      <protection/>
    </xf>
    <xf numFmtId="0" fontId="46" fillId="3" borderId="12" xfId="0" applyFont="1" applyFill="1" applyBorder="1" applyAlignment="1" applyProtection="1">
      <alignment horizontal="left" vertical="center" indent="2"/>
      <protection/>
    </xf>
    <xf numFmtId="0" fontId="6" fillId="3" borderId="0" xfId="0" applyFont="1" applyFill="1" applyBorder="1" applyAlignment="1" applyProtection="1">
      <alignment horizontal="left" vertical="center" indent="1"/>
      <protection/>
    </xf>
    <xf numFmtId="0" fontId="8" fillId="3" borderId="13" xfId="0" applyFont="1" applyFill="1" applyBorder="1" applyAlignment="1" applyProtection="1">
      <alignment horizontal="left" vertical="center" indent="1"/>
      <protection/>
    </xf>
    <xf numFmtId="0" fontId="8" fillId="3" borderId="13" xfId="0" applyFont="1" applyFill="1" applyBorder="1" applyAlignment="1" applyProtection="1">
      <alignment horizontal="left" vertical="center"/>
      <protection/>
    </xf>
    <xf numFmtId="2" fontId="21" fillId="3" borderId="3" xfId="0" applyNumberFormat="1" applyFont="1" applyFill="1" applyBorder="1" applyAlignment="1" applyProtection="1">
      <alignment horizontal="center" vertical="top"/>
      <protection/>
    </xf>
    <xf numFmtId="9" fontId="9" fillId="2" borderId="3" xfId="0" applyNumberFormat="1" applyFont="1" applyFill="1" applyBorder="1" applyAlignment="1" applyProtection="1">
      <alignment horizontal="center" vertical="top"/>
      <protection/>
    </xf>
    <xf numFmtId="1" fontId="28" fillId="3" borderId="6" xfId="0" applyNumberFormat="1" applyFont="1" applyFill="1" applyBorder="1" applyAlignment="1" applyProtection="1">
      <alignment horizontal="center" vertical="top"/>
      <protection/>
    </xf>
    <xf numFmtId="1" fontId="28" fillId="3" borderId="3" xfId="0" applyNumberFormat="1" applyFont="1" applyFill="1" applyBorder="1" applyAlignment="1" applyProtection="1">
      <alignment horizontal="center" vertical="top"/>
      <protection/>
    </xf>
    <xf numFmtId="3" fontId="9" fillId="3" borderId="5" xfId="17" applyNumberFormat="1" applyFont="1" applyFill="1" applyBorder="1" applyAlignment="1" applyProtection="1">
      <alignment horizontal="center" vertical="top"/>
      <protection/>
    </xf>
    <xf numFmtId="3" fontId="9" fillId="3" borderId="2" xfId="21" applyNumberFormat="1" applyFont="1" applyFill="1" applyBorder="1" applyAlignment="1" applyProtection="1">
      <alignment horizontal="center" vertical="top"/>
      <protection/>
    </xf>
    <xf numFmtId="0" fontId="9" fillId="3" borderId="0" xfId="0" applyFont="1" applyFill="1" applyBorder="1" applyAlignment="1" applyProtection="1">
      <alignment horizontal="center" vertical="top"/>
      <protection/>
    </xf>
    <xf numFmtId="3" fontId="28" fillId="3" borderId="5" xfId="0" applyNumberFormat="1" applyFont="1" applyFill="1" applyBorder="1" applyAlignment="1" applyProtection="1">
      <alignment horizontal="center"/>
      <protection/>
    </xf>
    <xf numFmtId="3" fontId="9" fillId="3" borderId="2" xfId="17" applyNumberFormat="1" applyFont="1" applyFill="1" applyBorder="1" applyAlignment="1" applyProtection="1">
      <alignment horizontal="center" vertical="top"/>
      <protection/>
    </xf>
    <xf numFmtId="3" fontId="9" fillId="3" borderId="0" xfId="17" applyNumberFormat="1" applyFont="1" applyFill="1" applyBorder="1" applyAlignment="1" applyProtection="1">
      <alignment horizontal="center" vertical="top"/>
      <protection/>
    </xf>
    <xf numFmtId="1" fontId="28" fillId="3" borderId="4" xfId="0" applyNumberFormat="1" applyFont="1" applyFill="1" applyBorder="1" applyAlignment="1" applyProtection="1">
      <alignment horizontal="center" vertical="top"/>
      <protection/>
    </xf>
    <xf numFmtId="9" fontId="10" fillId="3" borderId="1" xfId="0" applyNumberFormat="1" applyFont="1" applyFill="1" applyBorder="1" applyAlignment="1" applyProtection="1">
      <alignment horizontal="center" vertical="top"/>
      <protection/>
    </xf>
    <xf numFmtId="1" fontId="21" fillId="3" borderId="6" xfId="0" applyNumberFormat="1" applyFont="1" applyFill="1" applyBorder="1" applyAlignment="1" applyProtection="1">
      <alignment horizontal="center" vertical="top"/>
      <protection/>
    </xf>
    <xf numFmtId="3" fontId="12" fillId="3" borderId="0" xfId="0" applyNumberFormat="1" applyFont="1" applyFill="1" applyBorder="1" applyAlignment="1" applyProtection="1">
      <alignment vertical="top"/>
      <protection/>
    </xf>
    <xf numFmtId="3" fontId="12" fillId="3" borderId="5" xfId="0" applyNumberFormat="1" applyFont="1" applyFill="1" applyBorder="1" applyAlignment="1" applyProtection="1">
      <alignment vertical="top"/>
      <protection/>
    </xf>
    <xf numFmtId="3" fontId="9" fillId="3" borderId="10" xfId="0" applyNumberFormat="1" applyFont="1" applyFill="1" applyBorder="1" applyAlignment="1" applyProtection="1">
      <alignment horizontal="center" vertical="top"/>
      <protection/>
    </xf>
    <xf numFmtId="3" fontId="28" fillId="3" borderId="6" xfId="0" applyNumberFormat="1" applyFont="1" applyFill="1" applyBorder="1" applyAlignment="1" applyProtection="1">
      <alignment horizontal="center"/>
      <protection/>
    </xf>
    <xf numFmtId="3" fontId="12" fillId="3" borderId="2" xfId="17" applyNumberFormat="1" applyFont="1" applyFill="1" applyBorder="1" applyAlignment="1" applyProtection="1">
      <alignment horizontal="center" vertical="top"/>
      <protection/>
    </xf>
    <xf numFmtId="3" fontId="12" fillId="3" borderId="12" xfId="21" applyNumberFormat="1" applyFont="1" applyFill="1" applyBorder="1" applyAlignment="1" applyProtection="1">
      <alignment horizontal="center" vertical="top"/>
      <protection/>
    </xf>
    <xf numFmtId="3" fontId="28" fillId="3" borderId="4" xfId="0" applyNumberFormat="1" applyFont="1" applyFill="1" applyBorder="1" applyAlignment="1" applyProtection="1">
      <alignment horizontal="center"/>
      <protection/>
    </xf>
    <xf numFmtId="2" fontId="28" fillId="3" borderId="3" xfId="0" applyNumberFormat="1" applyFont="1" applyFill="1" applyBorder="1" applyAlignment="1" applyProtection="1">
      <alignment horizontal="center" vertical="top"/>
      <protection/>
    </xf>
    <xf numFmtId="3" fontId="28" fillId="3" borderId="4" xfId="0" applyNumberFormat="1" applyFont="1" applyFill="1" applyBorder="1" applyAlignment="1" applyProtection="1">
      <alignment horizontal="center" vertical="top"/>
      <protection/>
    </xf>
    <xf numFmtId="3" fontId="28" fillId="3" borderId="5" xfId="0" applyNumberFormat="1" applyFont="1" applyFill="1" applyBorder="1" applyAlignment="1" applyProtection="1">
      <alignment horizontal="center" vertical="top"/>
      <protection/>
    </xf>
    <xf numFmtId="3" fontId="28" fillId="3" borderId="6" xfId="0" applyNumberFormat="1" applyFont="1" applyFill="1" applyBorder="1" applyAlignment="1" applyProtection="1">
      <alignment horizontal="center" vertical="top"/>
      <protection/>
    </xf>
    <xf numFmtId="3" fontId="12" fillId="3" borderId="3" xfId="17" applyNumberFormat="1" applyFont="1" applyFill="1" applyBorder="1" applyAlignment="1" applyProtection="1">
      <alignment horizontal="center" vertical="top"/>
      <protection/>
    </xf>
    <xf numFmtId="2" fontId="22" fillId="3" borderId="4" xfId="0" applyNumberFormat="1" applyFont="1" applyFill="1" applyBorder="1" applyAlignment="1" applyProtection="1">
      <alignment horizontal="center" vertical="top"/>
      <protection/>
    </xf>
    <xf numFmtId="1" fontId="28" fillId="3" borderId="5" xfId="0" applyNumberFormat="1" applyFont="1" applyFill="1" applyBorder="1" applyAlignment="1" applyProtection="1">
      <alignment horizontal="center" vertical="top"/>
      <protection/>
    </xf>
    <xf numFmtId="0" fontId="28" fillId="3" borderId="5" xfId="0" applyFont="1" applyFill="1" applyBorder="1" applyAlignment="1" applyProtection="1">
      <alignment horizontal="center" vertical="top"/>
      <protection/>
    </xf>
    <xf numFmtId="0" fontId="28" fillId="3" borderId="6" xfId="0" applyFont="1" applyFill="1" applyBorder="1" applyAlignment="1" applyProtection="1">
      <alignment horizontal="center" vertical="top"/>
      <protection/>
    </xf>
    <xf numFmtId="2" fontId="28" fillId="3" borderId="5" xfId="0" applyNumberFormat="1" applyFont="1" applyFill="1" applyBorder="1" applyAlignment="1" applyProtection="1">
      <alignment horizontal="center" vertical="top"/>
      <protection/>
    </xf>
    <xf numFmtId="3" fontId="12" fillId="3" borderId="5" xfId="17" applyNumberFormat="1" applyFont="1" applyFill="1" applyBorder="1" applyAlignment="1" applyProtection="1">
      <alignment horizontal="center" vertical="top"/>
      <protection/>
    </xf>
    <xf numFmtId="178" fontId="28" fillId="3" borderId="3" xfId="0" applyNumberFormat="1" applyFont="1" applyFill="1" applyBorder="1" applyAlignment="1" applyProtection="1">
      <alignment horizontal="center"/>
      <protection/>
    </xf>
    <xf numFmtId="3" fontId="28" fillId="3" borderId="3" xfId="0" applyNumberFormat="1" applyFont="1" applyFill="1" applyBorder="1" applyAlignment="1" applyProtection="1">
      <alignment horizontal="center"/>
      <protection/>
    </xf>
    <xf numFmtId="3" fontId="12" fillId="3" borderId="9" xfId="21" applyNumberFormat="1" applyFont="1" applyFill="1" applyBorder="1" applyAlignment="1" applyProtection="1">
      <alignment horizontal="center" vertical="top"/>
      <protection/>
    </xf>
    <xf numFmtId="0" fontId="9" fillId="3" borderId="3" xfId="0" applyFont="1" applyFill="1" applyBorder="1" applyAlignment="1" applyProtection="1">
      <alignment horizontal="center" vertical="top"/>
      <protection/>
    </xf>
    <xf numFmtId="2" fontId="29" fillId="2" borderId="3" xfId="0" applyNumberFormat="1" applyFont="1" applyFill="1" applyBorder="1" applyAlignment="1" applyProtection="1">
      <alignment horizontal="center" vertical="top"/>
      <protection/>
    </xf>
    <xf numFmtId="3" fontId="9" fillId="2" borderId="9" xfId="17" applyNumberFormat="1" applyFont="1" applyFill="1" applyBorder="1" applyAlignment="1" applyProtection="1">
      <alignment horizontal="center" vertical="top"/>
      <protection/>
    </xf>
    <xf numFmtId="3" fontId="9" fillId="2" borderId="3" xfId="21" applyNumberFormat="1" applyFont="1" applyFill="1" applyBorder="1" applyAlignment="1" applyProtection="1">
      <alignment horizontal="center" vertical="top"/>
      <protection/>
    </xf>
    <xf numFmtId="3" fontId="21" fillId="2" borderId="6" xfId="0" applyNumberFormat="1" applyFont="1" applyFill="1" applyBorder="1" applyAlignment="1" applyProtection="1">
      <alignment horizontal="center"/>
      <protection/>
    </xf>
    <xf numFmtId="0" fontId="48" fillId="2" borderId="12" xfId="0" applyFont="1" applyFill="1" applyBorder="1" applyAlignment="1">
      <alignment horizontal="left" vertical="center"/>
    </xf>
    <xf numFmtId="9" fontId="12" fillId="2" borderId="7" xfId="0" applyNumberFormat="1" applyFont="1" applyFill="1" applyBorder="1" applyAlignment="1" applyProtection="1">
      <alignment horizontal="center" vertical="top"/>
      <protection/>
    </xf>
    <xf numFmtId="39" fontId="12" fillId="2" borderId="7" xfId="0" applyNumberFormat="1" applyFont="1" applyFill="1" applyBorder="1" applyAlignment="1" applyProtection="1">
      <alignment vertical="top"/>
      <protection/>
    </xf>
    <xf numFmtId="39" fontId="9" fillId="2" borderId="9" xfId="0" applyNumberFormat="1" applyFont="1" applyFill="1" applyBorder="1" applyAlignment="1" applyProtection="1">
      <alignment vertical="top"/>
      <protection/>
    </xf>
    <xf numFmtId="2" fontId="29" fillId="2" borderId="8" xfId="0" applyNumberFormat="1" applyFont="1" applyFill="1" applyBorder="1" applyAlignment="1" applyProtection="1">
      <alignment horizontal="center" vertical="top"/>
      <protection/>
    </xf>
    <xf numFmtId="9" fontId="9" fillId="2" borderId="3" xfId="21" applyFont="1" applyFill="1" applyBorder="1" applyAlignment="1" applyProtection="1">
      <alignment horizontal="center" vertical="top"/>
      <protection/>
    </xf>
    <xf numFmtId="2" fontId="29" fillId="2" borderId="12" xfId="0" applyNumberFormat="1" applyFont="1" applyFill="1" applyBorder="1" applyAlignment="1" applyProtection="1">
      <alignment horizontal="center" vertical="top"/>
      <protection/>
    </xf>
    <xf numFmtId="3" fontId="9" fillId="2" borderId="8" xfId="0" applyNumberFormat="1" applyFont="1" applyFill="1" applyBorder="1" applyAlignment="1" applyProtection="1">
      <alignment horizontal="center" vertical="top"/>
      <protection/>
    </xf>
    <xf numFmtId="9" fontId="12" fillId="2" borderId="4" xfId="21" applyFont="1" applyFill="1" applyBorder="1" applyAlignment="1" applyProtection="1">
      <alignment horizontal="center" vertical="top"/>
      <protection/>
    </xf>
    <xf numFmtId="9" fontId="12" fillId="2" borderId="12" xfId="0" applyNumberFormat="1" applyFont="1" applyFill="1" applyBorder="1" applyAlignment="1" applyProtection="1">
      <alignment horizontal="center" vertical="top"/>
      <protection/>
    </xf>
    <xf numFmtId="3" fontId="21" fillId="3" borderId="3" xfId="0" applyNumberFormat="1" applyFont="1" applyFill="1" applyBorder="1" applyAlignment="1" applyProtection="1">
      <alignment horizontal="center" vertical="top"/>
      <protection/>
    </xf>
    <xf numFmtId="3" fontId="28" fillId="3" borderId="3" xfId="0" applyNumberFormat="1" applyFont="1" applyFill="1" applyBorder="1" applyAlignment="1" applyProtection="1">
      <alignment horizontal="center" vertical="top"/>
      <protection/>
    </xf>
    <xf numFmtId="3" fontId="9" fillId="3" borderId="4" xfId="17" applyNumberFormat="1" applyFont="1" applyFill="1" applyBorder="1" applyAlignment="1" applyProtection="1">
      <alignment horizontal="center" vertical="top"/>
      <protection/>
    </xf>
    <xf numFmtId="3" fontId="21" fillId="2" borderId="3" xfId="0" applyNumberFormat="1" applyFont="1" applyFill="1" applyBorder="1" applyAlignment="1" applyProtection="1">
      <alignment horizontal="center" vertical="top"/>
      <protection/>
    </xf>
    <xf numFmtId="3" fontId="21" fillId="3" borderId="6" xfId="0" applyNumberFormat="1" applyFont="1" applyFill="1" applyBorder="1" applyAlignment="1" applyProtection="1">
      <alignment horizontal="center" vertical="top"/>
      <protection/>
    </xf>
    <xf numFmtId="0" fontId="28" fillId="3" borderId="11" xfId="0" applyFont="1" applyFill="1" applyBorder="1" applyAlignment="1" applyProtection="1">
      <alignment horizontal="center" vertical="top"/>
      <protection/>
    </xf>
    <xf numFmtId="0" fontId="28" fillId="3" borderId="6" xfId="0" applyFont="1" applyFill="1" applyBorder="1" applyAlignment="1" applyProtection="1">
      <alignment horizontal="center" vertical="top" wrapText="1"/>
      <protection/>
    </xf>
    <xf numFmtId="0" fontId="9" fillId="3" borderId="5" xfId="0" applyFont="1" applyFill="1" applyBorder="1" applyAlignment="1" applyProtection="1">
      <alignment horizontal="center" vertical="top" wrapText="1"/>
      <protection/>
    </xf>
    <xf numFmtId="0" fontId="9" fillId="3" borderId="13" xfId="0" applyFont="1" applyFill="1" applyBorder="1" applyAlignment="1" applyProtection="1">
      <alignment horizontal="center" vertical="center"/>
      <protection/>
    </xf>
    <xf numFmtId="0" fontId="46" fillId="2" borderId="12" xfId="0" applyFont="1" applyFill="1" applyBorder="1" applyAlignment="1" applyProtection="1">
      <alignment horizontal="left" vertical="center" indent="2"/>
      <protection/>
    </xf>
    <xf numFmtId="0" fontId="8" fillId="2" borderId="13" xfId="0" applyFont="1" applyFill="1" applyBorder="1" applyAlignment="1" applyProtection="1">
      <alignment horizontal="left" vertical="center" indent="1"/>
      <protection/>
    </xf>
    <xf numFmtId="0" fontId="6" fillId="2" borderId="0" xfId="0" applyFont="1" applyFill="1" applyBorder="1" applyAlignment="1" applyProtection="1">
      <alignment horizontal="left" vertical="center" indent="1"/>
      <protection/>
    </xf>
    <xf numFmtId="0" fontId="28" fillId="2" borderId="11" xfId="0" applyFont="1" applyFill="1" applyBorder="1" applyAlignment="1" applyProtection="1">
      <alignment horizontal="center" vertical="top"/>
      <protection/>
    </xf>
    <xf numFmtId="0" fontId="28" fillId="2" borderId="6" xfId="0" applyFont="1" applyFill="1" applyBorder="1" applyAlignment="1" applyProtection="1">
      <alignment horizontal="center" vertical="top" wrapText="1"/>
      <protection/>
    </xf>
    <xf numFmtId="0" fontId="9" fillId="2" borderId="5" xfId="0" applyFont="1" applyFill="1" applyBorder="1" applyAlignment="1" applyProtection="1">
      <alignment horizontal="center" vertical="top" wrapText="1"/>
      <protection/>
    </xf>
    <xf numFmtId="2" fontId="21" fillId="2" borderId="3" xfId="0" applyNumberFormat="1" applyFont="1" applyFill="1" applyBorder="1" applyAlignment="1" applyProtection="1">
      <alignment horizontal="center" vertical="top"/>
      <protection/>
    </xf>
    <xf numFmtId="3" fontId="28" fillId="2" borderId="3" xfId="0" applyNumberFormat="1" applyFont="1" applyFill="1" applyBorder="1" applyAlignment="1" applyProtection="1">
      <alignment horizontal="center" vertical="top"/>
      <protection/>
    </xf>
    <xf numFmtId="3" fontId="28" fillId="2" borderId="4" xfId="0" applyNumberFormat="1" applyFont="1" applyFill="1" applyBorder="1" applyAlignment="1" applyProtection="1">
      <alignment horizontal="center" vertical="top"/>
      <protection/>
    </xf>
    <xf numFmtId="3" fontId="28" fillId="2" borderId="5" xfId="0" applyNumberFormat="1" applyFont="1" applyFill="1" applyBorder="1" applyAlignment="1" applyProtection="1">
      <alignment horizontal="center" vertical="top"/>
      <protection/>
    </xf>
    <xf numFmtId="3" fontId="28" fillId="2" borderId="6" xfId="0" applyNumberFormat="1" applyFont="1" applyFill="1" applyBorder="1" applyAlignment="1" applyProtection="1">
      <alignment horizontal="center" vertical="top"/>
      <protection/>
    </xf>
    <xf numFmtId="1" fontId="21" fillId="2" borderId="6" xfId="0" applyNumberFormat="1" applyFont="1" applyFill="1" applyBorder="1" applyAlignment="1" applyProtection="1">
      <alignment horizontal="center" vertical="top"/>
      <protection/>
    </xf>
    <xf numFmtId="1" fontId="28" fillId="2" borderId="4" xfId="0" applyNumberFormat="1" applyFont="1" applyFill="1" applyBorder="1" applyAlignment="1" applyProtection="1">
      <alignment horizontal="center" vertical="top"/>
      <protection/>
    </xf>
    <xf numFmtId="1" fontId="28" fillId="2" borderId="5" xfId="0" applyNumberFormat="1" applyFont="1" applyFill="1" applyBorder="1" applyAlignment="1" applyProtection="1">
      <alignment horizontal="center" vertical="top"/>
      <protection/>
    </xf>
    <xf numFmtId="0" fontId="28" fillId="2" borderId="5" xfId="0" applyFont="1" applyFill="1" applyBorder="1" applyAlignment="1" applyProtection="1">
      <alignment horizontal="center" vertical="top"/>
      <protection/>
    </xf>
    <xf numFmtId="0" fontId="28" fillId="2" borderId="6" xfId="0" applyFont="1" applyFill="1" applyBorder="1" applyAlignment="1" applyProtection="1">
      <alignment horizontal="center" vertical="top"/>
      <protection/>
    </xf>
    <xf numFmtId="2" fontId="22" fillId="2" borderId="4" xfId="0" applyNumberFormat="1" applyFont="1" applyFill="1" applyBorder="1" applyAlignment="1" applyProtection="1">
      <alignment horizontal="center" vertical="top"/>
      <protection/>
    </xf>
    <xf numFmtId="2" fontId="28" fillId="2" borderId="5" xfId="0" applyNumberFormat="1" applyFont="1" applyFill="1" applyBorder="1" applyAlignment="1" applyProtection="1">
      <alignment horizontal="center" vertical="top"/>
      <protection/>
    </xf>
    <xf numFmtId="3" fontId="9" fillId="2" borderId="0" xfId="17" applyNumberFormat="1" applyFont="1" applyFill="1" applyBorder="1" applyAlignment="1" applyProtection="1">
      <alignment horizontal="center" vertical="top"/>
      <protection/>
    </xf>
    <xf numFmtId="3" fontId="21" fillId="2" borderId="6" xfId="0" applyNumberFormat="1" applyFont="1" applyFill="1" applyBorder="1" applyAlignment="1" applyProtection="1">
      <alignment horizontal="center" vertical="top"/>
      <protection/>
    </xf>
    <xf numFmtId="9" fontId="9" fillId="3" borderId="3" xfId="0" applyNumberFormat="1" applyFont="1" applyFill="1" applyBorder="1" applyAlignment="1" applyProtection="1">
      <alignment horizontal="center" vertical="top"/>
      <protection/>
    </xf>
    <xf numFmtId="0" fontId="12" fillId="3" borderId="6" xfId="0" applyFont="1" applyFill="1" applyBorder="1" applyAlignment="1" applyProtection="1">
      <alignment horizontal="center" vertical="top" wrapText="1"/>
      <protection/>
    </xf>
    <xf numFmtId="0" fontId="10" fillId="3" borderId="3" xfId="0" applyFont="1" applyFill="1" applyBorder="1" applyAlignment="1" applyProtection="1">
      <alignment horizontal="center" vertical="top" wrapText="1"/>
      <protection/>
    </xf>
    <xf numFmtId="0" fontId="12" fillId="2" borderId="6" xfId="0" applyFont="1" applyFill="1" applyBorder="1" applyAlignment="1" applyProtection="1">
      <alignment horizontal="center" vertical="top" wrapText="1"/>
      <protection/>
    </xf>
    <xf numFmtId="0" fontId="10" fillId="2" borderId="3" xfId="0" applyFont="1" applyFill="1" applyBorder="1" applyAlignment="1" applyProtection="1">
      <alignment horizontal="center" vertical="top" wrapText="1"/>
      <protection/>
    </xf>
    <xf numFmtId="49" fontId="10" fillId="2" borderId="0" xfId="0" applyNumberFormat="1" applyFont="1" applyFill="1" applyBorder="1" applyAlignment="1" applyProtection="1">
      <alignment horizontal="left" vertical="center"/>
      <protection/>
    </xf>
    <xf numFmtId="0" fontId="41" fillId="2" borderId="6" xfId="0" applyFont="1" applyFill="1" applyBorder="1" applyAlignment="1">
      <alignment/>
    </xf>
    <xf numFmtId="39" fontId="4" fillId="2" borderId="14" xfId="0" applyNumberFormat="1" applyFont="1" applyFill="1" applyBorder="1" applyAlignment="1" applyProtection="1">
      <alignment vertical="center"/>
      <protection/>
    </xf>
    <xf numFmtId="0" fontId="20" fillId="2" borderId="7" xfId="0" applyFont="1" applyFill="1" applyBorder="1" applyAlignment="1">
      <alignment/>
    </xf>
    <xf numFmtId="0" fontId="20" fillId="2" borderId="4" xfId="0" applyFont="1" applyFill="1" applyBorder="1" applyAlignment="1">
      <alignment/>
    </xf>
    <xf numFmtId="0" fontId="31" fillId="2" borderId="3" xfId="0" applyFont="1" applyFill="1" applyBorder="1" applyAlignment="1">
      <alignment vertical="center"/>
    </xf>
    <xf numFmtId="0" fontId="20" fillId="2" borderId="2" xfId="0" applyFont="1" applyFill="1" applyBorder="1" applyAlignment="1">
      <alignment/>
    </xf>
    <xf numFmtId="0" fontId="41" fillId="2" borderId="10" xfId="0" applyFont="1" applyFill="1" applyBorder="1" applyAlignment="1">
      <alignment/>
    </xf>
    <xf numFmtId="0" fontId="3" fillId="2" borderId="7" xfId="0" applyFont="1" applyFill="1" applyBorder="1" applyAlignment="1">
      <alignment vertical="center"/>
    </xf>
    <xf numFmtId="0" fontId="3" fillId="2" borderId="3" xfId="0" applyFont="1" applyFill="1" applyBorder="1" applyAlignment="1">
      <alignment vertical="center"/>
    </xf>
    <xf numFmtId="3" fontId="12" fillId="0" borderId="9" xfId="0" applyNumberFormat="1" applyFont="1" applyFill="1" applyBorder="1" applyAlignment="1" applyProtection="1">
      <alignment horizontal="center" vertical="top"/>
      <protection locked="0"/>
    </xf>
    <xf numFmtId="0" fontId="9" fillId="0" borderId="3" xfId="0" applyFont="1" applyFill="1" applyBorder="1" applyAlignment="1" applyProtection="1">
      <alignment horizontal="center" vertical="top" wrapText="1"/>
      <protection locked="0"/>
    </xf>
    <xf numFmtId="0" fontId="9" fillId="0" borderId="0" xfId="0" applyFont="1" applyBorder="1" applyAlignment="1" applyProtection="1">
      <alignment vertical="top"/>
      <protection locked="0"/>
    </xf>
    <xf numFmtId="0" fontId="9" fillId="0" borderId="0" xfId="0" applyFont="1" applyAlignment="1" applyProtection="1">
      <alignment vertical="top"/>
      <protection locked="0"/>
    </xf>
    <xf numFmtId="0" fontId="5" fillId="2" borderId="2" xfId="0" applyFont="1" applyFill="1" applyBorder="1" applyAlignment="1" applyProtection="1">
      <alignment horizontal="left" vertical="center" indent="1"/>
      <protection/>
    </xf>
    <xf numFmtId="0" fontId="9" fillId="0" borderId="0" xfId="0" applyFont="1" applyFill="1" applyBorder="1" applyAlignment="1" applyProtection="1">
      <alignment vertical="center"/>
      <protection/>
    </xf>
    <xf numFmtId="167" fontId="12" fillId="2" borderId="1" xfId="0" applyNumberFormat="1" applyFont="1" applyFill="1" applyBorder="1" applyAlignment="1" applyProtection="1">
      <alignment horizontal="center" vertical="center"/>
      <protection/>
    </xf>
    <xf numFmtId="0" fontId="10" fillId="0" borderId="0" xfId="0" applyFont="1" applyBorder="1" applyAlignment="1" applyProtection="1">
      <alignment vertical="top"/>
      <protection locked="0"/>
    </xf>
    <xf numFmtId="0" fontId="10" fillId="0" borderId="0" xfId="0" applyFont="1" applyAlignment="1" applyProtection="1">
      <alignment vertical="top"/>
      <protection locked="0"/>
    </xf>
    <xf numFmtId="0" fontId="10" fillId="2" borderId="15" xfId="0" applyFont="1" applyFill="1" applyBorder="1" applyAlignment="1" applyProtection="1">
      <alignment vertical="center"/>
      <protection/>
    </xf>
    <xf numFmtId="180" fontId="22" fillId="0" borderId="3" xfId="0" applyNumberFormat="1" applyFont="1" applyFill="1" applyBorder="1" applyAlignment="1" applyProtection="1">
      <alignment horizontal="center" wrapText="1"/>
      <protection locked="0"/>
    </xf>
    <xf numFmtId="180" fontId="22" fillId="2" borderId="3" xfId="0" applyNumberFormat="1" applyFont="1" applyFill="1" applyBorder="1" applyAlignment="1" applyProtection="1">
      <alignment horizontal="center" vertical="center" wrapText="1"/>
      <protection/>
    </xf>
    <xf numFmtId="0" fontId="22" fillId="0" borderId="2"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9" fillId="0" borderId="2" xfId="0" applyFont="1" applyFill="1" applyBorder="1" applyAlignment="1" applyProtection="1">
      <alignment vertical="center"/>
      <protection locked="0"/>
    </xf>
    <xf numFmtId="167" fontId="12"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14"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9" fillId="2" borderId="8" xfId="0" applyFont="1" applyFill="1" applyBorder="1" applyAlignment="1" applyProtection="1">
      <alignment horizontal="right" vertical="center" indent="1"/>
      <protection/>
    </xf>
    <xf numFmtId="0" fontId="11"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0" fillId="2" borderId="1" xfId="0"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55" fillId="0" borderId="0" xfId="0" applyFont="1" applyFill="1" applyBorder="1" applyAlignment="1" applyProtection="1">
      <alignment horizontal="right" vertical="center"/>
      <protection/>
    </xf>
    <xf numFmtId="0" fontId="29"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top"/>
      <protection/>
    </xf>
    <xf numFmtId="0" fontId="40" fillId="0" borderId="0" xfId="0" applyFont="1" applyFill="1" applyBorder="1" applyAlignment="1" applyProtection="1">
      <alignment vertical="top"/>
      <protection/>
    </xf>
    <xf numFmtId="0" fontId="57" fillId="0" borderId="0" xfId="0" applyFont="1" applyFill="1" applyBorder="1" applyAlignment="1" applyProtection="1">
      <alignment vertical="top"/>
      <protection/>
    </xf>
    <xf numFmtId="0" fontId="29" fillId="0" borderId="0" xfId="0" applyFont="1" applyFill="1" applyBorder="1" applyAlignment="1" applyProtection="1">
      <alignment vertical="top"/>
      <protection/>
    </xf>
    <xf numFmtId="0" fontId="5" fillId="2" borderId="2" xfId="0" applyFont="1" applyFill="1" applyBorder="1" applyAlignment="1" applyProtection="1">
      <alignment horizontal="left" vertical="center" indent="1"/>
      <protection/>
    </xf>
    <xf numFmtId="0" fontId="22" fillId="0" borderId="3" xfId="0" applyFont="1" applyFill="1" applyBorder="1" applyAlignment="1" applyProtection="1">
      <alignment/>
      <protection locked="0"/>
    </xf>
    <xf numFmtId="0" fontId="22" fillId="0" borderId="4" xfId="0" applyFont="1" applyFill="1" applyBorder="1" applyAlignment="1" applyProtection="1">
      <alignment/>
      <protection locked="0"/>
    </xf>
    <xf numFmtId="0" fontId="22" fillId="0" borderId="3" xfId="0" applyFont="1" applyBorder="1" applyAlignment="1" applyProtection="1">
      <alignment/>
      <protection locked="0"/>
    </xf>
    <xf numFmtId="0" fontId="22" fillId="0" borderId="6" xfId="0" applyFont="1" applyFill="1" applyBorder="1" applyAlignment="1" applyProtection="1">
      <alignment/>
      <protection locked="0"/>
    </xf>
    <xf numFmtId="49" fontId="5" fillId="2" borderId="0" xfId="0" applyNumberFormat="1" applyFont="1" applyFill="1" applyBorder="1" applyAlignment="1" applyProtection="1">
      <alignment horizontal="left" vertical="center"/>
      <protection/>
    </xf>
    <xf numFmtId="0" fontId="51" fillId="2" borderId="0" xfId="0" applyFont="1" applyFill="1" applyBorder="1" applyAlignment="1" applyProtection="1">
      <alignment horizontal="left" vertical="center"/>
      <protection/>
    </xf>
    <xf numFmtId="3" fontId="10" fillId="2" borderId="4" xfId="17" applyNumberFormat="1" applyFont="1" applyFill="1" applyBorder="1" applyAlignment="1" applyProtection="1">
      <alignment horizontal="right" vertical="center"/>
      <protection/>
    </xf>
    <xf numFmtId="0" fontId="46" fillId="2" borderId="13" xfId="0" applyFont="1" applyFill="1" applyBorder="1" applyAlignment="1" applyProtection="1">
      <alignment vertical="center"/>
      <protection/>
    </xf>
    <xf numFmtId="0" fontId="9" fillId="2" borderId="13" xfId="0" applyFont="1" applyFill="1" applyBorder="1" applyAlignment="1" applyProtection="1">
      <alignment horizontal="right" vertical="center" indent="1"/>
      <protection/>
    </xf>
    <xf numFmtId="0" fontId="51" fillId="2" borderId="2" xfId="0" applyFont="1" applyFill="1" applyBorder="1" applyAlignment="1" applyProtection="1">
      <alignment horizontal="left" vertical="center" indent="1"/>
      <protection/>
    </xf>
    <xf numFmtId="167" fontId="12" fillId="2" borderId="0" xfId="0" applyNumberFormat="1" applyFont="1" applyFill="1" applyBorder="1" applyAlignment="1" applyProtection="1">
      <alignment horizontal="center" vertical="center"/>
      <protection/>
    </xf>
    <xf numFmtId="0" fontId="10" fillId="2" borderId="14" xfId="0" applyNumberFormat="1" applyFont="1" applyFill="1" applyBorder="1" applyAlignment="1" applyProtection="1">
      <alignment horizontal="center" vertical="center"/>
      <protection/>
    </xf>
    <xf numFmtId="0" fontId="10" fillId="2" borderId="0" xfId="0" applyFont="1" applyFill="1" applyBorder="1" applyAlignment="1">
      <alignment vertical="center"/>
    </xf>
    <xf numFmtId="0" fontId="10" fillId="2" borderId="15" xfId="0" applyFont="1" applyFill="1" applyBorder="1" applyAlignment="1">
      <alignment vertical="center"/>
    </xf>
    <xf numFmtId="175" fontId="10" fillId="2" borderId="9" xfId="0" applyNumberFormat="1" applyFont="1" applyFill="1" applyBorder="1" applyAlignment="1" applyProtection="1">
      <alignment horizontal="right" vertical="center"/>
      <protection/>
    </xf>
    <xf numFmtId="39" fontId="12" fillId="2" borderId="7" xfId="0" applyNumberFormat="1" applyFont="1" applyFill="1" applyBorder="1" applyAlignment="1" applyProtection="1">
      <alignment horizontal="left" vertical="center"/>
      <protection/>
    </xf>
    <xf numFmtId="0" fontId="21" fillId="0" borderId="8" xfId="0" applyFont="1" applyFill="1" applyBorder="1" applyAlignment="1" applyProtection="1">
      <alignment vertical="center" wrapText="1"/>
      <protection/>
    </xf>
    <xf numFmtId="180" fontId="22" fillId="2" borderId="9" xfId="0" applyNumberFormat="1" applyFont="1" applyFill="1" applyBorder="1" applyAlignment="1" applyProtection="1">
      <alignment horizontal="center" vertical="center" wrapText="1"/>
      <protection locked="0"/>
    </xf>
    <xf numFmtId="180" fontId="22" fillId="2" borderId="3"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protection/>
    </xf>
    <xf numFmtId="0" fontId="0" fillId="0" borderId="0" xfId="0" applyAlignment="1" applyProtection="1">
      <alignment/>
      <protection/>
    </xf>
    <xf numFmtId="0" fontId="5" fillId="2" borderId="10" xfId="0" applyFont="1" applyFill="1" applyBorder="1" applyAlignment="1" applyProtection="1">
      <alignment horizontal="left" vertical="center" indent="1"/>
      <protection/>
    </xf>
    <xf numFmtId="0" fontId="5" fillId="0" borderId="2"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0" fontId="50" fillId="2" borderId="12" xfId="0" applyFont="1" applyFill="1" applyBorder="1" applyAlignment="1" applyProtection="1">
      <alignment horizontal="left" vertical="center" indent="1"/>
      <protection/>
    </xf>
    <xf numFmtId="0" fontId="5" fillId="2" borderId="10" xfId="0" applyFont="1" applyFill="1" applyBorder="1" applyAlignment="1" applyProtection="1">
      <alignment horizontal="left" vertical="center" indent="1"/>
      <protection/>
    </xf>
    <xf numFmtId="0" fontId="5" fillId="3" borderId="2" xfId="0" applyFont="1" applyFill="1" applyBorder="1" applyAlignment="1" applyProtection="1">
      <alignment horizontal="left" vertical="center" indent="1"/>
      <protection/>
    </xf>
    <xf numFmtId="0" fontId="5" fillId="3" borderId="10" xfId="0" applyFont="1" applyFill="1" applyBorder="1" applyAlignment="1" applyProtection="1">
      <alignment horizontal="left" vertical="center" indent="1"/>
      <protection/>
    </xf>
    <xf numFmtId="0" fontId="9" fillId="3" borderId="8" xfId="0" applyFont="1" applyFill="1" applyBorder="1" applyAlignment="1" applyProtection="1">
      <alignment horizontal="right" vertical="center" indent="1"/>
      <protection/>
    </xf>
    <xf numFmtId="167" fontId="12" fillId="3" borderId="1" xfId="0" applyNumberFormat="1" applyFont="1" applyFill="1" applyBorder="1" applyAlignment="1" applyProtection="1">
      <alignment horizontal="center" vertical="center"/>
      <protection/>
    </xf>
    <xf numFmtId="1" fontId="10" fillId="3" borderId="1" xfId="0" applyNumberFormat="1" applyFont="1" applyFill="1" applyBorder="1" applyAlignment="1" applyProtection="1">
      <alignment horizontal="center" vertical="center"/>
      <protection/>
    </xf>
    <xf numFmtId="1" fontId="10" fillId="3" borderId="11" xfId="0" applyNumberFormat="1" applyFont="1" applyFill="1" applyBorder="1" applyAlignment="1" applyProtection="1">
      <alignment horizontal="center" vertical="center"/>
      <protection/>
    </xf>
    <xf numFmtId="0" fontId="10" fillId="3" borderId="1" xfId="0" applyFont="1" applyFill="1" applyBorder="1" applyAlignment="1" applyProtection="1">
      <alignment horizontal="center" vertical="center"/>
      <protection/>
    </xf>
    <xf numFmtId="0" fontId="6" fillId="3" borderId="14" xfId="0" applyFont="1" applyFill="1" applyBorder="1" applyAlignment="1" applyProtection="1">
      <alignment horizontal="left" vertical="center" indent="1"/>
      <protection/>
    </xf>
    <xf numFmtId="0" fontId="10" fillId="3" borderId="11" xfId="0" applyFont="1" applyFill="1" applyBorder="1" applyAlignment="1" applyProtection="1">
      <alignment horizontal="center" vertical="center"/>
      <protection/>
    </xf>
    <xf numFmtId="0" fontId="3" fillId="3" borderId="8" xfId="0" applyFont="1" applyFill="1" applyBorder="1" applyAlignment="1" applyProtection="1">
      <alignment horizontal="right" vertical="center" indent="1"/>
      <protection/>
    </xf>
    <xf numFmtId="3" fontId="28" fillId="0" borderId="7" xfId="0" applyNumberFormat="1" applyFont="1" applyFill="1" applyBorder="1" applyAlignment="1" applyProtection="1">
      <alignment horizontal="center" vertical="center"/>
      <protection locked="0"/>
    </xf>
    <xf numFmtId="3" fontId="9" fillId="0" borderId="9" xfId="17" applyNumberFormat="1" applyFont="1" applyFill="1" applyBorder="1" applyAlignment="1" applyProtection="1">
      <alignment horizontal="center" vertical="center"/>
      <protection locked="0"/>
    </xf>
    <xf numFmtId="3" fontId="9" fillId="0" borderId="5"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175" fontId="10" fillId="2" borderId="1" xfId="21" applyNumberFormat="1" applyFont="1" applyFill="1" applyBorder="1" applyAlignment="1" applyProtection="1">
      <alignment vertical="center"/>
      <protection/>
    </xf>
    <xf numFmtId="49" fontId="9" fillId="0" borderId="7" xfId="0" applyNumberFormat="1" applyFont="1" applyFill="1" applyBorder="1" applyAlignment="1" applyProtection="1">
      <alignment horizontal="center" vertical="top"/>
      <protection locked="0"/>
    </xf>
    <xf numFmtId="3" fontId="9" fillId="0" borderId="12" xfId="0" applyNumberFormat="1" applyFont="1" applyFill="1" applyBorder="1" applyAlignment="1" applyProtection="1">
      <alignment horizontal="center" vertical="top"/>
      <protection locked="0"/>
    </xf>
    <xf numFmtId="3" fontId="9" fillId="0" borderId="3" xfId="0" applyNumberFormat="1"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9" fillId="0" borderId="2" xfId="0" applyFont="1" applyBorder="1" applyAlignment="1" applyProtection="1">
      <alignment vertical="top"/>
      <protection locked="0"/>
    </xf>
    <xf numFmtId="0" fontId="9" fillId="0" borderId="2" xfId="0" applyFont="1" applyBorder="1" applyAlignment="1" applyProtection="1">
      <alignment vertical="center"/>
      <protection locked="0"/>
    </xf>
    <xf numFmtId="3" fontId="45" fillId="0" borderId="5" xfId="0" applyNumberFormat="1" applyFont="1" applyFill="1" applyBorder="1" applyAlignment="1" applyProtection="1">
      <alignment horizontal="center" vertical="center"/>
      <protection locked="0"/>
    </xf>
    <xf numFmtId="49" fontId="9" fillId="0" borderId="9" xfId="17" applyNumberFormat="1" applyFont="1" applyFill="1" applyBorder="1" applyAlignment="1" applyProtection="1">
      <alignment horizontal="center" vertical="center"/>
      <protection locked="0"/>
    </xf>
    <xf numFmtId="0" fontId="22" fillId="0" borderId="3" xfId="0" applyFont="1" applyFill="1" applyBorder="1" applyAlignment="1" applyProtection="1">
      <alignment horizontal="center" wrapText="1"/>
      <protection locked="0"/>
    </xf>
    <xf numFmtId="0" fontId="0" fillId="0" borderId="3" xfId="0" applyBorder="1" applyAlignment="1" applyProtection="1">
      <alignment/>
      <protection locked="0"/>
    </xf>
    <xf numFmtId="0" fontId="58" fillId="0" borderId="3" xfId="0" applyFont="1" applyFill="1" applyBorder="1" applyAlignment="1" applyProtection="1">
      <alignment/>
      <protection locked="0"/>
    </xf>
    <xf numFmtId="0" fontId="58" fillId="0" borderId="4" xfId="0" applyFont="1" applyFill="1" applyBorder="1" applyAlignment="1" applyProtection="1">
      <alignment/>
      <protection locked="0"/>
    </xf>
    <xf numFmtId="3" fontId="9" fillId="0" borderId="0" xfId="0" applyNumberFormat="1" applyFont="1" applyFill="1" applyBorder="1" applyAlignment="1" applyProtection="1">
      <alignment horizontal="center" vertical="top"/>
      <protection locked="0"/>
    </xf>
    <xf numFmtId="2" fontId="12" fillId="0" borderId="0" xfId="0" applyNumberFormat="1" applyFont="1" applyFill="1" applyBorder="1" applyAlignment="1" applyProtection="1">
      <alignment horizontal="center" vertical="top"/>
      <protection locked="0"/>
    </xf>
    <xf numFmtId="3" fontId="12" fillId="0" borderId="0" xfId="0" applyNumberFormat="1" applyFont="1" applyFill="1" applyBorder="1" applyAlignment="1" applyProtection="1">
      <alignment horizontal="center" vertical="top"/>
      <protection locked="0"/>
    </xf>
    <xf numFmtId="166" fontId="12" fillId="0" borderId="0" xfId="17" applyNumberFormat="1" applyFont="1" applyFill="1" applyBorder="1" applyAlignment="1" applyProtection="1">
      <alignment horizontal="center" vertical="top"/>
      <protection locked="0"/>
    </xf>
    <xf numFmtId="9" fontId="12" fillId="0" borderId="0" xfId="21" applyFont="1" applyFill="1" applyBorder="1" applyAlignment="1" applyProtection="1">
      <alignment horizontal="center" vertical="top"/>
      <protection locked="0"/>
    </xf>
    <xf numFmtId="9" fontId="12" fillId="0" borderId="0" xfId="0" applyNumberFormat="1" applyFont="1" applyFill="1" applyBorder="1" applyAlignment="1" applyProtection="1">
      <alignment horizontal="center" vertical="top"/>
      <protection locked="0"/>
    </xf>
    <xf numFmtId="0" fontId="9" fillId="2" borderId="0"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0" borderId="0" xfId="0" applyFont="1" applyFill="1" applyBorder="1" applyAlignment="1" applyProtection="1">
      <alignment horizontal="center" vertical="top"/>
      <protection locked="0"/>
    </xf>
    <xf numFmtId="3" fontId="12" fillId="2" borderId="1" xfId="0" applyNumberFormat="1" applyFont="1" applyFill="1" applyBorder="1" applyAlignment="1" applyProtection="1">
      <alignment horizontal="center" vertical="top"/>
      <protection locked="0"/>
    </xf>
    <xf numFmtId="3" fontId="12" fillId="0" borderId="1" xfId="0" applyNumberFormat="1" applyFont="1" applyFill="1" applyBorder="1" applyAlignment="1" applyProtection="1">
      <alignment horizontal="center" vertical="top"/>
      <protection locked="0"/>
    </xf>
    <xf numFmtId="3" fontId="9" fillId="2" borderId="1" xfId="0" applyNumberFormat="1" applyFont="1" applyFill="1" applyBorder="1" applyAlignment="1" applyProtection="1">
      <alignment horizontal="center" vertical="top"/>
      <protection locked="0"/>
    </xf>
    <xf numFmtId="3" fontId="12" fillId="3" borderId="11" xfId="0" applyNumberFormat="1" applyFont="1" applyFill="1" applyBorder="1" applyAlignment="1" applyProtection="1">
      <alignment horizontal="center" vertical="top"/>
      <protection locked="0"/>
    </xf>
    <xf numFmtId="0" fontId="56" fillId="0" borderId="0"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40" fillId="0" borderId="0" xfId="0" applyFont="1" applyFill="1" applyBorder="1" applyAlignment="1" applyProtection="1">
      <alignment vertical="top"/>
      <protection locked="0"/>
    </xf>
    <xf numFmtId="0" fontId="9" fillId="0" borderId="0" xfId="0" applyFont="1" applyFill="1" applyBorder="1" applyAlignment="1" applyProtection="1">
      <alignment vertical="top"/>
      <protection locked="0"/>
    </xf>
    <xf numFmtId="0" fontId="12" fillId="2" borderId="0" xfId="0" applyFont="1" applyFill="1" applyBorder="1" applyAlignment="1" applyProtection="1">
      <alignment vertical="top"/>
      <protection locked="0"/>
    </xf>
    <xf numFmtId="0" fontId="57"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40" fillId="0" borderId="0" xfId="0" applyFont="1" applyFill="1" applyBorder="1" applyAlignment="1" applyProtection="1">
      <alignment vertical="center"/>
      <protection locked="0"/>
    </xf>
    <xf numFmtId="0" fontId="10" fillId="0" borderId="0" xfId="0" applyFont="1" applyFill="1" applyBorder="1" applyAlignment="1" applyProtection="1">
      <alignment vertical="top"/>
      <protection locked="0"/>
    </xf>
    <xf numFmtId="0" fontId="29" fillId="0" borderId="0" xfId="0" applyFont="1" applyFill="1" applyBorder="1" applyAlignment="1" applyProtection="1">
      <alignment vertical="top"/>
      <protection locked="0"/>
    </xf>
    <xf numFmtId="0" fontId="9"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vertical="center"/>
      <protection locked="0"/>
    </xf>
    <xf numFmtId="0" fontId="46" fillId="2" borderId="12" xfId="0" applyFont="1" applyFill="1" applyBorder="1" applyAlignment="1" applyProtection="1">
      <alignment horizontal="left" vertical="center" indent="1"/>
      <protection locked="0"/>
    </xf>
    <xf numFmtId="0" fontId="23" fillId="2" borderId="13"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Border="1" applyAlignment="1" applyProtection="1">
      <alignment vertical="center"/>
      <protection locked="0"/>
    </xf>
    <xf numFmtId="0" fontId="10" fillId="2" borderId="0" xfId="0" applyFont="1" applyFill="1" applyBorder="1" applyAlignment="1" applyProtection="1">
      <alignment vertical="center"/>
      <protection locked="0"/>
    </xf>
    <xf numFmtId="0" fontId="12"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164" fontId="10" fillId="0" borderId="0" xfId="0" applyNumberFormat="1" applyFont="1" applyFill="1" applyBorder="1" applyAlignment="1" applyProtection="1">
      <alignment horizontal="center" vertical="center" wrapText="1"/>
      <protection locked="0"/>
    </xf>
    <xf numFmtId="167" fontId="12" fillId="0"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3" fontId="9" fillId="0" borderId="0" xfId="0" applyNumberFormat="1" applyFont="1" applyAlignment="1" applyProtection="1">
      <alignment vertical="center"/>
      <protection locked="0"/>
    </xf>
    <xf numFmtId="0" fontId="10" fillId="2" borderId="15" xfId="0" applyFont="1" applyFill="1" applyBorder="1" applyAlignment="1" applyProtection="1">
      <alignment horizontal="left" vertical="center" wrapText="1" indent="1"/>
      <protection/>
    </xf>
    <xf numFmtId="0" fontId="14" fillId="2" borderId="0"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0" fillId="0" borderId="3" xfId="0" applyFill="1" applyBorder="1" applyAlignment="1" applyProtection="1">
      <alignment/>
      <protection locked="0"/>
    </xf>
    <xf numFmtId="3" fontId="28" fillId="3" borderId="9" xfId="0" applyNumberFormat="1" applyFont="1" applyFill="1" applyBorder="1" applyAlignment="1" applyProtection="1">
      <alignment horizontal="center" vertical="top"/>
      <protection/>
    </xf>
    <xf numFmtId="0" fontId="9" fillId="0" borderId="9" xfId="0" applyFont="1" applyFill="1" applyBorder="1" applyAlignment="1" applyProtection="1">
      <alignment horizontal="center" vertical="top" wrapText="1"/>
      <protection locked="0"/>
    </xf>
    <xf numFmtId="3" fontId="9" fillId="0" borderId="4" xfId="17" applyNumberFormat="1"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wrapText="1"/>
      <protection/>
    </xf>
    <xf numFmtId="0" fontId="10" fillId="2" borderId="4" xfId="0" applyFont="1" applyFill="1" applyBorder="1" applyAlignment="1">
      <alignment horizontal="center" vertical="center"/>
    </xf>
    <xf numFmtId="3" fontId="9" fillId="0" borderId="3" xfId="0" applyNumberFormat="1" applyFont="1" applyBorder="1" applyAlignment="1" applyProtection="1">
      <alignment vertical="center"/>
      <protection locked="0"/>
    </xf>
    <xf numFmtId="1" fontId="28" fillId="0" borderId="6" xfId="0" applyNumberFormat="1" applyFont="1" applyFill="1" applyBorder="1" applyAlignment="1" applyProtection="1">
      <alignment horizontal="center" vertical="top"/>
      <protection locked="0"/>
    </xf>
    <xf numFmtId="3" fontId="28" fillId="0" borderId="3" xfId="0" applyNumberFormat="1" applyFont="1" applyFill="1" applyBorder="1" applyAlignment="1" applyProtection="1">
      <alignment horizontal="center" vertical="top"/>
      <protection locked="0"/>
    </xf>
    <xf numFmtId="3" fontId="28" fillId="0"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top" wrapText="1"/>
      <protection locked="0"/>
    </xf>
    <xf numFmtId="3" fontId="12" fillId="3"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wrapText="1" indent="1"/>
      <protection locked="0"/>
    </xf>
    <xf numFmtId="3" fontId="10" fillId="0" borderId="7" xfId="0" applyNumberFormat="1" applyFont="1" applyFill="1" applyBorder="1" applyAlignment="1" applyProtection="1">
      <alignment horizontal="center" vertical="center"/>
      <protection locked="0"/>
    </xf>
    <xf numFmtId="3" fontId="22" fillId="0" borderId="7" xfId="0" applyNumberFormat="1" applyFont="1" applyFill="1" applyBorder="1" applyAlignment="1" applyProtection="1">
      <alignment horizontal="center" vertical="center"/>
      <protection locked="0"/>
    </xf>
    <xf numFmtId="3" fontId="22" fillId="0" borderId="3" xfId="0" applyNumberFormat="1" applyFont="1" applyFill="1" applyBorder="1" applyAlignment="1" applyProtection="1">
      <alignment horizontal="center" vertical="center"/>
      <protection locked="0"/>
    </xf>
    <xf numFmtId="0" fontId="9" fillId="0" borderId="5" xfId="0" applyFont="1" applyBorder="1" applyAlignment="1" applyProtection="1">
      <alignment vertical="center"/>
      <protection locked="0"/>
    </xf>
    <xf numFmtId="3" fontId="9" fillId="3" borderId="3" xfId="0" applyNumberFormat="1" applyFont="1" applyFill="1" applyBorder="1" applyAlignment="1" applyProtection="1">
      <alignment horizontal="center" vertical="center"/>
      <protection locked="0"/>
    </xf>
    <xf numFmtId="180" fontId="0" fillId="0" borderId="3" xfId="0" applyNumberFormat="1" applyFill="1" applyBorder="1" applyAlignment="1" applyProtection="1">
      <alignment/>
      <protection locked="0"/>
    </xf>
    <xf numFmtId="0" fontId="14" fillId="0" borderId="0" xfId="0" applyFont="1" applyFill="1" applyBorder="1" applyAlignment="1" applyProtection="1">
      <alignment/>
      <protection locked="0"/>
    </xf>
    <xf numFmtId="0" fontId="0" fillId="0" borderId="0" xfId="0" applyFill="1" applyBorder="1" applyAlignment="1" applyProtection="1">
      <alignment/>
      <protection locked="0"/>
    </xf>
    <xf numFmtId="0" fontId="14" fillId="2" borderId="13" xfId="0" applyFont="1" applyFill="1" applyBorder="1" applyAlignment="1" applyProtection="1">
      <alignment vertical="center"/>
      <protection locked="0"/>
    </xf>
    <xf numFmtId="0" fontId="10" fillId="2" borderId="13" xfId="0" applyFont="1" applyFill="1" applyBorder="1" applyAlignment="1" applyProtection="1">
      <alignment horizontal="left" vertical="center"/>
      <protection locked="0"/>
    </xf>
    <xf numFmtId="0" fontId="14" fillId="2" borderId="8" xfId="0" applyFont="1" applyFill="1" applyBorder="1" applyAlignment="1" applyProtection="1">
      <alignment vertical="center"/>
      <protection locked="0"/>
    </xf>
    <xf numFmtId="164" fontId="10" fillId="2" borderId="0" xfId="0" applyNumberFormat="1" applyFont="1" applyFill="1" applyBorder="1" applyAlignment="1" applyProtection="1">
      <alignment horizontal="center" vertical="center" wrapText="1"/>
      <protection locked="0"/>
    </xf>
    <xf numFmtId="167" fontId="12"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NumberFormat="1" applyFont="1" applyFill="1" applyBorder="1" applyAlignment="1" applyProtection="1">
      <alignment horizontal="center" vertical="center"/>
      <protection locked="0"/>
    </xf>
    <xf numFmtId="167"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22" fillId="0" borderId="0" xfId="0" applyFont="1" applyFill="1" applyBorder="1" applyAlignment="1" applyProtection="1">
      <alignment horizontal="center" wrapText="1"/>
      <protection locked="0"/>
    </xf>
    <xf numFmtId="0" fontId="0" fillId="0" borderId="0" xfId="0" applyBorder="1" applyAlignment="1" applyProtection="1">
      <alignment/>
      <protection locked="0"/>
    </xf>
    <xf numFmtId="39" fontId="9" fillId="0" borderId="3" xfId="0" applyNumberFormat="1" applyFont="1" applyFill="1" applyBorder="1" applyAlignment="1">
      <alignment horizontal="right" vertical="center" readingOrder="1"/>
    </xf>
    <xf numFmtId="39" fontId="12" fillId="0" borderId="2" xfId="0" applyNumberFormat="1" applyFont="1" applyFill="1" applyBorder="1" applyAlignment="1" applyProtection="1">
      <alignment vertical="top"/>
      <protection locked="0"/>
    </xf>
    <xf numFmtId="39" fontId="12" fillId="0" borderId="0" xfId="0" applyNumberFormat="1" applyFont="1" applyFill="1" applyBorder="1" applyAlignment="1" applyProtection="1">
      <alignment vertical="top"/>
      <protection locked="0"/>
    </xf>
    <xf numFmtId="39" fontId="9" fillId="2" borderId="2" xfId="0" applyNumberFormat="1" applyFont="1" applyFill="1" applyBorder="1" applyAlignment="1" applyProtection="1">
      <alignment horizontal="right" vertical="top"/>
      <protection locked="0"/>
    </xf>
    <xf numFmtId="39" fontId="9" fillId="2" borderId="0" xfId="0" applyNumberFormat="1" applyFont="1" applyFill="1" applyBorder="1" applyAlignment="1" applyProtection="1">
      <alignment vertical="top"/>
      <protection locked="0"/>
    </xf>
    <xf numFmtId="164" fontId="9" fillId="2" borderId="2" xfId="0" applyNumberFormat="1" applyFont="1" applyFill="1" applyBorder="1" applyAlignment="1" applyProtection="1">
      <alignment vertical="top"/>
      <protection locked="0"/>
    </xf>
    <xf numFmtId="0" fontId="9" fillId="2" borderId="0" xfId="0" applyFont="1" applyFill="1" applyBorder="1" applyAlignment="1" applyProtection="1">
      <alignment vertical="top"/>
      <protection locked="0"/>
    </xf>
    <xf numFmtId="0" fontId="9" fillId="2" borderId="0" xfId="0" applyFont="1" applyFill="1" applyBorder="1" applyAlignment="1" applyProtection="1">
      <alignment horizontal="left" vertical="top"/>
      <protection locked="0"/>
    </xf>
    <xf numFmtId="0" fontId="9" fillId="2" borderId="0" xfId="0" applyFont="1" applyFill="1" applyBorder="1" applyAlignment="1" applyProtection="1">
      <alignment vertical="top" wrapText="1"/>
      <protection locked="0"/>
    </xf>
    <xf numFmtId="164" fontId="12" fillId="0" borderId="2" xfId="0" applyNumberFormat="1" applyFont="1" applyFill="1" applyBorder="1" applyAlignment="1" applyProtection="1">
      <alignment vertical="top"/>
      <protection locked="0"/>
    </xf>
    <xf numFmtId="0" fontId="12" fillId="0" borderId="0" xfId="0" applyFont="1" applyFill="1" applyBorder="1" applyAlignment="1" applyProtection="1">
      <alignment horizontal="left" vertical="top"/>
      <protection locked="0"/>
    </xf>
    <xf numFmtId="39" fontId="9" fillId="2" borderId="2" xfId="0" applyNumberFormat="1" applyFont="1" applyFill="1" applyBorder="1" applyAlignment="1" applyProtection="1">
      <alignment vertical="top"/>
      <protection locked="0"/>
    </xf>
    <xf numFmtId="39" fontId="12" fillId="3" borderId="7" xfId="0" applyNumberFormat="1" applyFont="1" applyFill="1" applyBorder="1" applyAlignment="1" applyProtection="1">
      <alignment vertical="top"/>
      <protection locked="0"/>
    </xf>
    <xf numFmtId="39" fontId="9" fillId="3" borderId="15" xfId="0" applyNumberFormat="1" applyFont="1" applyFill="1" applyBorder="1" applyAlignment="1" applyProtection="1">
      <alignment vertical="top"/>
      <protection locked="0"/>
    </xf>
    <xf numFmtId="39" fontId="12" fillId="2" borderId="2" xfId="0" applyNumberFormat="1" applyFont="1" applyFill="1" applyBorder="1" applyAlignment="1" applyProtection="1">
      <alignment horizontal="left" vertical="top"/>
      <protection locked="0"/>
    </xf>
    <xf numFmtId="39" fontId="12" fillId="2" borderId="0" xfId="0" applyNumberFormat="1" applyFont="1" applyFill="1" applyBorder="1" applyAlignment="1" applyProtection="1">
      <alignment horizontal="left" vertical="top"/>
      <protection locked="0"/>
    </xf>
    <xf numFmtId="39" fontId="12" fillId="3" borderId="7" xfId="0" applyNumberFormat="1" applyFont="1" applyFill="1" applyBorder="1" applyAlignment="1" applyProtection="1">
      <alignment vertical="center"/>
      <protection locked="0"/>
    </xf>
    <xf numFmtId="0" fontId="19" fillId="3" borderId="15" xfId="0" applyFont="1" applyFill="1" applyBorder="1" applyAlignment="1" applyProtection="1">
      <alignment vertical="center"/>
      <protection locked="0"/>
    </xf>
    <xf numFmtId="39" fontId="12" fillId="2" borderId="12" xfId="0" applyNumberFormat="1" applyFont="1" applyFill="1" applyBorder="1" applyAlignment="1" applyProtection="1">
      <alignment vertical="center"/>
      <protection/>
    </xf>
    <xf numFmtId="0" fontId="19" fillId="2" borderId="8" xfId="0" applyFont="1" applyFill="1" applyBorder="1" applyAlignment="1" applyProtection="1">
      <alignment vertical="center"/>
      <protection/>
    </xf>
    <xf numFmtId="0" fontId="18" fillId="3" borderId="0" xfId="0" applyFont="1" applyFill="1" applyBorder="1" applyAlignment="1" applyProtection="1">
      <alignment vertical="center"/>
      <protection/>
    </xf>
    <xf numFmtId="2" fontId="40" fillId="3" borderId="0" xfId="0" applyNumberFormat="1" applyFont="1" applyFill="1" applyBorder="1" applyAlignment="1" applyProtection="1">
      <alignment horizontal="center" vertical="top"/>
      <protection/>
    </xf>
    <xf numFmtId="3" fontId="11" fillId="3" borderId="0" xfId="0" applyNumberFormat="1" applyFont="1" applyFill="1" applyBorder="1" applyAlignment="1" applyProtection="1">
      <alignment horizontal="center" vertical="top"/>
      <protection/>
    </xf>
    <xf numFmtId="10" fontId="3" fillId="3" borderId="0" xfId="17" applyNumberFormat="1" applyFont="1" applyFill="1" applyBorder="1" applyAlignment="1" applyProtection="1">
      <alignment horizontal="center" vertical="top"/>
      <protection/>
    </xf>
    <xf numFmtId="0" fontId="11" fillId="3" borderId="0" xfId="0" applyFont="1" applyFill="1" applyBorder="1" applyAlignment="1" applyProtection="1">
      <alignment vertical="top"/>
      <protection/>
    </xf>
    <xf numFmtId="9" fontId="11" fillId="3" borderId="0" xfId="21" applyFont="1" applyFill="1" applyBorder="1" applyAlignment="1" applyProtection="1">
      <alignment horizontal="center" vertical="top"/>
      <protection/>
    </xf>
    <xf numFmtId="9" fontId="11" fillId="3" borderId="0" xfId="0" applyNumberFormat="1" applyFont="1" applyFill="1" applyBorder="1" applyAlignment="1" applyProtection="1">
      <alignment horizontal="center" vertical="top"/>
      <protection/>
    </xf>
    <xf numFmtId="39" fontId="9" fillId="3" borderId="12" xfId="0" applyNumberFormat="1" applyFont="1" applyFill="1" applyBorder="1" applyAlignment="1" applyProtection="1">
      <alignment vertical="center"/>
      <protection/>
    </xf>
    <xf numFmtId="9" fontId="12" fillId="3" borderId="13" xfId="0" applyNumberFormat="1" applyFont="1" applyFill="1" applyBorder="1" applyAlignment="1" applyProtection="1">
      <alignment horizontal="center" vertical="top"/>
      <protection/>
    </xf>
    <xf numFmtId="3" fontId="11" fillId="3" borderId="1" xfId="0" applyNumberFormat="1" applyFont="1" applyFill="1" applyBorder="1" applyAlignment="1" applyProtection="1">
      <alignment horizontal="center" vertical="top"/>
      <protection/>
    </xf>
    <xf numFmtId="0" fontId="10" fillId="2" borderId="5" xfId="0" applyFont="1" applyFill="1" applyBorder="1" applyAlignment="1" applyProtection="1">
      <alignment horizontal="left" vertical="top"/>
      <protection locked="0"/>
    </xf>
    <xf numFmtId="3" fontId="9" fillId="0" borderId="6" xfId="17"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3" fontId="9" fillId="0" borderId="8" xfId="17" applyNumberFormat="1" applyFont="1" applyFill="1" applyBorder="1" applyAlignment="1" applyProtection="1">
      <alignment horizontal="center" vertical="center"/>
      <protection locked="0"/>
    </xf>
    <xf numFmtId="3" fontId="9" fillId="0" borderId="11" xfId="17" applyNumberFormat="1" applyFont="1" applyFill="1" applyBorder="1" applyAlignment="1" applyProtection="1">
      <alignment horizontal="center" vertical="center"/>
      <protection locked="0"/>
    </xf>
    <xf numFmtId="10" fontId="9" fillId="0" borderId="15" xfId="17" applyNumberFormat="1"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164" fontId="12" fillId="3" borderId="2" xfId="0" applyNumberFormat="1" applyFont="1" applyFill="1" applyBorder="1" applyAlignment="1" applyProtection="1">
      <alignment vertical="top"/>
      <protection locked="0"/>
    </xf>
    <xf numFmtId="0" fontId="12" fillId="3" borderId="0" xfId="0" applyFont="1" applyFill="1" applyBorder="1" applyAlignment="1" applyProtection="1">
      <alignment vertical="top"/>
      <protection locked="0"/>
    </xf>
    <xf numFmtId="3" fontId="12" fillId="3" borderId="1" xfId="0" applyNumberFormat="1" applyFont="1" applyFill="1" applyBorder="1" applyAlignment="1" applyProtection="1">
      <alignment horizontal="center" vertical="top"/>
      <protection locked="0"/>
    </xf>
    <xf numFmtId="39" fontId="12" fillId="3" borderId="2" xfId="0" applyNumberFormat="1" applyFont="1" applyFill="1" applyBorder="1" applyAlignment="1" applyProtection="1">
      <alignment vertical="top"/>
      <protection locked="0"/>
    </xf>
    <xf numFmtId="39" fontId="12" fillId="3" borderId="0" xfId="0" applyNumberFormat="1" applyFont="1" applyFill="1" applyBorder="1" applyAlignment="1" applyProtection="1">
      <alignment vertical="top"/>
      <protection locked="0"/>
    </xf>
    <xf numFmtId="39" fontId="12" fillId="3" borderId="10" xfId="0" applyNumberFormat="1" applyFont="1" applyFill="1" applyBorder="1" applyAlignment="1" applyProtection="1">
      <alignment vertical="center"/>
      <protection locked="0"/>
    </xf>
    <xf numFmtId="0" fontId="19" fillId="3" borderId="14"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2" borderId="12" xfId="0" applyFont="1" applyFill="1" applyBorder="1" applyAlignment="1" applyProtection="1">
      <alignment horizontal="center" vertical="top" wrapText="1"/>
      <protection locked="0"/>
    </xf>
    <xf numFmtId="0" fontId="10" fillId="0" borderId="4" xfId="0" applyFont="1" applyBorder="1" applyAlignment="1" applyProtection="1">
      <alignment vertical="top"/>
      <protection locked="0"/>
    </xf>
    <xf numFmtId="0" fontId="10" fillId="2" borderId="8" xfId="0" applyFont="1" applyFill="1" applyBorder="1" applyAlignment="1" applyProtection="1">
      <alignment horizontal="center" vertical="top" wrapText="1"/>
      <protection locked="0"/>
    </xf>
    <xf numFmtId="0" fontId="10" fillId="2" borderId="13"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center" vertical="top" wrapText="1"/>
      <protection locked="0"/>
    </xf>
    <xf numFmtId="39" fontId="10" fillId="2" borderId="3" xfId="0" applyNumberFormat="1" applyFont="1" applyFill="1" applyBorder="1" applyAlignment="1" applyProtection="1">
      <alignment horizontal="left" vertical="center" indent="1"/>
      <protection locked="0"/>
    </xf>
    <xf numFmtId="3" fontId="12" fillId="2" borderId="7" xfId="0" applyNumberFormat="1" applyFont="1" applyFill="1" applyBorder="1" applyAlignment="1" applyProtection="1">
      <alignment horizontal="center" vertical="center"/>
      <protection locked="0"/>
    </xf>
    <xf numFmtId="49" fontId="9" fillId="2" borderId="8" xfId="17" applyNumberFormat="1" applyFont="1" applyFill="1" applyBorder="1" applyAlignment="1" applyProtection="1">
      <alignment horizontal="center" vertical="center"/>
      <protection locked="0"/>
    </xf>
    <xf numFmtId="3" fontId="21" fillId="2" borderId="12" xfId="0" applyNumberFormat="1" applyFont="1" applyFill="1" applyBorder="1" applyAlignment="1" applyProtection="1">
      <alignment horizontal="center" vertical="center"/>
      <protection locked="0"/>
    </xf>
    <xf numFmtId="3" fontId="21" fillId="2" borderId="4" xfId="0" applyNumberFormat="1" applyFont="1" applyFill="1" applyBorder="1" applyAlignment="1" applyProtection="1">
      <alignment horizontal="center" vertical="center"/>
      <protection locked="0"/>
    </xf>
    <xf numFmtId="39" fontId="12" fillId="3" borderId="3" xfId="0" applyNumberFormat="1" applyFont="1" applyFill="1" applyBorder="1" applyAlignment="1" applyProtection="1">
      <alignment horizontal="left" vertical="center" indent="1"/>
      <protection locked="0"/>
    </xf>
    <xf numFmtId="0" fontId="12" fillId="3" borderId="7" xfId="0" applyFont="1" applyFill="1" applyBorder="1" applyAlignment="1" applyProtection="1">
      <alignment horizontal="center" vertical="center"/>
      <protection locked="0"/>
    </xf>
    <xf numFmtId="0" fontId="12" fillId="0" borderId="2" xfId="0" applyFont="1" applyFill="1" applyBorder="1" applyAlignment="1" applyProtection="1">
      <alignment vertical="center"/>
      <protection locked="0"/>
    </xf>
    <xf numFmtId="3" fontId="21" fillId="3" borderId="7" xfId="0" applyNumberFormat="1" applyFont="1" applyFill="1" applyBorder="1" applyAlignment="1" applyProtection="1">
      <alignment horizontal="center" vertical="center"/>
      <protection locked="0"/>
    </xf>
    <xf numFmtId="10" fontId="22" fillId="3" borderId="15" xfId="0" applyNumberFormat="1" applyFont="1" applyFill="1" applyBorder="1" applyAlignment="1" applyProtection="1">
      <alignment horizontal="center" vertical="center"/>
      <protection locked="0"/>
    </xf>
    <xf numFmtId="10" fontId="21" fillId="3" borderId="9" xfId="0" applyNumberFormat="1" applyFont="1" applyFill="1" applyBorder="1" applyAlignment="1" applyProtection="1">
      <alignment horizontal="center" vertical="center"/>
      <protection locked="0"/>
    </xf>
    <xf numFmtId="0" fontId="12" fillId="3" borderId="3" xfId="0" applyFont="1" applyFill="1" applyBorder="1" applyAlignment="1" applyProtection="1">
      <alignment horizontal="left" vertical="center" indent="1"/>
      <protection locked="0"/>
    </xf>
    <xf numFmtId="0" fontId="9" fillId="3" borderId="7"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10" fontId="10" fillId="3" borderId="15" xfId="0" applyNumberFormat="1" applyFont="1" applyFill="1" applyBorder="1" applyAlignment="1" applyProtection="1">
      <alignment horizontal="center" vertical="center"/>
      <protection locked="0"/>
    </xf>
    <xf numFmtId="0" fontId="9" fillId="3" borderId="9" xfId="0" applyFont="1" applyFill="1" applyBorder="1" applyAlignment="1" applyProtection="1">
      <alignment vertical="center"/>
      <protection locked="0"/>
    </xf>
    <xf numFmtId="0" fontId="10" fillId="0" borderId="4" xfId="0" applyFont="1" applyFill="1" applyBorder="1" applyAlignment="1" applyProtection="1">
      <alignment horizontal="center" vertical="top" wrapText="1"/>
      <protection locked="0"/>
    </xf>
    <xf numFmtId="3" fontId="9" fillId="0" borderId="5" xfId="17" applyNumberFormat="1" applyFont="1" applyFill="1" applyBorder="1" applyAlignment="1" applyProtection="1">
      <alignment horizontal="center" vertical="center"/>
      <protection locked="0"/>
    </xf>
    <xf numFmtId="3" fontId="12" fillId="0" borderId="6" xfId="17" applyNumberFormat="1" applyFont="1" applyFill="1" applyBorder="1" applyAlignment="1" applyProtection="1">
      <alignment horizontal="center" vertical="center"/>
      <protection locked="0"/>
    </xf>
    <xf numFmtId="3" fontId="9" fillId="0" borderId="0" xfId="0" applyNumberFormat="1" applyFont="1" applyFill="1" applyAlignment="1" applyProtection="1">
      <alignment vertical="center"/>
      <protection locked="0"/>
    </xf>
    <xf numFmtId="39" fontId="10" fillId="2" borderId="2" xfId="0" applyNumberFormat="1" applyFont="1" applyFill="1" applyBorder="1" applyAlignment="1" applyProtection="1">
      <alignment horizontal="left" vertical="center"/>
      <protection locked="0"/>
    </xf>
    <xf numFmtId="39" fontId="10" fillId="2" borderId="0" xfId="0" applyNumberFormat="1" applyFont="1" applyFill="1" applyBorder="1" applyAlignment="1" applyProtection="1">
      <alignment vertical="center"/>
      <protection locked="0"/>
    </xf>
    <xf numFmtId="3" fontId="9" fillId="2" borderId="3" xfId="0" applyNumberFormat="1" applyFont="1" applyFill="1" applyBorder="1" applyAlignment="1" applyProtection="1">
      <alignment horizontal="center" vertical="center"/>
      <protection locked="0"/>
    </xf>
    <xf numFmtId="178" fontId="9" fillId="2" borderId="4" xfId="0" applyNumberFormat="1" applyFont="1" applyFill="1" applyBorder="1" applyAlignment="1" applyProtection="1">
      <alignment horizontal="center" vertical="center"/>
      <protection locked="0"/>
    </xf>
    <xf numFmtId="3" fontId="9" fillId="2" borderId="4"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178" fontId="9" fillId="2" borderId="3" xfId="0" applyNumberFormat="1" applyFont="1" applyFill="1" applyBorder="1" applyAlignment="1" applyProtection="1">
      <alignment horizontal="center" vertical="center"/>
      <protection locked="0"/>
    </xf>
    <xf numFmtId="3" fontId="9" fillId="2" borderId="7"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3" fontId="9" fillId="2" borderId="11" xfId="0" applyNumberFormat="1" applyFont="1" applyFill="1" applyBorder="1" applyAlignment="1" applyProtection="1">
      <alignment horizontal="center" vertical="center"/>
      <protection locked="0"/>
    </xf>
    <xf numFmtId="178" fontId="9" fillId="2" borderId="11" xfId="0" applyNumberFormat="1" applyFont="1" applyFill="1" applyBorder="1" applyAlignment="1" applyProtection="1">
      <alignment horizontal="center" vertical="center"/>
      <protection locked="0"/>
    </xf>
    <xf numFmtId="164" fontId="10" fillId="2" borderId="2" xfId="0" applyNumberFormat="1" applyFont="1" applyFill="1" applyBorder="1" applyAlignment="1" applyProtection="1">
      <alignment horizontal="left" vertical="center"/>
      <protection locked="0"/>
    </xf>
    <xf numFmtId="3" fontId="9" fillId="2" borderId="0" xfId="0" applyNumberFormat="1" applyFont="1" applyFill="1" applyBorder="1" applyAlignment="1" applyProtection="1">
      <alignment horizontal="center" vertical="center"/>
      <protection locked="0"/>
    </xf>
    <xf numFmtId="178" fontId="9" fillId="2" borderId="1" xfId="0" applyNumberFormat="1" applyFont="1" applyFill="1" applyBorder="1" applyAlignment="1" applyProtection="1">
      <alignment horizontal="center" vertical="center"/>
      <protection locked="0"/>
    </xf>
    <xf numFmtId="3" fontId="9" fillId="2" borderId="5" xfId="0" applyNumberFormat="1" applyFont="1" applyFill="1" applyBorder="1" applyAlignment="1" applyProtection="1">
      <alignment horizontal="center" vertical="center"/>
      <protection locked="0"/>
    </xf>
    <xf numFmtId="164" fontId="10" fillId="2" borderId="10" xfId="0" applyNumberFormat="1" applyFont="1" applyFill="1" applyBorder="1" applyAlignment="1" applyProtection="1">
      <alignment horizontal="left" vertical="center"/>
      <protection locked="0"/>
    </xf>
    <xf numFmtId="0" fontId="10" fillId="2" borderId="14" xfId="0" applyFont="1" applyFill="1" applyBorder="1" applyAlignment="1" applyProtection="1">
      <alignment vertical="center"/>
      <protection locked="0"/>
    </xf>
    <xf numFmtId="3" fontId="9" fillId="2" borderId="14" xfId="0" applyNumberFormat="1" applyFont="1" applyFill="1" applyBorder="1" applyAlignment="1" applyProtection="1">
      <alignment horizontal="center" vertical="center"/>
      <protection locked="0"/>
    </xf>
    <xf numFmtId="39" fontId="12" fillId="3" borderId="10" xfId="0" applyNumberFormat="1" applyFont="1" applyFill="1" applyBorder="1" applyAlignment="1" applyProtection="1">
      <alignment horizontal="left" vertical="center"/>
      <protection locked="0"/>
    </xf>
    <xf numFmtId="0" fontId="14" fillId="3" borderId="14" xfId="0" applyFont="1" applyFill="1" applyBorder="1" applyAlignment="1" applyProtection="1">
      <alignment vertical="center"/>
      <protection locked="0"/>
    </xf>
    <xf numFmtId="3" fontId="9" fillId="3" borderId="14" xfId="0" applyNumberFormat="1" applyFont="1" applyFill="1" applyBorder="1" applyAlignment="1" applyProtection="1">
      <alignment horizontal="center" vertical="center"/>
      <protection locked="0"/>
    </xf>
    <xf numFmtId="3" fontId="9" fillId="3" borderId="11" xfId="0" applyNumberFormat="1" applyFont="1" applyFill="1" applyBorder="1" applyAlignment="1" applyProtection="1">
      <alignment horizontal="center" vertical="center"/>
      <protection locked="0"/>
    </xf>
    <xf numFmtId="178" fontId="10" fillId="3" borderId="9"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vertical="center"/>
      <protection locked="0"/>
    </xf>
    <xf numFmtId="1" fontId="9" fillId="2" borderId="3" xfId="0" applyNumberFormat="1" applyFont="1" applyFill="1" applyBorder="1" applyAlignment="1" applyProtection="1">
      <alignment horizontal="center" vertical="center"/>
      <protection locked="0"/>
    </xf>
    <xf numFmtId="39" fontId="9" fillId="2" borderId="9" xfId="0" applyNumberFormat="1" applyFont="1" applyFill="1" applyBorder="1" applyAlignment="1" applyProtection="1">
      <alignment horizontal="left" vertical="center"/>
      <protection locked="0"/>
    </xf>
    <xf numFmtId="39" fontId="9" fillId="2" borderId="9" xfId="0" applyNumberFormat="1" applyFont="1" applyFill="1" applyBorder="1" applyAlignment="1" applyProtection="1">
      <alignment horizontal="center" vertical="center"/>
      <protection locked="0"/>
    </xf>
    <xf numFmtId="3" fontId="9" fillId="2" borderId="3" xfId="17" applyNumberFormat="1" applyFont="1" applyFill="1" applyBorder="1" applyAlignment="1" applyProtection="1">
      <alignment horizontal="center" vertical="center"/>
      <protection locked="0"/>
    </xf>
    <xf numFmtId="181" fontId="9" fillId="2" borderId="3" xfId="0" applyNumberFormat="1" applyFont="1" applyFill="1" applyBorder="1" applyAlignment="1" applyProtection="1">
      <alignment horizontal="center" vertical="center"/>
      <protection locked="0"/>
    </xf>
    <xf numFmtId="39" fontId="9" fillId="2" borderId="15" xfId="0" applyNumberFormat="1" applyFont="1" applyFill="1" applyBorder="1" applyAlignment="1" applyProtection="1">
      <alignment horizontal="left" vertical="center"/>
      <protection locked="0"/>
    </xf>
    <xf numFmtId="1" fontId="9" fillId="2" borderId="4" xfId="0" applyNumberFormat="1" applyFont="1" applyFill="1" applyBorder="1" applyAlignment="1" applyProtection="1">
      <alignment horizontal="center" vertical="center"/>
      <protection locked="0"/>
    </xf>
    <xf numFmtId="1" fontId="9" fillId="2" borderId="6" xfId="0" applyNumberFormat="1" applyFont="1" applyFill="1" applyBorder="1" applyAlignment="1" applyProtection="1">
      <alignment horizontal="center" vertical="center"/>
      <protection locked="0"/>
    </xf>
    <xf numFmtId="0" fontId="9" fillId="2" borderId="6" xfId="0" applyFont="1" applyFill="1" applyBorder="1" applyAlignment="1" applyProtection="1">
      <alignment horizontal="left" vertical="center"/>
      <protection locked="0"/>
    </xf>
    <xf numFmtId="37" fontId="9" fillId="2" borderId="3"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164" fontId="21" fillId="2" borderId="3" xfId="0" applyNumberFormat="1" applyFont="1" applyFill="1" applyBorder="1" applyAlignment="1" applyProtection="1">
      <alignment horizontal="left" vertical="center" wrapText="1"/>
      <protection locked="0"/>
    </xf>
    <xf numFmtId="39" fontId="22" fillId="2" borderId="3" xfId="0" applyNumberFormat="1" applyFont="1" applyFill="1" applyBorder="1" applyAlignment="1" applyProtection="1">
      <alignment wrapText="1"/>
      <protection locked="0"/>
    </xf>
    <xf numFmtId="39" fontId="22" fillId="2" borderId="3" xfId="0" applyNumberFormat="1" applyFont="1" applyFill="1" applyBorder="1" applyAlignment="1" applyProtection="1">
      <alignment/>
      <protection locked="0"/>
    </xf>
    <xf numFmtId="0" fontId="10" fillId="2" borderId="11" xfId="0" applyFont="1" applyFill="1" applyBorder="1" applyAlignment="1" applyProtection="1">
      <alignment horizontal="center" vertical="center" wrapText="1"/>
      <protection/>
    </xf>
    <xf numFmtId="3" fontId="12" fillId="2" borderId="8" xfId="17" applyNumberFormat="1" applyFont="1" applyFill="1" applyBorder="1" applyAlignment="1" applyProtection="1">
      <alignment horizontal="right" vertical="center"/>
      <protection/>
    </xf>
    <xf numFmtId="3" fontId="10" fillId="0" borderId="3" xfId="0" applyNumberFormat="1"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3" fontId="12" fillId="2" borderId="7" xfId="0" applyNumberFormat="1" applyFont="1" applyFill="1" applyBorder="1" applyAlignment="1" applyProtection="1">
      <alignment horizontal="center" vertical="top"/>
      <protection/>
    </xf>
    <xf numFmtId="0" fontId="9" fillId="2" borderId="13" xfId="0" applyFont="1" applyFill="1" applyBorder="1" applyAlignment="1" applyProtection="1">
      <alignment vertical="center"/>
      <protection locked="0"/>
    </xf>
    <xf numFmtId="0" fontId="9" fillId="2" borderId="13" xfId="0" applyFont="1" applyFill="1" applyBorder="1" applyAlignment="1" applyProtection="1">
      <alignment horizontal="left" vertical="center"/>
      <protection locked="0"/>
    </xf>
    <xf numFmtId="0" fontId="9" fillId="2" borderId="13" xfId="0" applyFont="1" applyFill="1" applyBorder="1" applyAlignment="1" applyProtection="1">
      <alignment horizontal="right" vertical="center" indent="1"/>
      <protection locked="0"/>
    </xf>
    <xf numFmtId="0" fontId="24" fillId="0" borderId="2" xfId="0" applyFont="1" applyFill="1" applyBorder="1" applyAlignment="1" applyProtection="1">
      <alignment vertical="center"/>
      <protection locked="0"/>
    </xf>
    <xf numFmtId="167" fontId="12" fillId="2" borderId="0" xfId="0" applyNumberFormat="1" applyFont="1" applyFill="1" applyBorder="1" applyAlignment="1" applyProtection="1">
      <alignment horizontal="center" vertical="center"/>
      <protection locked="0"/>
    </xf>
    <xf numFmtId="164" fontId="10"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protection locked="0"/>
    </xf>
    <xf numFmtId="0" fontId="10" fillId="2" borderId="14" xfId="0" applyFont="1" applyFill="1" applyBorder="1" applyAlignment="1" applyProtection="1">
      <alignment horizontal="center" vertical="center"/>
      <protection locked="0"/>
    </xf>
    <xf numFmtId="0" fontId="10" fillId="2" borderId="14" xfId="0" applyNumberFormat="1"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wrapText="1"/>
      <protection locked="0"/>
    </xf>
    <xf numFmtId="3" fontId="9" fillId="3" borderId="9" xfId="17" applyNumberFormat="1" applyFont="1" applyFill="1" applyBorder="1" applyAlignment="1" applyProtection="1">
      <alignment horizontal="center" vertical="center"/>
      <protection locked="0"/>
    </xf>
    <xf numFmtId="168" fontId="9" fillId="2" borderId="8" xfId="21" applyNumberFormat="1" applyFont="1" applyFill="1" applyBorder="1" applyAlignment="1" applyProtection="1">
      <alignment horizontal="center" vertical="center"/>
      <protection locked="0"/>
    </xf>
    <xf numFmtId="0" fontId="9" fillId="2" borderId="12"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5" fillId="2" borderId="2" xfId="0" applyFont="1" applyFill="1" applyBorder="1" applyAlignment="1" applyProtection="1">
      <alignment horizontal="left" vertical="center" indent="1"/>
      <protection locked="0"/>
    </xf>
    <xf numFmtId="0" fontId="5" fillId="2" borderId="10" xfId="0" applyFont="1" applyFill="1" applyBorder="1" applyAlignment="1" applyProtection="1">
      <alignment horizontal="left" vertical="center" indent="1"/>
      <protection locked="0"/>
    </xf>
    <xf numFmtId="0" fontId="10" fillId="0" borderId="10" xfId="0" applyFont="1" applyFill="1" applyBorder="1" applyAlignment="1" applyProtection="1">
      <alignment horizontal="left"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top" wrapText="1"/>
      <protection locked="0"/>
    </xf>
    <xf numFmtId="3" fontId="9" fillId="3" borderId="3" xfId="17" applyNumberFormat="1" applyFont="1" applyFill="1" applyBorder="1" applyAlignment="1" applyProtection="1">
      <alignment horizontal="center" vertical="center"/>
      <protection locked="0"/>
    </xf>
    <xf numFmtId="9" fontId="9" fillId="0" borderId="6"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vertical="center"/>
      <protection locked="0"/>
    </xf>
    <xf numFmtId="0" fontId="9"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left" vertical="center" wrapText="1"/>
      <protection locked="0"/>
    </xf>
    <xf numFmtId="3" fontId="28" fillId="0" borderId="15" xfId="0" applyNumberFormat="1" applyFont="1" applyFill="1" applyBorder="1" applyAlignment="1" applyProtection="1">
      <alignment horizontal="center" vertical="center"/>
      <protection locked="0"/>
    </xf>
    <xf numFmtId="3" fontId="28" fillId="0" borderId="14"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0" fillId="0" borderId="2" xfId="0" applyFont="1" applyBorder="1" applyAlignment="1" applyProtection="1">
      <alignment vertical="center"/>
      <protection locked="0"/>
    </xf>
    <xf numFmtId="0" fontId="10" fillId="0" borderId="7" xfId="0" applyFont="1" applyFill="1" applyBorder="1" applyAlignment="1" applyProtection="1">
      <alignment horizontal="left" vertical="center"/>
      <protection locked="0"/>
    </xf>
    <xf numFmtId="0" fontId="10" fillId="0" borderId="15"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10" fontId="9" fillId="3" borderId="15" xfId="17" applyNumberFormat="1" applyFont="1" applyFill="1" applyBorder="1" applyAlignment="1" applyProtection="1">
      <alignment horizontal="center" vertical="center"/>
      <protection locked="0"/>
    </xf>
    <xf numFmtId="3" fontId="12" fillId="3" borderId="7" xfId="17" applyNumberFormat="1" applyFont="1" applyFill="1" applyBorder="1" applyAlignment="1" applyProtection="1">
      <alignment horizontal="center" vertical="center"/>
      <protection/>
    </xf>
    <xf numFmtId="3" fontId="12" fillId="3" borderId="9" xfId="0" applyNumberFormat="1" applyFont="1" applyFill="1" applyBorder="1" applyAlignment="1" applyProtection="1">
      <alignment horizontal="center" vertical="center"/>
      <protection locked="0"/>
    </xf>
    <xf numFmtId="3" fontId="12" fillId="3" borderId="3" xfId="17" applyNumberFormat="1" applyFont="1" applyFill="1" applyBorder="1" applyAlignment="1" applyProtection="1">
      <alignment horizontal="center" vertical="center"/>
      <protection locked="0"/>
    </xf>
    <xf numFmtId="0" fontId="10" fillId="0" borderId="7" xfId="0" applyFont="1" applyFill="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8" xfId="0" applyFont="1" applyBorder="1" applyAlignment="1" applyProtection="1">
      <alignment vertical="center"/>
      <protection locked="0"/>
    </xf>
    <xf numFmtId="3" fontId="9" fillId="0" borderId="13" xfId="17" applyNumberFormat="1" applyFont="1" applyFill="1" applyBorder="1" applyAlignment="1" applyProtection="1">
      <alignment horizontal="center" vertical="center"/>
      <protection locked="0"/>
    </xf>
    <xf numFmtId="3" fontId="9" fillId="0" borderId="14" xfId="17" applyNumberFormat="1" applyFont="1" applyFill="1" applyBorder="1" applyAlignment="1" applyProtection="1">
      <alignment horizontal="center" vertical="center"/>
      <protection locked="0"/>
    </xf>
    <xf numFmtId="0" fontId="9" fillId="2" borderId="6" xfId="0" applyFont="1" applyFill="1" applyBorder="1" applyAlignment="1" applyProtection="1">
      <alignment vertical="center"/>
      <protection locked="0"/>
    </xf>
    <xf numFmtId="0" fontId="9" fillId="2" borderId="10" xfId="0" applyFont="1" applyFill="1" applyBorder="1" applyAlignment="1" applyProtection="1">
      <alignment horizontal="center" vertical="center" wrapText="1"/>
      <protection locked="0"/>
    </xf>
    <xf numFmtId="0" fontId="9" fillId="0" borderId="15"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39" fontId="9" fillId="2" borderId="5" xfId="0" applyNumberFormat="1" applyFont="1" applyFill="1" applyBorder="1" applyAlignment="1" applyProtection="1">
      <alignment horizontal="center" vertical="center"/>
      <protection locked="0"/>
    </xf>
    <xf numFmtId="0" fontId="11" fillId="3" borderId="9" xfId="0" applyFont="1" applyFill="1" applyBorder="1" applyAlignment="1" applyProtection="1">
      <alignment vertical="center"/>
      <protection locked="0"/>
    </xf>
    <xf numFmtId="0" fontId="22" fillId="4" borderId="4" xfId="0" applyFont="1" applyFill="1" applyBorder="1" applyAlignment="1" applyProtection="1">
      <alignment/>
      <protection locked="0"/>
    </xf>
    <xf numFmtId="0" fontId="22" fillId="4" borderId="3" xfId="0" applyFont="1" applyFill="1" applyBorder="1" applyAlignment="1" applyProtection="1">
      <alignment/>
      <protection locked="0"/>
    </xf>
    <xf numFmtId="0" fontId="58" fillId="4" borderId="3" xfId="0" applyFont="1" applyFill="1" applyBorder="1" applyAlignment="1" applyProtection="1">
      <alignment/>
      <protection locked="0"/>
    </xf>
    <xf numFmtId="0" fontId="58" fillId="4" borderId="4" xfId="0" applyFont="1" applyFill="1" applyBorder="1" applyAlignment="1" applyProtection="1">
      <alignment/>
      <protection locked="0"/>
    </xf>
    <xf numFmtId="0" fontId="22" fillId="4" borderId="6" xfId="0" applyFont="1" applyFill="1" applyBorder="1" applyAlignment="1" applyProtection="1">
      <alignment/>
      <protection locked="0"/>
    </xf>
    <xf numFmtId="0" fontId="0" fillId="4" borderId="3" xfId="0" applyFill="1" applyBorder="1" applyAlignment="1" applyProtection="1">
      <alignment/>
      <protection locked="0"/>
    </xf>
    <xf numFmtId="1" fontId="12" fillId="0" borderId="0" xfId="0" applyNumberFormat="1" applyFont="1" applyFill="1" applyBorder="1" applyAlignment="1" applyProtection="1">
      <alignment horizontal="left" vertical="top"/>
      <protection locked="0"/>
    </xf>
    <xf numFmtId="3" fontId="9" fillId="0" borderId="0" xfId="0" applyNumberFormat="1" applyFont="1" applyFill="1" applyBorder="1" applyAlignment="1" applyProtection="1">
      <alignment horizontal="left" vertical="top"/>
      <protection locked="0"/>
    </xf>
    <xf numFmtId="3" fontId="12" fillId="0" borderId="0" xfId="0" applyNumberFormat="1" applyFont="1" applyFill="1" applyBorder="1" applyAlignment="1" applyProtection="1">
      <alignment horizontal="left" vertical="top"/>
      <protection locked="0"/>
    </xf>
    <xf numFmtId="166" fontId="12" fillId="0" borderId="0" xfId="17" applyNumberFormat="1" applyFont="1" applyFill="1" applyBorder="1" applyAlignment="1" applyProtection="1">
      <alignment horizontal="left" vertical="top"/>
      <protection locked="0"/>
    </xf>
    <xf numFmtId="9" fontId="12" fillId="0" borderId="0" xfId="21" applyFont="1" applyFill="1" applyBorder="1" applyAlignment="1" applyProtection="1">
      <alignment horizontal="left" vertical="top"/>
      <protection locked="0"/>
    </xf>
    <xf numFmtId="9" fontId="12" fillId="0" borderId="0" xfId="0" applyNumberFormat="1" applyFont="1" applyFill="1" applyBorder="1" applyAlignment="1" applyProtection="1">
      <alignment horizontal="left" vertical="top"/>
      <protection locked="0"/>
    </xf>
    <xf numFmtId="3" fontId="12" fillId="0" borderId="1" xfId="0" applyNumberFormat="1" applyFont="1" applyFill="1" applyBorder="1" applyAlignment="1" applyProtection="1">
      <alignment horizontal="left" vertical="top"/>
      <protection locked="0"/>
    </xf>
    <xf numFmtId="3" fontId="9" fillId="2" borderId="0" xfId="0" applyNumberFormat="1" applyFont="1" applyFill="1" applyBorder="1" applyAlignment="1" applyProtection="1">
      <alignment horizontal="left" vertical="top"/>
      <protection locked="0"/>
    </xf>
    <xf numFmtId="2" fontId="29" fillId="0" borderId="0" xfId="0" applyNumberFormat="1" applyFont="1" applyFill="1" applyBorder="1" applyAlignment="1" applyProtection="1">
      <alignment horizontal="left" vertical="top"/>
      <protection locked="0"/>
    </xf>
    <xf numFmtId="2" fontId="29" fillId="3" borderId="15" xfId="0" applyNumberFormat="1" applyFont="1" applyFill="1" applyBorder="1" applyAlignment="1" applyProtection="1">
      <alignment horizontal="left" vertical="top"/>
      <protection locked="0"/>
    </xf>
    <xf numFmtId="3" fontId="9" fillId="3" borderId="15" xfId="0" applyNumberFormat="1" applyFont="1" applyFill="1" applyBorder="1" applyAlignment="1" applyProtection="1">
      <alignment horizontal="left" vertical="top"/>
      <protection locked="0"/>
    </xf>
    <xf numFmtId="3" fontId="12" fillId="3" borderId="15" xfId="0" applyNumberFormat="1" applyFont="1" applyFill="1" applyBorder="1" applyAlignment="1" applyProtection="1">
      <alignment horizontal="left" vertical="top"/>
      <protection locked="0"/>
    </xf>
    <xf numFmtId="166" fontId="12" fillId="3" borderId="15" xfId="17" applyNumberFormat="1" applyFont="1" applyFill="1" applyBorder="1" applyAlignment="1" applyProtection="1">
      <alignment horizontal="left" vertical="top"/>
      <protection locked="0"/>
    </xf>
    <xf numFmtId="9" fontId="12" fillId="3" borderId="15" xfId="21" applyFont="1" applyFill="1" applyBorder="1" applyAlignment="1" applyProtection="1">
      <alignment horizontal="left" vertical="top"/>
      <protection locked="0"/>
    </xf>
    <xf numFmtId="9" fontId="12" fillId="3" borderId="15" xfId="0" applyNumberFormat="1" applyFont="1" applyFill="1" applyBorder="1" applyAlignment="1" applyProtection="1">
      <alignment horizontal="left" vertical="top"/>
      <protection locked="0"/>
    </xf>
    <xf numFmtId="3" fontId="12" fillId="3" borderId="9" xfId="0" applyNumberFormat="1" applyFont="1" applyFill="1" applyBorder="1" applyAlignment="1" applyProtection="1">
      <alignment horizontal="left" vertical="top"/>
      <protection locked="0"/>
    </xf>
    <xf numFmtId="2" fontId="29" fillId="2" borderId="0" xfId="0" applyNumberFormat="1" applyFont="1" applyFill="1" applyBorder="1" applyAlignment="1" applyProtection="1">
      <alignment horizontal="left" vertical="top"/>
      <protection locked="0"/>
    </xf>
    <xf numFmtId="3" fontId="12" fillId="2" borderId="0" xfId="0" applyNumberFormat="1" applyFont="1" applyFill="1" applyBorder="1" applyAlignment="1" applyProtection="1">
      <alignment horizontal="left" vertical="top"/>
      <protection locked="0"/>
    </xf>
    <xf numFmtId="166" fontId="12" fillId="2" borderId="0" xfId="17" applyNumberFormat="1" applyFont="1" applyFill="1" applyBorder="1" applyAlignment="1" applyProtection="1">
      <alignment horizontal="left" vertical="top"/>
      <protection locked="0"/>
    </xf>
    <xf numFmtId="9" fontId="12" fillId="2" borderId="0" xfId="21" applyFont="1" applyFill="1" applyBorder="1" applyAlignment="1" applyProtection="1">
      <alignment horizontal="left" vertical="top"/>
      <protection locked="0"/>
    </xf>
    <xf numFmtId="9" fontId="12" fillId="2" borderId="0" xfId="0" applyNumberFormat="1" applyFont="1" applyFill="1" applyBorder="1" applyAlignment="1" applyProtection="1">
      <alignment horizontal="left" vertical="top"/>
      <protection locked="0"/>
    </xf>
    <xf numFmtId="3" fontId="12" fillId="2" borderId="1" xfId="0"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center" vertical="center" wrapText="1"/>
      <protection locked="0"/>
    </xf>
    <xf numFmtId="0" fontId="22" fillId="0" borderId="7" xfId="0" applyFont="1" applyFill="1" applyBorder="1" applyAlignment="1" applyProtection="1">
      <alignment/>
      <protection locked="0"/>
    </xf>
    <xf numFmtId="0" fontId="58" fillId="0" borderId="7" xfId="0" applyFont="1" applyFill="1" applyBorder="1" applyAlignment="1" applyProtection="1">
      <alignment/>
      <protection locked="0"/>
    </xf>
    <xf numFmtId="0" fontId="58" fillId="0" borderId="12" xfId="0" applyFont="1" applyFill="1" applyBorder="1" applyAlignment="1" applyProtection="1">
      <alignment/>
      <protection locked="0"/>
    </xf>
    <xf numFmtId="0" fontId="22" fillId="0" borderId="12" xfId="0" applyFont="1" applyFill="1" applyBorder="1" applyAlignment="1" applyProtection="1">
      <alignment/>
      <protection locked="0"/>
    </xf>
    <xf numFmtId="0" fontId="22" fillId="0" borderId="10" xfId="0" applyFont="1" applyFill="1" applyBorder="1" applyAlignment="1" applyProtection="1">
      <alignment/>
      <protection locked="0"/>
    </xf>
    <xf numFmtId="0" fontId="22" fillId="0" borderId="7" xfId="0" applyFont="1" applyFill="1" applyBorder="1" applyAlignment="1" applyProtection="1">
      <alignment horizontal="center" wrapText="1"/>
      <protection locked="0"/>
    </xf>
    <xf numFmtId="0" fontId="0" fillId="0" borderId="7" xfId="0" applyFill="1" applyBorder="1" applyAlignment="1" applyProtection="1">
      <alignment/>
      <protection locked="0"/>
    </xf>
    <xf numFmtId="0" fontId="3" fillId="0" borderId="0" xfId="0" applyFont="1" applyFill="1" applyBorder="1" applyAlignment="1">
      <alignment vertical="center"/>
    </xf>
    <xf numFmtId="0" fontId="10" fillId="2" borderId="8" xfId="0" applyFont="1" applyFill="1" applyBorder="1" applyAlignment="1" applyProtection="1">
      <alignment horizontal="center" vertical="center"/>
      <protection/>
    </xf>
    <xf numFmtId="164" fontId="10" fillId="2" borderId="0" xfId="0" applyNumberFormat="1" applyFont="1" applyFill="1" applyBorder="1" applyAlignment="1" applyProtection="1">
      <alignment horizontal="center" vertical="center"/>
      <protection/>
    </xf>
    <xf numFmtId="164" fontId="10" fillId="2" borderId="1" xfId="0" applyNumberFormat="1"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10" fillId="2" borderId="1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175" fontId="10" fillId="2" borderId="3" xfId="0" applyNumberFormat="1"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4" fillId="2" borderId="13"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175" fontId="10" fillId="0" borderId="6" xfId="21" applyNumberFormat="1" applyFont="1" applyFill="1" applyBorder="1" applyAlignment="1" applyProtection="1">
      <alignment horizontal="center" vertical="center"/>
      <protection locked="0"/>
    </xf>
    <xf numFmtId="0" fontId="14" fillId="0" borderId="15" xfId="0" applyFont="1" applyBorder="1" applyAlignment="1" applyProtection="1">
      <alignment horizontal="center" vertical="center"/>
      <protection/>
    </xf>
    <xf numFmtId="0" fontId="14" fillId="0" borderId="9" xfId="0" applyFont="1" applyBorder="1" applyAlignment="1" applyProtection="1">
      <alignment horizontal="center" vertical="center"/>
      <protection/>
    </xf>
    <xf numFmtId="0" fontId="3"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175" fontId="10" fillId="0" borderId="11" xfId="0" applyNumberFormat="1" applyFont="1" applyFill="1" applyBorder="1" applyAlignment="1" applyProtection="1">
      <alignment horizontal="center" vertical="center"/>
      <protection locked="0"/>
    </xf>
    <xf numFmtId="175" fontId="10" fillId="2" borderId="9" xfId="0" applyNumberFormat="1" applyFont="1" applyFill="1" applyBorder="1" applyAlignment="1" applyProtection="1">
      <alignment horizontal="center" vertical="center"/>
      <protection/>
    </xf>
    <xf numFmtId="3" fontId="10" fillId="0" borderId="3" xfId="17" applyNumberFormat="1" applyFont="1" applyFill="1" applyBorder="1" applyAlignment="1" applyProtection="1">
      <alignment vertical="center"/>
      <protection locked="0"/>
    </xf>
    <xf numFmtId="0" fontId="10" fillId="0" borderId="2" xfId="0" applyFont="1" applyFill="1" applyBorder="1" applyAlignment="1" applyProtection="1">
      <alignment horizontal="right" vertical="center" wrapText="1"/>
      <protection/>
    </xf>
    <xf numFmtId="0" fontId="0" fillId="0" borderId="0" xfId="0" applyBorder="1" applyAlignment="1" applyProtection="1">
      <alignment vertical="center"/>
      <protection/>
    </xf>
    <xf numFmtId="0" fontId="9" fillId="0" borderId="0" xfId="0" applyFont="1" applyBorder="1" applyAlignment="1" applyProtection="1">
      <alignment horizontal="center" vertical="center"/>
      <protection/>
    </xf>
    <xf numFmtId="0" fontId="9" fillId="0" borderId="1" xfId="0" applyFont="1" applyBorder="1" applyAlignment="1" applyProtection="1">
      <alignment horizontal="center" vertical="center"/>
      <protection/>
    </xf>
    <xf numFmtId="0" fontId="0" fillId="0" borderId="0" xfId="0" applyBorder="1" applyAlignment="1" applyProtection="1">
      <alignment horizontal="center" vertical="center"/>
      <protection/>
    </xf>
    <xf numFmtId="3" fontId="5" fillId="2" borderId="10" xfId="0" applyNumberFormat="1" applyFont="1" applyFill="1" applyBorder="1" applyAlignment="1" applyProtection="1">
      <alignment horizontal="left" vertical="center" indent="1"/>
      <protection/>
    </xf>
    <xf numFmtId="164" fontId="10" fillId="2" borderId="14" xfId="0" applyNumberFormat="1" applyFont="1" applyFill="1" applyBorder="1" applyAlignment="1" applyProtection="1">
      <alignment horizontal="right" vertical="center" wrapText="1"/>
      <protection/>
    </xf>
    <xf numFmtId="3" fontId="5" fillId="2" borderId="14" xfId="0" applyNumberFormat="1" applyFont="1" applyFill="1" applyBorder="1" applyAlignment="1" applyProtection="1">
      <alignment horizontal="left" vertical="center"/>
      <protection/>
    </xf>
    <xf numFmtId="0" fontId="10" fillId="2" borderId="14" xfId="0" applyFont="1" applyFill="1" applyBorder="1" applyAlignment="1" applyProtection="1">
      <alignment vertical="center"/>
      <protection/>
    </xf>
    <xf numFmtId="167" fontId="10" fillId="2" borderId="14" xfId="0" applyNumberFormat="1" applyFont="1" applyFill="1" applyBorder="1" applyAlignment="1" applyProtection="1">
      <alignment horizontal="center" vertical="center"/>
      <protection/>
    </xf>
    <xf numFmtId="0" fontId="14" fillId="2" borderId="14" xfId="0" applyFont="1" applyFill="1" applyBorder="1" applyAlignment="1" applyProtection="1">
      <alignment vertical="center"/>
      <protection/>
    </xf>
    <xf numFmtId="0" fontId="10" fillId="2" borderId="14"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0" fillId="2" borderId="11" xfId="0" applyFont="1" applyFill="1" applyBorder="1" applyAlignment="1" applyProtection="1">
      <alignment horizontal="center" vertical="center"/>
      <protection/>
    </xf>
    <xf numFmtId="0" fontId="10" fillId="2" borderId="7" xfId="0" applyFont="1" applyFill="1" applyBorder="1" applyAlignment="1" applyProtection="1">
      <alignment horizontal="left" vertical="center" indent="1"/>
      <protection/>
    </xf>
    <xf numFmtId="0" fontId="10" fillId="2" borderId="15"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12" fillId="0" borderId="0" xfId="0" applyFont="1" applyFill="1" applyBorder="1" applyAlignment="1">
      <alignment vertical="center"/>
    </xf>
    <xf numFmtId="0" fontId="10" fillId="0" borderId="2" xfId="0" applyFont="1" applyFill="1" applyBorder="1" applyAlignment="1" applyProtection="1">
      <alignment vertical="center"/>
      <protection/>
    </xf>
    <xf numFmtId="0" fontId="9" fillId="0" borderId="2" xfId="0" applyFont="1" applyFill="1" applyBorder="1" applyAlignment="1" applyProtection="1">
      <alignment vertical="center"/>
      <protection/>
    </xf>
    <xf numFmtId="0" fontId="12" fillId="0" borderId="2" xfId="0" applyFont="1" applyFill="1" applyBorder="1" applyAlignment="1">
      <alignment vertical="center"/>
    </xf>
    <xf numFmtId="175" fontId="10" fillId="0" borderId="2" xfId="0" applyNumberFormat="1" applyFont="1" applyFill="1" applyBorder="1" applyAlignment="1" applyProtection="1">
      <alignment horizontal="center" vertical="center"/>
      <protection/>
    </xf>
    <xf numFmtId="0" fontId="10" fillId="2" borderId="5" xfId="0" applyFont="1" applyFill="1" applyBorder="1" applyAlignment="1">
      <alignment horizontal="center" vertical="center"/>
    </xf>
    <xf numFmtId="175" fontId="10" fillId="0" borderId="6" xfId="0" applyNumberFormat="1" applyFont="1" applyFill="1" applyBorder="1" applyAlignment="1" applyProtection="1">
      <alignment horizontal="center" vertical="center"/>
      <protection locked="0"/>
    </xf>
    <xf numFmtId="0" fontId="47" fillId="2" borderId="13" xfId="0" applyFont="1" applyFill="1" applyBorder="1" applyAlignment="1" applyProtection="1">
      <alignment vertical="center"/>
      <protection locked="0"/>
    </xf>
    <xf numFmtId="0" fontId="8" fillId="2" borderId="13" xfId="0" applyFont="1" applyFill="1" applyBorder="1" applyAlignment="1" applyProtection="1">
      <alignment horizontal="center" vertical="center"/>
      <protection locked="0"/>
    </xf>
    <xf numFmtId="0" fontId="9" fillId="2" borderId="8" xfId="0" applyFont="1" applyFill="1" applyBorder="1" applyAlignment="1" applyProtection="1">
      <alignment horizontal="right" vertical="center" indent="1"/>
      <protection locked="0"/>
    </xf>
    <xf numFmtId="167" fontId="12" fillId="2" borderId="1"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10" fillId="2" borderId="1" xfId="0" applyFont="1" applyFill="1" applyBorder="1" applyAlignment="1" applyProtection="1">
      <alignment horizontal="center" vertical="center"/>
      <protection locked="0"/>
    </xf>
    <xf numFmtId="0" fontId="10" fillId="2" borderId="14" xfId="0" applyFont="1" applyFill="1" applyBorder="1" applyAlignment="1" applyProtection="1">
      <alignment horizontal="left" vertical="center"/>
      <protection locked="0"/>
    </xf>
    <xf numFmtId="0" fontId="10" fillId="2" borderId="11" xfId="0" applyNumberFormat="1" applyFont="1" applyFill="1" applyBorder="1" applyAlignment="1" applyProtection="1">
      <alignment horizontal="center" vertical="center"/>
      <protection locked="0"/>
    </xf>
    <xf numFmtId="9" fontId="9" fillId="3" borderId="15" xfId="21" applyFont="1" applyFill="1" applyBorder="1" applyAlignment="1" applyProtection="1">
      <alignment horizontal="left" vertical="top"/>
      <protection locked="0"/>
    </xf>
    <xf numFmtId="180" fontId="22" fillId="2" borderId="7" xfId="0" applyNumberFormat="1"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18" fillId="0" borderId="0" xfId="0" applyFont="1" applyFill="1" applyAlignment="1" applyProtection="1">
      <alignment/>
      <protection locked="0"/>
    </xf>
    <xf numFmtId="3" fontId="21" fillId="2" borderId="9" xfId="0" applyNumberFormat="1" applyFont="1" applyFill="1" applyBorder="1" applyAlignment="1" applyProtection="1">
      <alignment horizontal="center" vertical="top"/>
      <protection/>
    </xf>
    <xf numFmtId="0" fontId="6" fillId="2" borderId="14" xfId="0" applyFont="1" applyFill="1" applyBorder="1" applyAlignment="1" applyProtection="1">
      <alignment horizontal="left" vertical="center" indent="1"/>
      <protection/>
    </xf>
    <xf numFmtId="0" fontId="21" fillId="0" borderId="12" xfId="0" applyFont="1" applyFill="1" applyBorder="1" applyAlignment="1" applyProtection="1">
      <alignment horizontal="left" vertical="center" wrapText="1" indent="1"/>
      <protection/>
    </xf>
    <xf numFmtId="0" fontId="21" fillId="0" borderId="9" xfId="0" applyFont="1" applyFill="1" applyBorder="1" applyAlignment="1" applyProtection="1">
      <alignment vertical="center"/>
      <protection/>
    </xf>
    <xf numFmtId="180" fontId="22" fillId="0" borderId="9" xfId="0" applyNumberFormat="1" applyFont="1" applyFill="1" applyBorder="1" applyAlignment="1" applyProtection="1">
      <alignment horizontal="center" vertical="center"/>
      <protection locked="0"/>
    </xf>
    <xf numFmtId="180" fontId="22" fillId="0" borderId="7" xfId="0" applyNumberFormat="1" applyFont="1" applyFill="1" applyBorder="1" applyAlignment="1" applyProtection="1">
      <alignment horizontal="center" vertical="center"/>
      <protection locked="0"/>
    </xf>
    <xf numFmtId="0" fontId="14" fillId="2" borderId="16"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22" fillId="2" borderId="11" xfId="0"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0" fontId="22" fillId="2" borderId="10" xfId="0" applyFont="1" applyFill="1" applyBorder="1" applyAlignment="1" applyProtection="1">
      <alignment vertical="center"/>
      <protection locked="0"/>
    </xf>
    <xf numFmtId="0" fontId="22" fillId="2" borderId="18" xfId="0" applyFont="1" applyFill="1" applyBorder="1" applyAlignment="1" applyProtection="1">
      <alignment vertical="center"/>
      <protection locked="0"/>
    </xf>
    <xf numFmtId="0" fontId="22" fillId="2" borderId="19" xfId="0" applyFont="1" applyFill="1" applyBorder="1" applyAlignment="1" applyProtection="1">
      <alignment vertical="center"/>
      <protection locked="0"/>
    </xf>
    <xf numFmtId="0" fontId="14" fillId="0" borderId="0" xfId="0" applyFont="1" applyFill="1" applyBorder="1" applyAlignment="1">
      <alignment vertical="center"/>
    </xf>
    <xf numFmtId="0" fontId="22" fillId="2" borderId="14" xfId="0" applyFont="1" applyFill="1" applyBorder="1" applyAlignment="1" applyProtection="1">
      <alignment vertical="center"/>
      <protection/>
    </xf>
    <xf numFmtId="180" fontId="22" fillId="2" borderId="15" xfId="0" applyNumberFormat="1" applyFont="1" applyFill="1" applyBorder="1" applyAlignment="1" applyProtection="1">
      <alignment horizontal="center" vertical="center"/>
      <protection locked="0"/>
    </xf>
    <xf numFmtId="0" fontId="14" fillId="0" borderId="16"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22" fillId="0" borderId="9" xfId="0" applyFont="1" applyFill="1" applyBorder="1" applyAlignment="1" applyProtection="1">
      <alignment vertical="center"/>
      <protection locked="0"/>
    </xf>
    <xf numFmtId="0" fontId="22" fillId="0" borderId="3" xfId="0" applyFont="1" applyFill="1" applyBorder="1" applyAlignment="1" applyProtection="1">
      <alignment vertical="center"/>
      <protection locked="0"/>
    </xf>
    <xf numFmtId="0" fontId="22" fillId="0" borderId="7" xfId="0" applyFont="1" applyFill="1" applyBorder="1" applyAlignment="1" applyProtection="1">
      <alignment vertical="center"/>
      <protection locked="0"/>
    </xf>
    <xf numFmtId="0" fontId="22" fillId="5" borderId="9" xfId="0" applyFont="1" applyFill="1" applyBorder="1" applyAlignment="1" applyProtection="1">
      <alignment vertical="center"/>
      <protection locked="0"/>
    </xf>
    <xf numFmtId="0" fontId="22" fillId="5" borderId="3" xfId="0" applyFont="1" applyFill="1" applyBorder="1" applyAlignment="1" applyProtection="1">
      <alignment vertical="center"/>
      <protection locked="0"/>
    </xf>
    <xf numFmtId="0" fontId="22" fillId="5" borderId="17"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2" fillId="2" borderId="15" xfId="0" applyFont="1" applyFill="1" applyBorder="1" applyAlignment="1" applyProtection="1">
      <alignment horizontal="left" vertical="center"/>
      <protection/>
    </xf>
    <xf numFmtId="0" fontId="22" fillId="2" borderId="13" xfId="0" applyFont="1" applyFill="1" applyBorder="1" applyAlignment="1" applyProtection="1">
      <alignment vertical="center"/>
      <protection/>
    </xf>
    <xf numFmtId="180" fontId="22" fillId="2" borderId="13"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vertical="center"/>
      <protection locked="0"/>
    </xf>
    <xf numFmtId="0" fontId="14" fillId="0" borderId="4"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22" fillId="0" borderId="8" xfId="0" applyFont="1" applyFill="1" applyBorder="1" applyAlignment="1" applyProtection="1">
      <alignment vertical="center"/>
      <protection locked="0"/>
    </xf>
    <xf numFmtId="0" fontId="22" fillId="0" borderId="4"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22" fillId="5" borderId="8" xfId="0" applyFont="1" applyFill="1" applyBorder="1" applyAlignment="1" applyProtection="1">
      <alignment vertical="center"/>
      <protection locked="0"/>
    </xf>
    <xf numFmtId="0" fontId="22" fillId="5" borderId="4"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2" fillId="0" borderId="20" xfId="0" applyFont="1" applyFill="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4"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22" fillId="0" borderId="9" xfId="0" applyFont="1" applyBorder="1" applyAlignment="1" applyProtection="1">
      <alignment vertical="center"/>
      <protection locked="0"/>
    </xf>
    <xf numFmtId="0" fontId="22" fillId="0" borderId="3"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14" fillId="0" borderId="3" xfId="0" applyFont="1" applyFill="1" applyBorder="1" applyAlignment="1">
      <alignment vertical="center"/>
    </xf>
    <xf numFmtId="180" fontId="22" fillId="0" borderId="11" xfId="0" applyNumberFormat="1" applyFont="1" applyFill="1" applyBorder="1" applyAlignment="1" applyProtection="1">
      <alignment horizontal="center" vertical="center"/>
      <protection locked="0"/>
    </xf>
    <xf numFmtId="180" fontId="22" fillId="0" borderId="10" xfId="0" applyNumberFormat="1" applyFont="1" applyFill="1" applyBorder="1" applyAlignment="1" applyProtection="1">
      <alignment horizontal="center" vertical="center"/>
      <protection locked="0"/>
    </xf>
    <xf numFmtId="0" fontId="14" fillId="2" borderId="19" xfId="0" applyFont="1" applyFill="1" applyBorder="1" applyAlignment="1" applyProtection="1">
      <alignment vertical="center"/>
      <protection locked="0"/>
    </xf>
    <xf numFmtId="0" fontId="14" fillId="2" borderId="6"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22" fillId="2" borderId="14" xfId="0" applyFont="1" applyFill="1" applyBorder="1" applyAlignment="1" applyProtection="1">
      <alignment horizontal="left" vertical="center"/>
      <protection/>
    </xf>
    <xf numFmtId="0" fontId="22" fillId="5" borderId="16" xfId="0" applyFont="1" applyFill="1" applyBorder="1" applyAlignment="1" applyProtection="1">
      <alignment vertical="center"/>
      <protection locked="0"/>
    </xf>
    <xf numFmtId="0" fontId="22" fillId="6" borderId="16" xfId="0" applyFont="1" applyFill="1" applyBorder="1" applyAlignment="1" applyProtection="1">
      <alignment vertical="center"/>
      <protection locked="0"/>
    </xf>
    <xf numFmtId="0" fontId="22" fillId="6" borderId="3" xfId="0" applyFont="1" applyFill="1" applyBorder="1" applyAlignment="1" applyProtection="1">
      <alignment vertical="center"/>
      <protection locked="0"/>
    </xf>
    <xf numFmtId="0" fontId="22" fillId="6" borderId="17" xfId="0" applyFont="1" applyFill="1" applyBorder="1" applyAlignment="1" applyProtection="1">
      <alignment vertical="center"/>
      <protection locked="0"/>
    </xf>
    <xf numFmtId="0" fontId="22" fillId="2" borderId="15" xfId="0" applyFont="1" applyFill="1" applyBorder="1" applyAlignment="1" applyProtection="1">
      <alignment vertical="center"/>
      <protection/>
    </xf>
    <xf numFmtId="0" fontId="22" fillId="0" borderId="7" xfId="0" applyFont="1" applyBorder="1" applyAlignment="1" applyProtection="1">
      <alignment vertical="center"/>
      <protection locked="0"/>
    </xf>
    <xf numFmtId="0" fontId="22" fillId="5" borderId="12" xfId="0" applyFont="1" applyFill="1" applyBorder="1" applyAlignment="1" applyProtection="1">
      <alignment vertical="center"/>
      <protection locked="0"/>
    </xf>
    <xf numFmtId="180" fontId="22" fillId="0" borderId="8" xfId="0" applyNumberFormat="1" applyFont="1" applyFill="1" applyBorder="1" applyAlignment="1" applyProtection="1">
      <alignment horizontal="center" vertical="center" wrapText="1"/>
      <protection locked="0"/>
    </xf>
    <xf numFmtId="180" fontId="22" fillId="0" borderId="12" xfId="0" applyNumberFormat="1" applyFont="1" applyFill="1" applyBorder="1" applyAlignment="1" applyProtection="1">
      <alignment horizontal="center" vertical="center" wrapText="1"/>
      <protection locked="0"/>
    </xf>
    <xf numFmtId="0" fontId="22" fillId="2" borderId="16" xfId="0" applyFont="1" applyFill="1" applyBorder="1" applyAlignment="1" applyProtection="1">
      <alignment vertical="center"/>
      <protection locked="0"/>
    </xf>
    <xf numFmtId="0" fontId="22" fillId="2" borderId="3" xfId="0" applyFont="1" applyFill="1" applyBorder="1" applyAlignment="1" applyProtection="1">
      <alignment vertical="center"/>
      <protection locked="0"/>
    </xf>
    <xf numFmtId="0" fontId="22" fillId="2" borderId="1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0" fontId="22" fillId="2" borderId="7" xfId="0" applyFont="1" applyFill="1" applyBorder="1" applyAlignment="1" applyProtection="1">
      <alignment vertical="center"/>
      <protection locked="0"/>
    </xf>
    <xf numFmtId="0" fontId="58" fillId="2" borderId="7" xfId="0" applyFont="1" applyFill="1" applyBorder="1" applyAlignment="1" applyProtection="1">
      <alignment vertical="center"/>
      <protection locked="0"/>
    </xf>
    <xf numFmtId="0" fontId="58" fillId="2" borderId="16" xfId="0" applyFont="1" applyFill="1" applyBorder="1" applyAlignment="1" applyProtection="1">
      <alignment vertical="center"/>
      <protection locked="0"/>
    </xf>
    <xf numFmtId="0" fontId="58" fillId="2" borderId="3" xfId="0" applyFont="1" applyFill="1" applyBorder="1" applyAlignment="1" applyProtection="1">
      <alignment vertical="center"/>
      <protection locked="0"/>
    </xf>
    <xf numFmtId="0" fontId="58" fillId="2" borderId="17" xfId="0" applyFont="1" applyFill="1" applyBorder="1" applyAlignment="1" applyProtection="1">
      <alignment vertical="center"/>
      <protection locked="0"/>
    </xf>
    <xf numFmtId="39" fontId="22" fillId="2" borderId="13" xfId="0" applyNumberFormat="1" applyFont="1" applyFill="1" applyBorder="1" applyAlignment="1" applyProtection="1">
      <alignment vertical="center" wrapText="1"/>
      <protection/>
    </xf>
    <xf numFmtId="180" fontId="22" fillId="0" borderId="3" xfId="0" applyNumberFormat="1" applyFont="1" applyFill="1" applyBorder="1" applyAlignment="1" applyProtection="1">
      <alignment vertical="center" wrapText="1"/>
      <protection locked="0"/>
    </xf>
    <xf numFmtId="180" fontId="22" fillId="0" borderId="7" xfId="0" applyNumberFormat="1" applyFont="1" applyFill="1" applyBorder="1" applyAlignment="1" applyProtection="1">
      <alignment vertical="center" wrapText="1"/>
      <protection locked="0"/>
    </xf>
    <xf numFmtId="0" fontId="22" fillId="5" borderId="7" xfId="0" applyFont="1" applyFill="1" applyBorder="1" applyAlignment="1" applyProtection="1">
      <alignment vertical="center"/>
      <protection locked="0"/>
    </xf>
    <xf numFmtId="0" fontId="22" fillId="5" borderId="20" xfId="0" applyFont="1" applyFill="1" applyBorder="1" applyAlignment="1" applyProtection="1">
      <alignment vertical="center"/>
      <protection locked="0"/>
    </xf>
    <xf numFmtId="0" fontId="22" fillId="5" borderId="21" xfId="0" applyFont="1" applyFill="1" applyBorder="1" applyAlignment="1" applyProtection="1">
      <alignment vertical="center"/>
      <protection locked="0"/>
    </xf>
    <xf numFmtId="39" fontId="22" fillId="2" borderId="15" xfId="0" applyNumberFormat="1" applyFont="1" applyFill="1" applyBorder="1" applyAlignment="1" applyProtection="1">
      <alignment vertical="center" wrapText="1"/>
      <protection/>
    </xf>
    <xf numFmtId="0" fontId="21" fillId="0" borderId="1" xfId="0" applyFont="1" applyFill="1" applyBorder="1" applyAlignment="1" applyProtection="1">
      <alignment vertical="center" wrapText="1"/>
      <protection/>
    </xf>
    <xf numFmtId="180" fontId="22" fillId="0" borderId="4" xfId="0" applyNumberFormat="1" applyFont="1" applyFill="1" applyBorder="1" applyAlignment="1" applyProtection="1">
      <alignment horizontal="center" vertical="center" wrapText="1"/>
      <protection locked="0"/>
    </xf>
    <xf numFmtId="180" fontId="22" fillId="0" borderId="2" xfId="0" applyNumberFormat="1" applyFont="1" applyFill="1" applyBorder="1" applyAlignment="1" applyProtection="1">
      <alignment horizontal="center" vertical="center" wrapText="1"/>
      <protection locked="0"/>
    </xf>
    <xf numFmtId="180" fontId="22" fillId="2" borderId="15" xfId="0" applyNumberFormat="1" applyFont="1" applyFill="1" applyBorder="1" applyAlignment="1" applyProtection="1">
      <alignment horizontal="center" vertical="center" wrapText="1"/>
      <protection locked="0"/>
    </xf>
    <xf numFmtId="0" fontId="22" fillId="0" borderId="19" xfId="0" applyFont="1" applyFill="1" applyBorder="1" applyAlignment="1" applyProtection="1">
      <alignment vertical="center"/>
      <protection locked="0"/>
    </xf>
    <xf numFmtId="0" fontId="22" fillId="0" borderId="6" xfId="0" applyFont="1" applyFill="1" applyBorder="1" applyAlignment="1" applyProtection="1">
      <alignment vertical="center"/>
      <protection locked="0"/>
    </xf>
    <xf numFmtId="0" fontId="22" fillId="0" borderId="18"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2" fillId="0" borderId="10" xfId="0" applyFont="1" applyFill="1" applyBorder="1" applyAlignment="1" applyProtection="1">
      <alignment vertical="center"/>
      <protection locked="0"/>
    </xf>
    <xf numFmtId="0" fontId="22" fillId="5" borderId="19" xfId="0" applyFont="1" applyFill="1" applyBorder="1" applyAlignment="1" applyProtection="1">
      <alignment vertical="center"/>
      <protection locked="0"/>
    </xf>
    <xf numFmtId="0" fontId="22" fillId="5" borderId="6" xfId="0" applyFont="1" applyFill="1" applyBorder="1" applyAlignment="1" applyProtection="1">
      <alignment vertical="center"/>
      <protection locked="0"/>
    </xf>
    <xf numFmtId="0" fontId="22" fillId="5" borderId="18" xfId="0" applyFont="1" applyFill="1" applyBorder="1" applyAlignment="1" applyProtection="1">
      <alignment vertical="center"/>
      <protection locked="0"/>
    </xf>
    <xf numFmtId="0" fontId="22" fillId="0" borderId="8"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1" fillId="0" borderId="7" xfId="0" applyFont="1" applyFill="1" applyBorder="1" applyAlignment="1" applyProtection="1">
      <alignment horizontal="left" vertical="center" indent="1"/>
      <protection/>
    </xf>
    <xf numFmtId="0" fontId="22" fillId="2" borderId="10" xfId="0" applyFont="1" applyFill="1" applyBorder="1" applyAlignment="1" applyProtection="1">
      <alignment horizontal="left" vertical="center" indent="1"/>
      <protection/>
    </xf>
    <xf numFmtId="0" fontId="22" fillId="2" borderId="7" xfId="0" applyFont="1" applyFill="1" applyBorder="1" applyAlignment="1" applyProtection="1">
      <alignment horizontal="left" vertical="center" indent="1"/>
      <protection/>
    </xf>
    <xf numFmtId="0" fontId="22" fillId="2" borderId="12" xfId="0" applyFont="1" applyFill="1" applyBorder="1" applyAlignment="1" applyProtection="1">
      <alignment horizontal="left" vertical="center" indent="1"/>
      <protection/>
    </xf>
    <xf numFmtId="39" fontId="22" fillId="2" borderId="12" xfId="0" applyNumberFormat="1" applyFont="1" applyFill="1" applyBorder="1" applyAlignment="1" applyProtection="1">
      <alignment horizontal="left" vertical="center" wrapText="1" indent="1"/>
      <protection/>
    </xf>
    <xf numFmtId="39" fontId="22" fillId="2" borderId="7" xfId="0" applyNumberFormat="1" applyFont="1" applyFill="1" applyBorder="1" applyAlignment="1" applyProtection="1">
      <alignment horizontal="left" vertical="center" wrapText="1" indent="1"/>
      <protection/>
    </xf>
    <xf numFmtId="0" fontId="21" fillId="0" borderId="2" xfId="0" applyFont="1" applyFill="1" applyBorder="1" applyAlignment="1" applyProtection="1">
      <alignment horizontal="left" vertical="center" wrapText="1" indent="1"/>
      <protection/>
    </xf>
    <xf numFmtId="3" fontId="9" fillId="0" borderId="0" xfId="0" applyNumberFormat="1" applyFont="1" applyBorder="1" applyAlignment="1" applyProtection="1">
      <alignment vertical="center"/>
      <protection locked="0"/>
    </xf>
    <xf numFmtId="3" fontId="28" fillId="2" borderId="9" xfId="0" applyNumberFormat="1" applyFont="1" applyFill="1" applyBorder="1" applyAlignment="1" applyProtection="1">
      <alignment horizontal="center" vertical="top"/>
      <protection/>
    </xf>
    <xf numFmtId="2" fontId="28" fillId="2" borderId="3" xfId="0" applyNumberFormat="1" applyFont="1" applyFill="1" applyBorder="1" applyAlignment="1" applyProtection="1">
      <alignment horizontal="center" vertical="top"/>
      <protection/>
    </xf>
    <xf numFmtId="1" fontId="28" fillId="2" borderId="3" xfId="0" applyNumberFormat="1" applyFont="1" applyFill="1" applyBorder="1" applyAlignment="1" applyProtection="1">
      <alignment horizontal="center" vertical="top"/>
      <protection/>
    </xf>
    <xf numFmtId="3" fontId="9" fillId="3" borderId="8" xfId="17" applyNumberFormat="1" applyFont="1" applyFill="1" applyBorder="1" applyAlignment="1" applyProtection="1">
      <alignment horizontal="center" vertical="top"/>
      <protection/>
    </xf>
    <xf numFmtId="3" fontId="9" fillId="3" borderId="4" xfId="21" applyNumberFormat="1" applyFont="1" applyFill="1" applyBorder="1" applyAlignment="1" applyProtection="1">
      <alignment horizontal="center" vertical="top"/>
      <protection/>
    </xf>
    <xf numFmtId="178" fontId="28" fillId="2" borderId="3" xfId="0" applyNumberFormat="1" applyFont="1" applyFill="1" applyBorder="1" applyAlignment="1" applyProtection="1">
      <alignment horizontal="center" vertical="top"/>
      <protection/>
    </xf>
    <xf numFmtId="178" fontId="28" fillId="0" borderId="3" xfId="0" applyNumberFormat="1" applyFont="1" applyFill="1" applyBorder="1" applyAlignment="1" applyProtection="1">
      <alignment horizontal="center" vertical="top"/>
      <protection locked="0"/>
    </xf>
    <xf numFmtId="39" fontId="9" fillId="0" borderId="2" xfId="0" applyNumberFormat="1" applyFont="1" applyFill="1" applyBorder="1" applyAlignment="1" applyProtection="1">
      <alignment horizontal="right" vertical="top"/>
      <protection locked="0"/>
    </xf>
    <xf numFmtId="39" fontId="9" fillId="0" borderId="0" xfId="0" applyNumberFormat="1" applyFont="1" applyFill="1" applyBorder="1" applyAlignment="1" applyProtection="1">
      <alignment vertical="top"/>
      <protection locked="0"/>
    </xf>
    <xf numFmtId="0" fontId="12" fillId="3" borderId="15" xfId="0" applyFont="1" applyFill="1" applyBorder="1" applyAlignment="1" applyProtection="1">
      <alignment vertical="top"/>
      <protection/>
    </xf>
    <xf numFmtId="0" fontId="10" fillId="3" borderId="15" xfId="0" applyFont="1" applyFill="1" applyBorder="1" applyAlignment="1" applyProtection="1">
      <alignment vertical="top"/>
      <protection/>
    </xf>
    <xf numFmtId="3" fontId="45" fillId="2" borderId="15" xfId="0" applyNumberFormat="1" applyFont="1" applyFill="1" applyBorder="1" applyAlignment="1" applyProtection="1">
      <alignment horizontal="center" vertical="center"/>
      <protection/>
    </xf>
    <xf numFmtId="3" fontId="45" fillId="3" borderId="15" xfId="0" applyNumberFormat="1" applyFont="1" applyFill="1" applyBorder="1" applyAlignment="1" applyProtection="1">
      <alignment horizontal="center" vertical="center"/>
      <protection/>
    </xf>
    <xf numFmtId="3" fontId="9" fillId="2" borderId="3" xfId="17" applyNumberFormat="1" applyFont="1" applyFill="1" applyBorder="1" applyAlignment="1" applyProtection="1">
      <alignment horizontal="center" vertical="center"/>
      <protection/>
    </xf>
    <xf numFmtId="3" fontId="9" fillId="3" borderId="3" xfId="17" applyNumberFormat="1" applyFont="1" applyFill="1" applyBorder="1" applyAlignment="1" applyProtection="1">
      <alignment horizontal="center" vertical="center"/>
      <protection/>
    </xf>
    <xf numFmtId="168" fontId="28" fillId="2" borderId="7" xfId="0" applyNumberFormat="1" applyFont="1" applyFill="1" applyBorder="1" applyAlignment="1" applyProtection="1">
      <alignment horizontal="center" vertical="center"/>
      <protection/>
    </xf>
    <xf numFmtId="3" fontId="9" fillId="2" borderId="11" xfId="17" applyNumberFormat="1" applyFont="1" applyFill="1" applyBorder="1" applyAlignment="1" applyProtection="1">
      <alignment horizontal="center" vertical="center"/>
      <protection/>
    </xf>
    <xf numFmtId="3" fontId="9" fillId="2" borderId="9" xfId="17" applyNumberFormat="1" applyFont="1" applyFill="1" applyBorder="1" applyAlignment="1" applyProtection="1">
      <alignment horizontal="center" vertical="center"/>
      <protection/>
    </xf>
    <xf numFmtId="9" fontId="9" fillId="2" borderId="3" xfId="0" applyNumberFormat="1" applyFont="1" applyFill="1" applyBorder="1" applyAlignment="1" applyProtection="1">
      <alignment horizontal="center" vertical="center"/>
      <protection/>
    </xf>
    <xf numFmtId="168" fontId="45" fillId="2" borderId="15" xfId="0" applyNumberFormat="1" applyFont="1" applyFill="1" applyBorder="1" applyAlignment="1" applyProtection="1">
      <alignment horizontal="center" vertical="center"/>
      <protection/>
    </xf>
    <xf numFmtId="39" fontId="9" fillId="2" borderId="3" xfId="0" applyNumberFormat="1" applyFont="1" applyFill="1" applyBorder="1" applyAlignment="1" applyProtection="1">
      <alignment horizontal="left" vertical="center"/>
      <protection/>
    </xf>
    <xf numFmtId="39" fontId="9" fillId="2" borderId="7" xfId="0" applyNumberFormat="1" applyFont="1" applyFill="1" applyBorder="1" applyAlignment="1" applyProtection="1">
      <alignment horizontal="left" vertical="center"/>
      <protection/>
    </xf>
    <xf numFmtId="39" fontId="9" fillId="2" borderId="6" xfId="0" applyNumberFormat="1" applyFont="1" applyFill="1" applyBorder="1" applyAlignment="1" applyProtection="1">
      <alignment horizontal="left" vertical="center"/>
      <protection/>
    </xf>
    <xf numFmtId="0" fontId="9" fillId="2" borderId="7" xfId="0" applyFont="1" applyFill="1" applyBorder="1" applyAlignment="1" applyProtection="1">
      <alignment vertical="center"/>
      <protection/>
    </xf>
    <xf numFmtId="0" fontId="10" fillId="2" borderId="2" xfId="0" applyFont="1" applyFill="1" applyBorder="1" applyAlignment="1" applyProtection="1">
      <alignment vertical="center"/>
      <protection/>
    </xf>
    <xf numFmtId="0" fontId="9" fillId="2" borderId="10" xfId="0" applyFont="1" applyFill="1" applyBorder="1" applyAlignment="1" applyProtection="1">
      <alignment vertical="center"/>
      <protection/>
    </xf>
    <xf numFmtId="0" fontId="23" fillId="2" borderId="13" xfId="0" applyFont="1" applyFill="1" applyBorder="1" applyAlignment="1" applyProtection="1">
      <alignment horizontal="center" vertical="center"/>
      <protection/>
    </xf>
    <xf numFmtId="0" fontId="23" fillId="2" borderId="13" xfId="0" applyFont="1" applyFill="1" applyBorder="1" applyAlignment="1" applyProtection="1">
      <alignment vertical="center"/>
      <protection/>
    </xf>
    <xf numFmtId="0" fontId="26" fillId="2" borderId="13" xfId="0" applyFont="1" applyFill="1" applyBorder="1" applyAlignment="1" applyProtection="1">
      <alignment horizontal="center" vertical="center" wrapText="1"/>
      <protection/>
    </xf>
    <xf numFmtId="0" fontId="12" fillId="2" borderId="0" xfId="0" applyFont="1" applyFill="1" applyBorder="1" applyAlignment="1" applyProtection="1">
      <alignment horizontal="center" vertical="center"/>
      <protection/>
    </xf>
    <xf numFmtId="0" fontId="27" fillId="2" borderId="0" xfId="0" applyFont="1" applyFill="1" applyBorder="1" applyAlignment="1" applyProtection="1">
      <alignment horizontal="center" vertical="center" wrapText="1"/>
      <protection/>
    </xf>
    <xf numFmtId="0" fontId="27" fillId="2" borderId="14" xfId="0" applyFont="1" applyFill="1" applyBorder="1" applyAlignment="1" applyProtection="1">
      <alignment horizontal="center" vertical="center" wrapText="1"/>
      <protection/>
    </xf>
    <xf numFmtId="3" fontId="10" fillId="2" borderId="3" xfId="17" applyNumberFormat="1" applyFont="1" applyFill="1" applyBorder="1" applyAlignment="1" applyProtection="1">
      <alignment horizontal="center" vertical="center"/>
      <protection/>
    </xf>
    <xf numFmtId="3" fontId="60" fillId="2" borderId="3" xfId="0" applyNumberFormat="1" applyFont="1" applyFill="1" applyBorder="1" applyAlignment="1" applyProtection="1">
      <alignment horizontal="center" vertical="center"/>
      <protection/>
    </xf>
    <xf numFmtId="0" fontId="10" fillId="2" borderId="2" xfId="0" applyFont="1" applyFill="1" applyBorder="1" applyAlignment="1" applyProtection="1">
      <alignment horizontal="left" vertical="center" indent="1"/>
      <protection/>
    </xf>
    <xf numFmtId="0" fontId="10" fillId="2" borderId="10" xfId="0" applyFont="1" applyFill="1" applyBorder="1" applyAlignment="1" applyProtection="1">
      <alignment horizontal="left" vertical="center" indent="1"/>
      <protection/>
    </xf>
    <xf numFmtId="0" fontId="10" fillId="0" borderId="10" xfId="0" applyFont="1" applyFill="1" applyBorder="1" applyAlignment="1" applyProtection="1">
      <alignment horizontal="left" vertical="center" indent="1"/>
      <protection/>
    </xf>
    <xf numFmtId="0" fontId="10" fillId="0" borderId="14"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2" borderId="11" xfId="0" applyFont="1" applyFill="1" applyBorder="1" applyAlignment="1" applyProtection="1">
      <alignment horizontal="right" vertical="center" wrapText="1"/>
      <protection/>
    </xf>
    <xf numFmtId="0" fontId="22" fillId="2" borderId="6" xfId="0" applyFont="1" applyFill="1" applyBorder="1" applyAlignment="1" applyProtection="1">
      <alignment horizontal="center" vertical="center" wrapText="1"/>
      <protection/>
    </xf>
    <xf numFmtId="3" fontId="22" fillId="2" borderId="3" xfId="0" applyNumberFormat="1" applyFont="1" applyFill="1" applyBorder="1" applyAlignment="1" applyProtection="1">
      <alignment horizontal="center" vertical="center"/>
      <protection/>
    </xf>
    <xf numFmtId="0" fontId="59" fillId="2" borderId="0" xfId="0" applyFont="1" applyFill="1" applyAlignment="1" applyProtection="1">
      <alignment vertical="center"/>
      <protection/>
    </xf>
    <xf numFmtId="39" fontId="31" fillId="2" borderId="7" xfId="0" applyNumberFormat="1" applyFont="1" applyFill="1" applyBorder="1" applyAlignment="1" applyProtection="1">
      <alignment vertical="center"/>
      <protection/>
    </xf>
    <xf numFmtId="0" fontId="31" fillId="2" borderId="9" xfId="0" applyFont="1" applyFill="1" applyBorder="1" applyAlignment="1" applyProtection="1">
      <alignment horizontal="right" vertical="center"/>
      <protection/>
    </xf>
    <xf numFmtId="3" fontId="22" fillId="2" borderId="9" xfId="0" applyNumberFormat="1" applyFont="1" applyFill="1" applyBorder="1" applyAlignment="1" applyProtection="1">
      <alignment horizontal="center" vertical="center"/>
      <protection/>
    </xf>
    <xf numFmtId="3" fontId="60" fillId="2" borderId="15" xfId="0" applyNumberFormat="1" applyFont="1" applyFill="1" applyBorder="1" applyAlignment="1" applyProtection="1">
      <alignment horizontal="center" vertical="center"/>
      <protection/>
    </xf>
    <xf numFmtId="0" fontId="3" fillId="2" borderId="13" xfId="0" applyFont="1" applyFill="1" applyBorder="1" applyAlignment="1" applyProtection="1">
      <alignment horizontal="right" vertical="center" indent="1"/>
      <protection/>
    </xf>
    <xf numFmtId="0" fontId="31" fillId="2" borderId="13" xfId="0" applyFont="1" applyFill="1" applyBorder="1" applyAlignment="1" applyProtection="1">
      <alignment horizontal="right" vertical="center"/>
      <protection/>
    </xf>
    <xf numFmtId="0" fontId="24" fillId="2" borderId="13" xfId="0" applyFont="1" applyFill="1" applyBorder="1" applyAlignment="1" applyProtection="1">
      <alignment vertical="center"/>
      <protection/>
    </xf>
    <xf numFmtId="0" fontId="24" fillId="2" borderId="8" xfId="0" applyFont="1" applyFill="1" applyBorder="1" applyAlignment="1" applyProtection="1">
      <alignment vertical="center"/>
      <protection/>
    </xf>
    <xf numFmtId="0" fontId="10" fillId="2" borderId="0" xfId="0" applyFont="1" applyFill="1" applyBorder="1" applyAlignment="1" applyProtection="1">
      <alignment horizontal="center" vertical="center" wrapText="1"/>
      <protection/>
    </xf>
    <xf numFmtId="164" fontId="10" fillId="2" borderId="1" xfId="0" applyNumberFormat="1" applyFont="1" applyFill="1" applyBorder="1" applyAlignment="1" applyProtection="1">
      <alignment horizontal="center" vertical="center" wrapText="1"/>
      <protection/>
    </xf>
    <xf numFmtId="0" fontId="14" fillId="2" borderId="1" xfId="0" applyFont="1" applyFill="1" applyBorder="1" applyAlignment="1" applyProtection="1">
      <alignment vertical="center"/>
      <protection/>
    </xf>
    <xf numFmtId="0" fontId="14" fillId="2" borderId="11" xfId="0" applyFont="1" applyFill="1" applyBorder="1" applyAlignment="1" applyProtection="1">
      <alignment vertical="center"/>
      <protection/>
    </xf>
    <xf numFmtId="0" fontId="10" fillId="0" borderId="14"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0" fontId="10" fillId="0" borderId="14" xfId="0" applyNumberFormat="1" applyFont="1" applyFill="1" applyBorder="1" applyAlignment="1" applyProtection="1">
      <alignment horizontal="center" vertical="center"/>
      <protection/>
    </xf>
    <xf numFmtId="0" fontId="27" fillId="0" borderId="14" xfId="0" applyFont="1" applyFill="1" applyBorder="1" applyAlignment="1" applyProtection="1">
      <alignment horizontal="center" vertical="center" wrapText="1"/>
      <protection/>
    </xf>
    <xf numFmtId="0" fontId="14" fillId="0" borderId="14"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10" fillId="2" borderId="10" xfId="0" applyFont="1" applyFill="1" applyBorder="1" applyAlignment="1" applyProtection="1">
      <alignment horizontal="center" vertical="center" wrapText="1"/>
      <protection/>
    </xf>
    <xf numFmtId="3" fontId="60" fillId="2" borderId="7" xfId="0" applyNumberFormat="1" applyFont="1" applyFill="1" applyBorder="1" applyAlignment="1" applyProtection="1">
      <alignment horizontal="center" vertical="center"/>
      <protection/>
    </xf>
    <xf numFmtId="3" fontId="60" fillId="2" borderId="3" xfId="21" applyNumberFormat="1" applyFont="1" applyFill="1" applyBorder="1" applyAlignment="1" applyProtection="1">
      <alignment horizontal="center" vertical="center"/>
      <protection/>
    </xf>
    <xf numFmtId="3" fontId="12" fillId="3" borderId="1" xfId="0" applyNumberFormat="1" applyFont="1" applyFill="1" applyBorder="1" applyAlignment="1" applyProtection="1">
      <alignment horizontal="center" vertical="top"/>
      <protection/>
    </xf>
    <xf numFmtId="3" fontId="10" fillId="0" borderId="9" xfId="0" applyNumberFormat="1" applyFont="1" applyFill="1" applyBorder="1" applyAlignment="1" applyProtection="1">
      <alignment horizontal="center" vertical="top"/>
      <protection locked="0"/>
    </xf>
    <xf numFmtId="1" fontId="9" fillId="3" borderId="4" xfId="0" applyNumberFormat="1" applyFont="1" applyFill="1" applyBorder="1" applyAlignment="1" applyProtection="1">
      <alignment horizontal="center" vertical="top"/>
      <protection/>
    </xf>
    <xf numFmtId="0" fontId="9" fillId="3" borderId="1" xfId="0" applyFont="1" applyFill="1" applyBorder="1" applyAlignment="1" applyProtection="1">
      <alignment horizontal="center" vertical="top"/>
      <protection/>
    </xf>
    <xf numFmtId="0" fontId="9" fillId="3" borderId="14" xfId="0" applyFont="1" applyFill="1" applyBorder="1" applyAlignment="1" applyProtection="1">
      <alignment horizontal="center" vertical="top"/>
      <protection/>
    </xf>
    <xf numFmtId="0" fontId="9" fillId="0" borderId="7" xfId="0" applyNumberFormat="1" applyFont="1" applyFill="1" applyBorder="1" applyAlignment="1" applyProtection="1">
      <alignment horizontal="center" vertical="top"/>
      <protection locked="0"/>
    </xf>
    <xf numFmtId="0" fontId="9" fillId="0" borderId="0" xfId="0" applyFont="1" applyAlignment="1" applyProtection="1">
      <alignment vertical="center"/>
      <protection/>
    </xf>
    <xf numFmtId="0" fontId="10" fillId="2" borderId="6" xfId="0" applyFont="1" applyFill="1" applyBorder="1" applyAlignment="1" applyProtection="1">
      <alignment horizontal="left" vertical="top"/>
      <protection/>
    </xf>
    <xf numFmtId="39" fontId="10" fillId="2" borderId="6" xfId="0" applyNumberFormat="1" applyFont="1" applyFill="1" applyBorder="1" applyAlignment="1" applyProtection="1">
      <alignment horizontal="left" vertical="center" indent="1"/>
      <protection/>
    </xf>
    <xf numFmtId="3" fontId="9" fillId="2" borderId="10" xfId="17" applyNumberFormat="1" applyFont="1" applyFill="1" applyBorder="1" applyAlignment="1" applyProtection="1">
      <alignment horizontal="center" vertical="center"/>
      <protection/>
    </xf>
    <xf numFmtId="39" fontId="10" fillId="2" borderId="3" xfId="0" applyNumberFormat="1" applyFont="1" applyFill="1" applyBorder="1" applyAlignment="1" applyProtection="1">
      <alignment horizontal="left" vertical="center" indent="1"/>
      <protection/>
    </xf>
    <xf numFmtId="3" fontId="9" fillId="2" borderId="7" xfId="17" applyNumberFormat="1" applyFont="1" applyFill="1" applyBorder="1" applyAlignment="1" applyProtection="1">
      <alignment horizontal="center" vertical="center"/>
      <protection/>
    </xf>
    <xf numFmtId="3" fontId="9" fillId="2" borderId="15" xfId="17" applyNumberFormat="1" applyFont="1" applyFill="1" applyBorder="1" applyAlignment="1" applyProtection="1">
      <alignment horizontal="center" vertical="center"/>
      <protection/>
    </xf>
    <xf numFmtId="39" fontId="12" fillId="3" borderId="3" xfId="0" applyNumberFormat="1" applyFont="1" applyFill="1" applyBorder="1" applyAlignment="1" applyProtection="1">
      <alignment horizontal="left" vertical="center" indent="1"/>
      <protection/>
    </xf>
    <xf numFmtId="0" fontId="22" fillId="0" borderId="16" xfId="0" applyFont="1" applyFill="1" applyBorder="1" applyAlignment="1" applyProtection="1">
      <alignment/>
      <protection locked="0"/>
    </xf>
    <xf numFmtId="0" fontId="22" fillId="0" borderId="17" xfId="0" applyFont="1" applyFill="1" applyBorder="1" applyAlignment="1" applyProtection="1">
      <alignment/>
      <protection locked="0"/>
    </xf>
    <xf numFmtId="0" fontId="22" fillId="0" borderId="20" xfId="0" applyFont="1" applyFill="1" applyBorder="1" applyAlignment="1" applyProtection="1">
      <alignment/>
      <protection locked="0"/>
    </xf>
    <xf numFmtId="0" fontId="22" fillId="0" borderId="21" xfId="0" applyFont="1" applyFill="1" applyBorder="1" applyAlignment="1" applyProtection="1">
      <alignment/>
      <protection locked="0"/>
    </xf>
    <xf numFmtId="0" fontId="22" fillId="0" borderId="19" xfId="0" applyFont="1" applyFill="1" applyBorder="1" applyAlignment="1" applyProtection="1">
      <alignment/>
      <protection locked="0"/>
    </xf>
    <xf numFmtId="0" fontId="22" fillId="0" borderId="18" xfId="0" applyFont="1" applyFill="1" applyBorder="1" applyAlignment="1" applyProtection="1">
      <alignment/>
      <protection locked="0"/>
    </xf>
    <xf numFmtId="0" fontId="22" fillId="0" borderId="16" xfId="0" applyFont="1" applyFill="1" applyBorder="1" applyAlignment="1" applyProtection="1">
      <alignment horizontal="center" wrapText="1"/>
      <protection locked="0"/>
    </xf>
    <xf numFmtId="0" fontId="22" fillId="0" borderId="17" xfId="0" applyFont="1" applyFill="1" applyBorder="1" applyAlignment="1" applyProtection="1">
      <alignment horizontal="center" wrapText="1"/>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7" xfId="0" applyBorder="1" applyAlignment="1" applyProtection="1">
      <alignment/>
      <protection locked="0"/>
    </xf>
    <xf numFmtId="0" fontId="22" fillId="0" borderId="9" xfId="0" applyFont="1" applyFill="1" applyBorder="1" applyAlignment="1" applyProtection="1">
      <alignment/>
      <protection locked="0"/>
    </xf>
    <xf numFmtId="0" fontId="22" fillId="0" borderId="8" xfId="0" applyFont="1" applyFill="1" applyBorder="1" applyAlignment="1" applyProtection="1">
      <alignment/>
      <protection locked="0"/>
    </xf>
    <xf numFmtId="0" fontId="22" fillId="0" borderId="11" xfId="0" applyFont="1" applyFill="1" applyBorder="1" applyAlignment="1" applyProtection="1">
      <alignment/>
      <protection locked="0"/>
    </xf>
    <xf numFmtId="0" fontId="22" fillId="0" borderId="9" xfId="0" applyFont="1" applyFill="1" applyBorder="1" applyAlignment="1" applyProtection="1">
      <alignment horizontal="center" wrapText="1"/>
      <protection locked="0"/>
    </xf>
    <xf numFmtId="0" fontId="0" fillId="0" borderId="9" xfId="0" applyFill="1" applyBorder="1" applyAlignment="1" applyProtection="1">
      <alignment/>
      <protection locked="0"/>
    </xf>
    <xf numFmtId="0" fontId="0" fillId="0" borderId="25" xfId="0" applyFill="1" applyBorder="1" applyAlignment="1" applyProtection="1">
      <alignment/>
      <protection locked="0"/>
    </xf>
    <xf numFmtId="0" fontId="58" fillId="0" borderId="9" xfId="0" applyFont="1" applyFill="1" applyBorder="1" applyAlignment="1" applyProtection="1">
      <alignment/>
      <protection locked="0"/>
    </xf>
    <xf numFmtId="0" fontId="58" fillId="0" borderId="8" xfId="0" applyFont="1" applyFill="1" applyBorder="1" applyAlignment="1" applyProtection="1">
      <alignment/>
      <protection locked="0"/>
    </xf>
    <xf numFmtId="0" fontId="58" fillId="0" borderId="16" xfId="0" applyFont="1" applyFill="1" applyBorder="1" applyAlignment="1" applyProtection="1">
      <alignment/>
      <protection locked="0"/>
    </xf>
    <xf numFmtId="0" fontId="58" fillId="0" borderId="17" xfId="0" applyFont="1" applyFill="1" applyBorder="1" applyAlignment="1" applyProtection="1">
      <alignment/>
      <protection locked="0"/>
    </xf>
    <xf numFmtId="0" fontId="58" fillId="0" borderId="20" xfId="0" applyFont="1" applyFill="1" applyBorder="1" applyAlignment="1" applyProtection="1">
      <alignment/>
      <protection locked="0"/>
    </xf>
    <xf numFmtId="0" fontId="58" fillId="0" borderId="21" xfId="0" applyFont="1" applyFill="1" applyBorder="1" applyAlignment="1" applyProtection="1">
      <alignment/>
      <protection locked="0"/>
    </xf>
    <xf numFmtId="0" fontId="0" fillId="0" borderId="17" xfId="0" applyBorder="1" applyAlignment="1" applyProtection="1">
      <alignment/>
      <protection locked="0"/>
    </xf>
    <xf numFmtId="0" fontId="0" fillId="0" borderId="24" xfId="0" applyBorder="1" applyAlignment="1" applyProtection="1">
      <alignment/>
      <protection locked="0"/>
    </xf>
    <xf numFmtId="0" fontId="22" fillId="4" borderId="7" xfId="0" applyFont="1" applyFill="1" applyBorder="1" applyAlignment="1" applyProtection="1">
      <alignment/>
      <protection locked="0"/>
    </xf>
    <xf numFmtId="0" fontId="58" fillId="4" borderId="7" xfId="0" applyFont="1" applyFill="1" applyBorder="1" applyAlignment="1" applyProtection="1">
      <alignment/>
      <protection locked="0"/>
    </xf>
    <xf numFmtId="0" fontId="58" fillId="4" borderId="12" xfId="0" applyFont="1" applyFill="1" applyBorder="1" applyAlignment="1" applyProtection="1">
      <alignment/>
      <protection locked="0"/>
    </xf>
    <xf numFmtId="0" fontId="22" fillId="4" borderId="12" xfId="0" applyFont="1" applyFill="1" applyBorder="1" applyAlignment="1" applyProtection="1">
      <alignment/>
      <protection locked="0"/>
    </xf>
    <xf numFmtId="0" fontId="0" fillId="0" borderId="9" xfId="0" applyBorder="1" applyAlignment="1" applyProtection="1">
      <alignment/>
      <protection locked="0"/>
    </xf>
    <xf numFmtId="0" fontId="22" fillId="4" borderId="9" xfId="0" applyFont="1" applyFill="1" applyBorder="1" applyAlignment="1" applyProtection="1">
      <alignment/>
      <protection locked="0"/>
    </xf>
    <xf numFmtId="0" fontId="58" fillId="4" borderId="9" xfId="0" applyFont="1" applyFill="1" applyBorder="1" applyAlignment="1" applyProtection="1">
      <alignment/>
      <protection locked="0"/>
    </xf>
    <xf numFmtId="0" fontId="58" fillId="4" borderId="8" xfId="0" applyFont="1" applyFill="1" applyBorder="1" applyAlignment="1" applyProtection="1">
      <alignment/>
      <protection locked="0"/>
    </xf>
    <xf numFmtId="0" fontId="22" fillId="4" borderId="8" xfId="0" applyFont="1" applyFill="1" applyBorder="1" applyAlignment="1" applyProtection="1">
      <alignment/>
      <protection locked="0"/>
    </xf>
    <xf numFmtId="0" fontId="22" fillId="4" borderId="19" xfId="0" applyFont="1" applyFill="1" applyBorder="1" applyAlignment="1" applyProtection="1">
      <alignment/>
      <protection locked="0"/>
    </xf>
    <xf numFmtId="0" fontId="22" fillId="4" borderId="18" xfId="0" applyFont="1" applyFill="1" applyBorder="1" applyAlignment="1" applyProtection="1">
      <alignment/>
      <protection locked="0"/>
    </xf>
    <xf numFmtId="0" fontId="0" fillId="0" borderId="16"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22" fillId="4" borderId="16" xfId="0" applyFont="1" applyFill="1" applyBorder="1" applyAlignment="1" applyProtection="1">
      <alignment/>
      <protection locked="0"/>
    </xf>
    <xf numFmtId="0" fontId="22" fillId="4" borderId="17" xfId="0" applyFont="1" applyFill="1" applyBorder="1" applyAlignment="1" applyProtection="1">
      <alignment/>
      <protection locked="0"/>
    </xf>
    <xf numFmtId="0" fontId="58" fillId="4" borderId="16" xfId="0" applyFont="1" applyFill="1" applyBorder="1" applyAlignment="1" applyProtection="1">
      <alignment/>
      <protection locked="0"/>
    </xf>
    <xf numFmtId="0" fontId="58" fillId="4" borderId="17" xfId="0" applyFont="1" applyFill="1" applyBorder="1" applyAlignment="1" applyProtection="1">
      <alignment/>
      <protection locked="0"/>
    </xf>
    <xf numFmtId="0" fontId="58" fillId="4" borderId="20" xfId="0" applyFont="1" applyFill="1" applyBorder="1" applyAlignment="1" applyProtection="1">
      <alignment/>
      <protection locked="0"/>
    </xf>
    <xf numFmtId="0" fontId="58" fillId="4" borderId="21" xfId="0" applyFont="1" applyFill="1" applyBorder="1" applyAlignment="1" applyProtection="1">
      <alignment/>
      <protection locked="0"/>
    </xf>
    <xf numFmtId="0" fontId="22" fillId="4" borderId="20" xfId="0" applyFont="1" applyFill="1" applyBorder="1" applyAlignment="1" applyProtection="1">
      <alignment/>
      <protection locked="0"/>
    </xf>
    <xf numFmtId="0" fontId="22" fillId="4" borderId="21" xfId="0" applyFont="1" applyFill="1" applyBorder="1" applyAlignment="1" applyProtection="1">
      <alignment/>
      <protection locked="0"/>
    </xf>
    <xf numFmtId="0" fontId="22" fillId="0" borderId="7" xfId="0" applyFont="1" applyBorder="1" applyAlignment="1" applyProtection="1">
      <alignment/>
      <protection locked="0"/>
    </xf>
    <xf numFmtId="0" fontId="22" fillId="0" borderId="16" xfId="0" applyFont="1" applyBorder="1" applyAlignment="1" applyProtection="1">
      <alignment/>
      <protection locked="0"/>
    </xf>
    <xf numFmtId="0" fontId="22" fillId="0" borderId="17" xfId="0" applyFont="1" applyBorder="1" applyAlignment="1" applyProtection="1">
      <alignment/>
      <protection locked="0"/>
    </xf>
    <xf numFmtId="0" fontId="0" fillId="0" borderId="2" xfId="0" applyFont="1" applyFill="1" applyBorder="1" applyAlignment="1">
      <alignment vertical="center" wrapText="1"/>
    </xf>
    <xf numFmtId="0" fontId="0" fillId="0" borderId="1"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61" fillId="2" borderId="12"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3" fillId="2" borderId="10" xfId="0" applyFont="1" applyFill="1" applyBorder="1" applyAlignment="1">
      <alignment horizontal="center" vertical="center"/>
    </xf>
    <xf numFmtId="0" fontId="33" fillId="2" borderId="14" xfId="0" applyFont="1" applyFill="1" applyBorder="1" applyAlignment="1">
      <alignment horizontal="center" vertical="center"/>
    </xf>
    <xf numFmtId="0" fontId="18" fillId="3" borderId="9" xfId="0" applyFont="1" applyFill="1" applyBorder="1" applyAlignment="1">
      <alignment vertical="center" wrapText="1"/>
    </xf>
    <xf numFmtId="0" fontId="48" fillId="2" borderId="12" xfId="0" applyFont="1" applyFill="1" applyBorder="1" applyAlignment="1">
      <alignment horizontal="left" vertical="center" wrapText="1"/>
    </xf>
    <xf numFmtId="0" fontId="48" fillId="2" borderId="8" xfId="0" applyFont="1" applyFill="1" applyBorder="1" applyAlignment="1">
      <alignment horizontal="left" vertical="center" wrapText="1"/>
    </xf>
    <xf numFmtId="39" fontId="11" fillId="0" borderId="12" xfId="0" applyNumberFormat="1" applyFont="1" applyFill="1" applyBorder="1" applyAlignment="1">
      <alignment vertical="center" wrapText="1"/>
    </xf>
    <xf numFmtId="0" fontId="9" fillId="0" borderId="8" xfId="0" applyFont="1" applyFill="1" applyBorder="1" applyAlignment="1">
      <alignment vertical="center" wrapText="1"/>
    </xf>
    <xf numFmtId="39" fontId="11" fillId="2" borderId="9" xfId="0" applyNumberFormat="1" applyFont="1" applyFill="1" applyBorder="1" applyAlignment="1">
      <alignment horizontal="left" vertical="center" wrapText="1"/>
    </xf>
    <xf numFmtId="39" fontId="11" fillId="0" borderId="3" xfId="0" applyNumberFormat="1" applyFont="1" applyFill="1" applyBorder="1" applyAlignment="1">
      <alignment vertical="center" wrapText="1"/>
    </xf>
    <xf numFmtId="0" fontId="9" fillId="0" borderId="3" xfId="0" applyFont="1" applyFill="1" applyBorder="1" applyAlignment="1">
      <alignment vertical="center" wrapText="1"/>
    </xf>
    <xf numFmtId="39" fontId="11" fillId="3" borderId="7" xfId="0" applyNumberFormat="1" applyFont="1" applyFill="1" applyBorder="1" applyAlignment="1">
      <alignment vertical="center" wrapText="1"/>
    </xf>
    <xf numFmtId="0" fontId="9" fillId="2" borderId="6" xfId="0" applyFont="1" applyFill="1" applyBorder="1" applyAlignment="1">
      <alignment horizontal="left" vertical="top" wrapText="1"/>
    </xf>
    <xf numFmtId="39" fontId="11" fillId="2" borderId="7" xfId="0" applyNumberFormat="1" applyFont="1" applyFill="1" applyBorder="1" applyAlignment="1">
      <alignment horizontal="left" vertical="center" wrapText="1"/>
    </xf>
    <xf numFmtId="0" fontId="9" fillId="2" borderId="5" xfId="0" applyFont="1" applyFill="1" applyBorder="1" applyAlignment="1">
      <alignment horizontal="left" vertical="top" wrapText="1"/>
    </xf>
    <xf numFmtId="39" fontId="4" fillId="2" borderId="12" xfId="0" applyNumberFormat="1" applyFont="1" applyFill="1" applyBorder="1" applyAlignment="1" applyProtection="1">
      <alignment vertical="top"/>
      <protection/>
    </xf>
    <xf numFmtId="0" fontId="0" fillId="2" borderId="8" xfId="0" applyFill="1" applyBorder="1" applyAlignment="1">
      <alignment vertical="top"/>
    </xf>
    <xf numFmtId="39" fontId="4" fillId="2" borderId="12" xfId="0" applyNumberFormat="1" applyFont="1" applyFill="1" applyBorder="1" applyAlignment="1" applyProtection="1">
      <alignment vertical="top" wrapText="1"/>
      <protection/>
    </xf>
    <xf numFmtId="0" fontId="7" fillId="2" borderId="8" xfId="0" applyFont="1" applyFill="1" applyBorder="1" applyAlignment="1">
      <alignment vertical="top"/>
    </xf>
    <xf numFmtId="39" fontId="11" fillId="2" borderId="3" xfId="0" applyNumberFormat="1"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horizontal="left" vertical="top" wrapText="1"/>
    </xf>
    <xf numFmtId="0" fontId="20" fillId="2" borderId="11" xfId="0" applyFont="1" applyFill="1" applyBorder="1" applyAlignment="1">
      <alignment horizontal="center" vertical="center"/>
    </xf>
    <xf numFmtId="39" fontId="31" fillId="2" borderId="0" xfId="0" applyNumberFormat="1" applyFont="1" applyFill="1" applyBorder="1" applyAlignment="1" applyProtection="1">
      <alignment vertical="center"/>
      <protection/>
    </xf>
    <xf numFmtId="0" fontId="31" fillId="2" borderId="0" xfId="0" applyFont="1" applyFill="1" applyBorder="1" applyAlignment="1">
      <alignment vertical="center"/>
    </xf>
    <xf numFmtId="39" fontId="4" fillId="0" borderId="0" xfId="0" applyNumberFormat="1" applyFont="1" applyFill="1" applyBorder="1" applyAlignment="1" applyProtection="1">
      <alignment vertical="center" wrapText="1"/>
      <protection/>
    </xf>
    <xf numFmtId="0" fontId="3" fillId="0" borderId="0" xfId="0" applyFont="1" applyFill="1" applyBorder="1" applyAlignment="1">
      <alignment vertical="center"/>
    </xf>
    <xf numFmtId="39" fontId="31" fillId="2" borderId="0" xfId="0" applyNumberFormat="1" applyFont="1" applyFill="1" applyBorder="1" applyAlignment="1" applyProtection="1">
      <alignment vertical="center" wrapText="1"/>
      <protection/>
    </xf>
    <xf numFmtId="39" fontId="34"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0" fontId="52" fillId="2" borderId="4" xfId="0" applyFont="1" applyFill="1" applyBorder="1" applyAlignment="1">
      <alignment horizontal="left" vertical="top" wrapText="1"/>
    </xf>
    <xf numFmtId="0" fontId="52" fillId="2" borderId="5" xfId="0" applyFont="1" applyFill="1" applyBorder="1" applyAlignment="1">
      <alignment horizontal="left" vertical="top" wrapText="1"/>
    </xf>
    <xf numFmtId="0" fontId="52" fillId="2" borderId="6" xfId="0" applyFont="1" applyFill="1" applyBorder="1" applyAlignment="1">
      <alignment horizontal="left" vertical="top" wrapText="1"/>
    </xf>
    <xf numFmtId="39" fontId="12" fillId="3" borderId="7" xfId="0" applyNumberFormat="1" applyFont="1" applyFill="1" applyBorder="1" applyAlignment="1" applyProtection="1">
      <alignment vertical="center" wrapText="1"/>
      <protection/>
    </xf>
    <xf numFmtId="0" fontId="19" fillId="3" borderId="9" xfId="0" applyFont="1" applyFill="1" applyBorder="1" applyAlignment="1" applyProtection="1">
      <alignment vertical="center" wrapText="1"/>
      <protection/>
    </xf>
    <xf numFmtId="0" fontId="10" fillId="0" borderId="10" xfId="0" applyFont="1" applyFill="1" applyBorder="1" applyAlignment="1">
      <alignment horizontal="right" vertical="center" wrapText="1"/>
    </xf>
    <xf numFmtId="0" fontId="9" fillId="0" borderId="14" xfId="0" applyFont="1" applyBorder="1" applyAlignment="1">
      <alignment vertical="center"/>
    </xf>
    <xf numFmtId="0" fontId="9" fillId="0" borderId="11" xfId="0" applyFont="1" applyBorder="1" applyAlignment="1">
      <alignment vertical="center"/>
    </xf>
    <xf numFmtId="164" fontId="10" fillId="2" borderId="0" xfId="0" applyNumberFormat="1" applyFont="1" applyFill="1" applyBorder="1" applyAlignment="1" applyProtection="1">
      <alignment horizontal="right" vertical="center" wrapText="1"/>
      <protection/>
    </xf>
    <xf numFmtId="0" fontId="14" fillId="0" borderId="0" xfId="0" applyFont="1" applyBorder="1" applyAlignment="1" applyProtection="1">
      <alignment horizontal="right" vertical="center"/>
      <protection/>
    </xf>
    <xf numFmtId="0" fontId="10" fillId="2" borderId="0" xfId="0" applyFont="1" applyFill="1" applyBorder="1" applyAlignment="1" applyProtection="1">
      <alignment horizontal="right" vertical="center" wrapText="1"/>
      <protection/>
    </xf>
    <xf numFmtId="0" fontId="14" fillId="0" borderId="0" xfId="0" applyFont="1" applyBorder="1" applyAlignment="1" applyProtection="1">
      <alignment vertical="center"/>
      <protection/>
    </xf>
    <xf numFmtId="0" fontId="10" fillId="2" borderId="14" xfId="0" applyFont="1" applyFill="1" applyBorder="1" applyAlignment="1" applyProtection="1">
      <alignment horizontal="right" vertical="center"/>
      <protection/>
    </xf>
    <xf numFmtId="0" fontId="14" fillId="0" borderId="14" xfId="0" applyFont="1" applyBorder="1" applyAlignment="1" applyProtection="1">
      <alignment vertical="center"/>
      <protection/>
    </xf>
    <xf numFmtId="0" fontId="10" fillId="2" borderId="7" xfId="0" applyFont="1" applyFill="1" applyBorder="1" applyAlignment="1" applyProtection="1">
      <alignment horizontal="left" vertical="top" wrapText="1" indent="1"/>
      <protection locked="0"/>
    </xf>
    <xf numFmtId="0" fontId="10" fillId="2" borderId="9" xfId="0" applyFont="1" applyFill="1" applyBorder="1" applyAlignment="1" applyProtection="1">
      <alignment horizontal="left" vertical="top" wrapText="1" indent="1"/>
      <protection locked="0"/>
    </xf>
    <xf numFmtId="39" fontId="10" fillId="2" borderId="10" xfId="0" applyNumberFormat="1" applyFont="1" applyFill="1" applyBorder="1" applyAlignment="1" applyProtection="1">
      <alignment horizontal="left" vertical="center"/>
      <protection/>
    </xf>
    <xf numFmtId="0" fontId="10" fillId="2" borderId="14" xfId="0" applyFont="1" applyFill="1" applyBorder="1" applyAlignment="1" applyProtection="1">
      <alignment horizontal="left" vertical="center"/>
      <protection/>
    </xf>
    <xf numFmtId="0" fontId="10" fillId="2" borderId="7" xfId="0" applyFont="1" applyFill="1" applyBorder="1" applyAlignment="1" applyProtection="1">
      <alignment horizontal="left"/>
      <protection/>
    </xf>
    <xf numFmtId="0" fontId="10" fillId="2" borderId="15" xfId="0" applyFont="1" applyFill="1" applyBorder="1" applyAlignment="1" applyProtection="1">
      <alignment horizontal="left"/>
      <protection/>
    </xf>
    <xf numFmtId="0" fontId="15" fillId="0" borderId="10" xfId="0" applyFont="1" applyBorder="1" applyAlignment="1" applyProtection="1">
      <alignment vertical="center"/>
      <protection/>
    </xf>
    <xf numFmtId="0" fontId="25" fillId="0" borderId="14" xfId="0" applyFont="1" applyBorder="1" applyAlignment="1" applyProtection="1">
      <alignment vertical="center"/>
      <protection/>
    </xf>
    <xf numFmtId="39" fontId="12" fillId="2" borderId="2" xfId="0" applyNumberFormat="1" applyFont="1" applyFill="1" applyBorder="1" applyAlignment="1" applyProtection="1">
      <alignment horizontal="left" vertical="center"/>
      <protection/>
    </xf>
    <xf numFmtId="39" fontId="12" fillId="2" borderId="0" xfId="0" applyNumberFormat="1" applyFont="1" applyFill="1" applyBorder="1" applyAlignment="1" applyProtection="1">
      <alignment horizontal="left" vertical="center"/>
      <protection/>
    </xf>
    <xf numFmtId="0" fontId="10" fillId="2" borderId="7" xfId="0" applyFont="1" applyFill="1" applyBorder="1" applyAlignment="1" applyProtection="1">
      <alignment horizontal="left" vertical="center"/>
      <protection/>
    </xf>
    <xf numFmtId="0" fontId="10" fillId="2" borderId="15" xfId="0" applyFont="1" applyFill="1" applyBorder="1" applyAlignment="1" applyProtection="1">
      <alignment horizontal="left" vertical="center"/>
      <protection/>
    </xf>
    <xf numFmtId="0" fontId="14" fillId="2" borderId="0" xfId="0" applyFont="1" applyFill="1" applyBorder="1" applyAlignment="1" applyProtection="1">
      <alignment horizontal="right" vertical="center"/>
      <protection/>
    </xf>
    <xf numFmtId="0" fontId="14" fillId="2" borderId="0" xfId="0" applyFont="1" applyFill="1" applyBorder="1" applyAlignment="1" applyProtection="1">
      <alignment vertical="center"/>
      <protection/>
    </xf>
    <xf numFmtId="0" fontId="14" fillId="2" borderId="14" xfId="0" applyFont="1" applyFill="1" applyBorder="1" applyAlignment="1" applyProtection="1">
      <alignment vertical="center"/>
      <protection/>
    </xf>
    <xf numFmtId="39" fontId="10" fillId="2" borderId="7" xfId="0" applyNumberFormat="1" applyFont="1" applyFill="1" applyBorder="1" applyAlignment="1" applyProtection="1">
      <alignment horizontal="left" vertical="center"/>
      <protection/>
    </xf>
    <xf numFmtId="39" fontId="10" fillId="2" borderId="15" xfId="0" applyNumberFormat="1" applyFont="1" applyFill="1" applyBorder="1" applyAlignment="1" applyProtection="1">
      <alignment horizontal="left" vertical="center"/>
      <protection/>
    </xf>
    <xf numFmtId="0" fontId="10" fillId="0" borderId="7" xfId="0" applyFont="1" applyFill="1" applyBorder="1" applyAlignment="1" applyProtection="1">
      <alignment horizontal="left" vertical="top" indent="1"/>
      <protection locked="0"/>
    </xf>
    <xf numFmtId="0" fontId="0" fillId="0" borderId="15" xfId="0" applyBorder="1" applyAlignment="1" applyProtection="1">
      <alignment horizontal="left" vertical="top" indent="1"/>
      <protection locked="0"/>
    </xf>
    <xf numFmtId="0" fontId="0" fillId="0" borderId="9" xfId="0" applyBorder="1" applyAlignment="1" applyProtection="1">
      <alignment horizontal="left" vertical="top" indent="1"/>
      <protection locked="0"/>
    </xf>
    <xf numFmtId="39" fontId="12" fillId="3" borderId="7" xfId="0" applyNumberFormat="1" applyFont="1" applyFill="1" applyBorder="1" applyAlignment="1" applyProtection="1">
      <alignment vertical="center" wrapText="1"/>
      <protection locked="0"/>
    </xf>
    <xf numFmtId="0" fontId="19" fillId="3" borderId="15" xfId="0" applyFont="1" applyFill="1" applyBorder="1" applyAlignment="1" applyProtection="1">
      <alignment vertical="center" wrapText="1"/>
      <protection locked="0"/>
    </xf>
    <xf numFmtId="0" fontId="10" fillId="0" borderId="2" xfId="0" applyFont="1" applyFill="1" applyBorder="1" applyAlignment="1" applyProtection="1">
      <alignment horizontal="right" vertical="center" wrapText="1"/>
      <protection locked="0"/>
    </xf>
    <xf numFmtId="0" fontId="9" fillId="0" borderId="0" xfId="0" applyFont="1" applyBorder="1" applyAlignment="1" applyProtection="1">
      <alignment vertical="center"/>
      <protection locked="0"/>
    </xf>
    <xf numFmtId="0" fontId="9" fillId="0" borderId="1" xfId="0" applyFont="1" applyBorder="1" applyAlignment="1" applyProtection="1">
      <alignment vertical="center"/>
      <protection locked="0"/>
    </xf>
    <xf numFmtId="164" fontId="10" fillId="2" borderId="0" xfId="0" applyNumberFormat="1" applyFont="1" applyFill="1" applyBorder="1" applyAlignment="1" applyProtection="1">
      <alignment horizontal="right" vertical="center" wrapText="1"/>
      <protection locked="0"/>
    </xf>
    <xf numFmtId="0" fontId="14" fillId="0" borderId="0" xfId="0" applyFont="1" applyBorder="1" applyAlignment="1" applyProtection="1">
      <alignment horizontal="right" vertical="center"/>
      <protection locked="0"/>
    </xf>
    <xf numFmtId="0" fontId="10" fillId="2" borderId="0" xfId="0" applyFont="1" applyFill="1" applyBorder="1" applyAlignment="1" applyProtection="1">
      <alignment horizontal="right" vertical="center" wrapText="1"/>
      <protection locked="0"/>
    </xf>
    <xf numFmtId="0" fontId="14" fillId="2" borderId="0" xfId="0" applyFont="1" applyFill="1" applyBorder="1" applyAlignment="1" applyProtection="1">
      <alignment vertical="center"/>
      <protection locked="0"/>
    </xf>
    <xf numFmtId="0" fontId="10" fillId="2" borderId="14" xfId="0" applyFont="1" applyFill="1" applyBorder="1" applyAlignment="1" applyProtection="1">
      <alignment horizontal="right" vertical="center"/>
      <protection locked="0"/>
    </xf>
    <xf numFmtId="0" fontId="14" fillId="2" borderId="14" xfId="0" applyFont="1" applyFill="1" applyBorder="1" applyAlignment="1" applyProtection="1">
      <alignment vertical="center"/>
      <protection locked="0"/>
    </xf>
    <xf numFmtId="2" fontId="9" fillId="0" borderId="0" xfId="0" applyNumberFormat="1" applyFont="1" applyFill="1" applyBorder="1" applyAlignment="1" applyProtection="1">
      <alignment horizontal="left" vertical="top" wrapText="1"/>
      <protection locked="0"/>
    </xf>
    <xf numFmtId="2" fontId="9" fillId="0" borderId="1" xfId="0" applyNumberFormat="1"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center" wrapText="1" indent="1"/>
      <protection locked="0"/>
    </xf>
    <xf numFmtId="0" fontId="10" fillId="2" borderId="15" xfId="0" applyFont="1" applyFill="1" applyBorder="1" applyAlignment="1" applyProtection="1">
      <alignment horizontal="left" vertical="center" wrapText="1" indent="1"/>
      <protection locked="0"/>
    </xf>
    <xf numFmtId="0" fontId="10" fillId="2" borderId="9" xfId="0" applyFont="1" applyFill="1" applyBorder="1" applyAlignment="1" applyProtection="1">
      <alignment horizontal="left" vertical="center" wrapText="1" indent="1"/>
      <protection locked="0"/>
    </xf>
    <xf numFmtId="1" fontId="22" fillId="0" borderId="26" xfId="0" applyNumberFormat="1" applyFont="1" applyFill="1" applyBorder="1" applyAlignment="1" applyProtection="1">
      <alignment horizontal="center" vertical="center"/>
      <protection locked="0"/>
    </xf>
    <xf numFmtId="1" fontId="22" fillId="0" borderId="27" xfId="0" applyNumberFormat="1" applyFont="1" applyFill="1" applyBorder="1" applyAlignment="1" applyProtection="1">
      <alignment horizontal="center" vertical="center"/>
      <protection locked="0"/>
    </xf>
    <xf numFmtId="1" fontId="22" fillId="0" borderId="28" xfId="0" applyNumberFormat="1" applyFont="1" applyFill="1" applyBorder="1" applyAlignment="1" applyProtection="1">
      <alignment horizontal="center" vertical="center"/>
      <protection locked="0"/>
    </xf>
    <xf numFmtId="1" fontId="22" fillId="0" borderId="29" xfId="0" applyNumberFormat="1" applyFont="1" applyFill="1" applyBorder="1" applyAlignment="1" applyProtection="1">
      <alignment horizontal="center" vertical="center"/>
      <protection locked="0"/>
    </xf>
    <xf numFmtId="164" fontId="28" fillId="0" borderId="7" xfId="0" applyNumberFormat="1" applyFont="1" applyFill="1" applyBorder="1" applyAlignment="1" applyProtection="1">
      <alignment horizontal="left" vertical="top" wrapText="1" indent="1"/>
      <protection locked="0"/>
    </xf>
    <xf numFmtId="164" fontId="28" fillId="0" borderId="9" xfId="0" applyNumberFormat="1" applyFont="1" applyFill="1" applyBorder="1" applyAlignment="1" applyProtection="1">
      <alignment horizontal="left" vertical="top" wrapText="1" indent="1"/>
      <protection locked="0"/>
    </xf>
    <xf numFmtId="0" fontId="35" fillId="2" borderId="7"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5" fillId="2" borderId="0" xfId="0" applyFont="1" applyFill="1" applyBorder="1" applyAlignment="1" applyProtection="1">
      <alignment horizontal="left" vertical="center"/>
      <protection/>
    </xf>
    <xf numFmtId="0" fontId="5" fillId="2" borderId="14" xfId="0" applyFont="1" applyFill="1" applyBorder="1" applyAlignment="1" applyProtection="1">
      <alignment horizontal="left" vertical="center"/>
      <protection/>
    </xf>
    <xf numFmtId="39" fontId="12" fillId="3" borderId="7" xfId="0" applyNumberFormat="1" applyFont="1" applyFill="1" applyBorder="1" applyAlignment="1" applyProtection="1">
      <alignment vertical="top" wrapText="1"/>
      <protection/>
    </xf>
    <xf numFmtId="0" fontId="19" fillId="3" borderId="9" xfId="0" applyFont="1" applyFill="1" applyBorder="1" applyAlignment="1" applyProtection="1">
      <alignment vertical="top" wrapText="1"/>
      <protection/>
    </xf>
    <xf numFmtId="39" fontId="12" fillId="3" borderId="7" xfId="0" applyNumberFormat="1" applyFont="1" applyFill="1" applyBorder="1" applyAlignment="1" applyProtection="1">
      <alignment horizontal="left" vertical="top"/>
      <protection/>
    </xf>
    <xf numFmtId="39" fontId="12" fillId="3" borderId="9" xfId="0" applyNumberFormat="1" applyFont="1" applyFill="1" applyBorder="1" applyAlignment="1" applyProtection="1">
      <alignment horizontal="left" vertical="top"/>
      <protection/>
    </xf>
    <xf numFmtId="9" fontId="10" fillId="0" borderId="3"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xf>
    <xf numFmtId="0" fontId="9" fillId="2" borderId="7" xfId="0" applyFont="1" applyFill="1" applyBorder="1" applyAlignment="1" applyProtection="1">
      <alignment horizontal="center" vertical="top" wrapText="1"/>
      <protection/>
    </xf>
    <xf numFmtId="0" fontId="9" fillId="2" borderId="9" xfId="0" applyFont="1" applyFill="1" applyBorder="1" applyAlignment="1" applyProtection="1">
      <alignment horizontal="center" vertical="top" wrapText="1"/>
      <protection/>
    </xf>
    <xf numFmtId="0" fontId="9" fillId="2" borderId="4" xfId="0" applyFont="1" applyFill="1" applyBorder="1" applyAlignment="1" applyProtection="1">
      <alignment horizontal="center" vertical="top" wrapText="1"/>
      <protection/>
    </xf>
    <xf numFmtId="0" fontId="9" fillId="2" borderId="6" xfId="0" applyFont="1" applyFill="1" applyBorder="1" applyAlignment="1" applyProtection="1">
      <alignment horizontal="center" vertical="top" wrapText="1"/>
      <protection/>
    </xf>
    <xf numFmtId="0" fontId="45" fillId="2" borderId="4" xfId="0" applyFont="1" applyFill="1" applyBorder="1" applyAlignment="1" applyProtection="1">
      <alignment horizontal="center" vertical="top" wrapText="1"/>
      <protection/>
    </xf>
    <xf numFmtId="0" fontId="45" fillId="2" borderId="6" xfId="0" applyFont="1" applyFill="1" applyBorder="1" applyAlignment="1" applyProtection="1">
      <alignment horizontal="center" vertical="top" wrapText="1"/>
      <protection/>
    </xf>
    <xf numFmtId="0" fontId="14" fillId="0" borderId="0" xfId="0" applyFont="1" applyBorder="1" applyAlignment="1" applyProtection="1">
      <alignment vertical="center"/>
      <protection locked="0"/>
    </xf>
    <xf numFmtId="0" fontId="14" fillId="0" borderId="14" xfId="0" applyFont="1" applyBorder="1" applyAlignment="1" applyProtection="1">
      <alignment vertical="center"/>
      <protection locked="0"/>
    </xf>
    <xf numFmtId="168" fontId="9" fillId="2" borderId="7" xfId="0" applyNumberFormat="1"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10" fontId="9" fillId="2" borderId="7" xfId="0" applyNumberFormat="1" applyFont="1" applyFill="1" applyBorder="1" applyAlignment="1" applyProtection="1">
      <alignment horizontal="center" vertical="center"/>
      <protection/>
    </xf>
    <xf numFmtId="10" fontId="9" fillId="2" borderId="15" xfId="0" applyNumberFormat="1" applyFont="1" applyFill="1" applyBorder="1" applyAlignment="1" applyProtection="1">
      <alignment horizontal="center" vertical="center"/>
      <protection/>
    </xf>
    <xf numFmtId="10" fontId="9" fillId="2" borderId="9" xfId="0" applyNumberFormat="1" applyFont="1" applyFill="1" applyBorder="1" applyAlignment="1" applyProtection="1">
      <alignment horizontal="center" vertical="center"/>
      <protection/>
    </xf>
    <xf numFmtId="0" fontId="9" fillId="2" borderId="15" xfId="0" applyFont="1" applyFill="1" applyBorder="1" applyAlignment="1" applyProtection="1">
      <alignment horizontal="center" vertical="top" wrapText="1"/>
      <protection/>
    </xf>
    <xf numFmtId="9" fontId="10" fillId="0" borderId="3" xfId="0" applyNumberFormat="1" applyFont="1" applyFill="1" applyBorder="1" applyAlignment="1" applyProtection="1">
      <alignment horizontal="center" vertical="center"/>
      <protection locked="0"/>
    </xf>
    <xf numFmtId="39" fontId="22" fillId="2" borderId="7" xfId="0" applyNumberFormat="1" applyFont="1" applyFill="1" applyBorder="1" applyAlignment="1" applyProtection="1">
      <alignment horizontal="left" vertical="center"/>
      <protection/>
    </xf>
    <xf numFmtId="0" fontId="22" fillId="2" borderId="9" xfId="0" applyFont="1" applyFill="1" applyBorder="1" applyAlignment="1" applyProtection="1">
      <alignment horizontal="left" vertical="center"/>
      <protection/>
    </xf>
    <xf numFmtId="0" fontId="10" fillId="2" borderId="10" xfId="0" applyFont="1" applyFill="1" applyBorder="1" applyAlignment="1" applyProtection="1">
      <alignment horizontal="right" vertical="center" wrapText="1"/>
      <protection/>
    </xf>
    <xf numFmtId="0" fontId="10" fillId="2" borderId="11" xfId="0" applyFont="1" applyFill="1" applyBorder="1" applyAlignment="1" applyProtection="1">
      <alignment horizontal="right" vertical="center" wrapText="1"/>
      <protection/>
    </xf>
    <xf numFmtId="1" fontId="9" fillId="2" borderId="12" xfId="0" applyNumberFormat="1" applyFont="1" applyFill="1" applyBorder="1" applyAlignment="1" applyProtection="1">
      <alignment horizontal="right" vertical="center" wrapText="1"/>
      <protection/>
    </xf>
    <xf numFmtId="1" fontId="9" fillId="2" borderId="8" xfId="0" applyNumberFormat="1" applyFont="1" applyFill="1" applyBorder="1" applyAlignment="1" applyProtection="1">
      <alignment horizontal="right" vertical="center" wrapText="1"/>
      <protection/>
    </xf>
    <xf numFmtId="0" fontId="10" fillId="3" borderId="0" xfId="0" applyFont="1" applyFill="1" applyBorder="1" applyAlignment="1" applyProtection="1">
      <alignment vertical="center"/>
      <protection/>
    </xf>
    <xf numFmtId="0" fontId="10" fillId="3" borderId="3" xfId="0" applyFont="1" applyFill="1" applyBorder="1" applyAlignment="1" applyProtection="1">
      <alignment horizontal="center" vertical="center" wrapText="1"/>
      <protection/>
    </xf>
    <xf numFmtId="164" fontId="10" fillId="3" borderId="0" xfId="0" applyNumberFormat="1" applyFont="1" applyFill="1" applyBorder="1" applyAlignment="1" applyProtection="1">
      <alignment horizontal="right" vertical="center" wrapText="1"/>
      <protection/>
    </xf>
    <xf numFmtId="0" fontId="14" fillId="3" borderId="0" xfId="0" applyFont="1" applyFill="1" applyBorder="1" applyAlignment="1" applyProtection="1">
      <alignment horizontal="right" vertical="center"/>
      <protection/>
    </xf>
    <xf numFmtId="0" fontId="10" fillId="3" borderId="0" xfId="0" applyFont="1" applyFill="1" applyBorder="1" applyAlignment="1" applyProtection="1">
      <alignment horizontal="right" vertical="center" wrapText="1"/>
      <protection/>
    </xf>
    <xf numFmtId="0" fontId="14" fillId="3" borderId="0" xfId="0" applyFont="1" applyFill="1" applyBorder="1" applyAlignment="1" applyProtection="1">
      <alignment vertical="center"/>
      <protection/>
    </xf>
    <xf numFmtId="0" fontId="10" fillId="3" borderId="14" xfId="0" applyFont="1" applyFill="1" applyBorder="1" applyAlignment="1" applyProtection="1">
      <alignment horizontal="left" vertical="center"/>
      <protection/>
    </xf>
    <xf numFmtId="0" fontId="10" fillId="3" borderId="14" xfId="0" applyFont="1" applyFill="1" applyBorder="1" applyAlignment="1" applyProtection="1">
      <alignment horizontal="right" vertical="center"/>
      <protection/>
    </xf>
    <xf numFmtId="0" fontId="14" fillId="3" borderId="14" xfId="0" applyFont="1" applyFill="1" applyBorder="1" applyAlignment="1" applyProtection="1">
      <alignment vertical="center"/>
      <protection/>
    </xf>
    <xf numFmtId="0" fontId="11" fillId="3" borderId="4" xfId="0" applyFont="1" applyFill="1" applyBorder="1" applyAlignment="1" applyProtection="1">
      <alignment horizontal="center" vertical="top" wrapText="1"/>
      <protection/>
    </xf>
    <xf numFmtId="0" fontId="11" fillId="3" borderId="5" xfId="0" applyFont="1" applyFill="1" applyBorder="1" applyAlignment="1" applyProtection="1">
      <alignment horizontal="center" vertical="top" wrapText="1"/>
      <protection/>
    </xf>
    <xf numFmtId="39" fontId="12" fillId="2" borderId="7" xfId="0" applyNumberFormat="1" applyFont="1" applyFill="1" applyBorder="1" applyAlignment="1" applyProtection="1">
      <alignment vertical="center" wrapText="1"/>
      <protection/>
    </xf>
    <xf numFmtId="0" fontId="19" fillId="2" borderId="9" xfId="0" applyFont="1" applyFill="1" applyBorder="1" applyAlignment="1" applyProtection="1">
      <alignment vertical="center" wrapText="1"/>
      <protection/>
    </xf>
    <xf numFmtId="0" fontId="10" fillId="0" borderId="10" xfId="0" applyFont="1" applyFill="1" applyBorder="1" applyAlignment="1" applyProtection="1">
      <alignment horizontal="right" vertical="center" wrapText="1"/>
      <protection/>
    </xf>
    <xf numFmtId="0" fontId="9" fillId="0" borderId="14" xfId="0" applyFont="1" applyBorder="1" applyAlignment="1" applyProtection="1">
      <alignment vertical="center"/>
      <protection/>
    </xf>
    <xf numFmtId="0" fontId="9" fillId="0" borderId="1" xfId="0" applyFont="1" applyBorder="1" applyAlignment="1" applyProtection="1">
      <alignment vertical="center"/>
      <protection/>
    </xf>
    <xf numFmtId="3" fontId="9" fillId="3" borderId="4" xfId="0" applyNumberFormat="1" applyFont="1" applyFill="1" applyBorder="1" applyAlignment="1" applyProtection="1">
      <alignment horizontal="center" vertical="top" wrapText="1"/>
      <protection/>
    </xf>
    <xf numFmtId="3" fontId="9" fillId="3" borderId="5" xfId="0" applyNumberFormat="1" applyFont="1" applyFill="1" applyBorder="1" applyAlignment="1" applyProtection="1">
      <alignment horizontal="center" vertical="top" wrapText="1"/>
      <protection/>
    </xf>
    <xf numFmtId="39" fontId="12" fillId="2" borderId="7" xfId="0" applyNumberFormat="1" applyFont="1" applyFill="1" applyBorder="1" applyAlignment="1" applyProtection="1">
      <alignment horizontal="left" vertical="top"/>
      <protection/>
    </xf>
    <xf numFmtId="39" fontId="12" fillId="2" borderId="9" xfId="0" applyNumberFormat="1" applyFont="1" applyFill="1" applyBorder="1" applyAlignment="1" applyProtection="1">
      <alignment horizontal="left" vertical="top"/>
      <protection/>
    </xf>
    <xf numFmtId="0" fontId="35" fillId="3" borderId="7" xfId="0" applyFont="1" applyFill="1" applyBorder="1" applyAlignment="1" applyProtection="1">
      <alignment horizontal="center" vertical="center" wrapText="1"/>
      <protection/>
    </xf>
    <xf numFmtId="0" fontId="15" fillId="3" borderId="9" xfId="0"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10" fillId="0" borderId="3" xfId="0" applyFont="1" applyFill="1" applyBorder="1" applyAlignment="1">
      <alignment horizontal="right" vertical="center" wrapText="1"/>
    </xf>
    <xf numFmtId="0" fontId="9" fillId="0" borderId="3" xfId="0" applyFont="1" applyBorder="1" applyAlignment="1">
      <alignment vertical="center"/>
    </xf>
    <xf numFmtId="0" fontId="9" fillId="0" borderId="4" xfId="0" applyFont="1" applyBorder="1" applyAlignment="1">
      <alignment vertical="center"/>
    </xf>
    <xf numFmtId="164" fontId="9" fillId="3" borderId="7" xfId="0" applyNumberFormat="1" applyFont="1" applyFill="1" applyBorder="1" applyAlignment="1" applyProtection="1">
      <alignment horizontal="right" vertical="center" wrapText="1"/>
      <protection/>
    </xf>
    <xf numFmtId="0" fontId="0" fillId="0" borderId="15" xfId="0" applyBorder="1" applyAlignment="1" applyProtection="1">
      <alignment vertical="center"/>
      <protection/>
    </xf>
    <xf numFmtId="0" fontId="6" fillId="0" borderId="3"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3" fillId="0" borderId="12" xfId="0" applyFont="1" applyFill="1" applyBorder="1" applyAlignment="1" applyProtection="1">
      <alignment horizontal="center" vertical="center" wrapText="1"/>
      <protection locked="0"/>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10" fillId="0" borderId="4" xfId="0" applyFont="1" applyBorder="1" applyAlignment="1">
      <alignment horizontal="center" vertical="top" wrapText="1"/>
    </xf>
    <xf numFmtId="0" fontId="14" fillId="0" borderId="5" xfId="0" applyFont="1" applyBorder="1" applyAlignment="1">
      <alignment vertical="top" wrapText="1"/>
    </xf>
    <xf numFmtId="0" fontId="14" fillId="0" borderId="5" xfId="0" applyFont="1" applyBorder="1" applyAlignment="1">
      <alignment/>
    </xf>
    <xf numFmtId="0" fontId="14" fillId="0" borderId="6" xfId="0" applyFont="1" applyBorder="1" applyAlignment="1">
      <alignment/>
    </xf>
    <xf numFmtId="0" fontId="9" fillId="3" borderId="4" xfId="0" applyFont="1" applyFill="1" applyBorder="1" applyAlignment="1">
      <alignment/>
    </xf>
    <xf numFmtId="0" fontId="0" fillId="0" borderId="5" xfId="0" applyBorder="1" applyAlignment="1">
      <alignment/>
    </xf>
    <xf numFmtId="0" fontId="0" fillId="0" borderId="6" xfId="0" applyBorder="1" applyAlignment="1">
      <alignment/>
    </xf>
    <xf numFmtId="0" fontId="10" fillId="3" borderId="12" xfId="0" applyFont="1" applyFill="1" applyBorder="1" applyAlignment="1" applyProtection="1">
      <alignment horizontal="left" vertical="top" wrapText="1"/>
      <protection locked="0"/>
    </xf>
    <xf numFmtId="0" fontId="14" fillId="3" borderId="13" xfId="0" applyFont="1" applyFill="1" applyBorder="1" applyAlignment="1" applyProtection="1">
      <alignment horizontal="left" vertical="top"/>
      <protection locked="0"/>
    </xf>
    <xf numFmtId="0" fontId="14" fillId="3" borderId="8" xfId="0"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1" xfId="0" applyFont="1" applyFill="1" applyBorder="1" applyAlignment="1" applyProtection="1">
      <alignment horizontal="left" vertical="top"/>
      <protection locked="0"/>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9" fillId="3" borderId="12" xfId="0" applyFont="1" applyFill="1" applyBorder="1" applyAlignment="1" applyProtection="1">
      <alignment horizontal="right" vertical="center" wrapText="1"/>
      <protection/>
    </xf>
    <xf numFmtId="0" fontId="9" fillId="3" borderId="13" xfId="0" applyFont="1" applyFill="1" applyBorder="1" applyAlignment="1" applyProtection="1">
      <alignment horizontal="right" vertical="center"/>
      <protection/>
    </xf>
    <xf numFmtId="39" fontId="12" fillId="0" borderId="2" xfId="0" applyNumberFormat="1" applyFont="1" applyFill="1" applyBorder="1" applyAlignment="1" applyProtection="1">
      <alignment vertical="top" wrapText="1"/>
      <protection/>
    </xf>
    <xf numFmtId="0" fontId="12" fillId="0" borderId="0" xfId="0" applyFont="1" applyFill="1" applyBorder="1" applyAlignment="1" applyProtection="1">
      <alignment vertical="top"/>
      <protection/>
    </xf>
    <xf numFmtId="0" fontId="12" fillId="2" borderId="12"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center" vertical="top" wrapText="1"/>
      <protection locked="0"/>
    </xf>
    <xf numFmtId="0" fontId="9" fillId="2" borderId="3" xfId="0" applyFont="1" applyFill="1" applyBorder="1" applyAlignment="1" applyProtection="1">
      <alignment horizontal="center" vertical="top" wrapText="1"/>
      <protection locked="0"/>
    </xf>
    <xf numFmtId="0" fontId="9" fillId="2" borderId="10"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39" fontId="11" fillId="3" borderId="7" xfId="0" applyNumberFormat="1" applyFont="1" applyFill="1" applyBorder="1" applyAlignment="1" applyProtection="1">
      <alignment vertical="center"/>
      <protection locked="0"/>
    </xf>
    <xf numFmtId="39" fontId="11" fillId="3" borderId="15" xfId="0" applyNumberFormat="1" applyFont="1" applyFill="1" applyBorder="1" applyAlignment="1" applyProtection="1">
      <alignment vertical="center"/>
      <protection locked="0"/>
    </xf>
    <xf numFmtId="0" fontId="11" fillId="3" borderId="15" xfId="0" applyFont="1" applyFill="1" applyBorder="1" applyAlignment="1" applyProtection="1">
      <alignment vertical="center"/>
      <protection locked="0"/>
    </xf>
    <xf numFmtId="1" fontId="9" fillId="2" borderId="4" xfId="0" applyNumberFormat="1" applyFont="1" applyFill="1" applyBorder="1" applyAlignment="1" applyProtection="1">
      <alignment horizontal="center" vertical="center" wrapText="1"/>
      <protection locked="0"/>
    </xf>
    <xf numFmtId="1" fontId="9" fillId="2" borderId="5" xfId="0" applyNumberFormat="1" applyFont="1" applyFill="1" applyBorder="1" applyAlignment="1" applyProtection="1">
      <alignment horizontal="center" vertical="center" wrapText="1"/>
      <protection locked="0"/>
    </xf>
    <xf numFmtId="1" fontId="22" fillId="0" borderId="15" xfId="0" applyNumberFormat="1" applyFont="1" applyFill="1" applyBorder="1" applyAlignment="1" applyProtection="1">
      <alignment horizontal="center"/>
      <protection locked="0"/>
    </xf>
    <xf numFmtId="1" fontId="22" fillId="0" borderId="26" xfId="0" applyNumberFormat="1" applyFont="1" applyFill="1" applyBorder="1" applyAlignment="1" applyProtection="1">
      <alignment horizontal="center"/>
      <protection locked="0"/>
    </xf>
    <xf numFmtId="1" fontId="22" fillId="0" borderId="27" xfId="0" applyNumberFormat="1" applyFont="1" applyFill="1" applyBorder="1" applyAlignment="1" applyProtection="1">
      <alignment horizontal="center"/>
      <protection locked="0"/>
    </xf>
    <xf numFmtId="1" fontId="22" fillId="0" borderId="28" xfId="0" applyNumberFormat="1" applyFont="1" applyFill="1" applyBorder="1" applyAlignment="1" applyProtection="1">
      <alignment horizontal="center"/>
      <protection locked="0"/>
    </xf>
    <xf numFmtId="1" fontId="22" fillId="0" borderId="7" xfId="0" applyNumberFormat="1" applyFont="1" applyFill="1" applyBorder="1" applyAlignment="1" applyProtection="1">
      <alignment horizontal="center"/>
      <protection locked="0"/>
    </xf>
    <xf numFmtId="0" fontId="14"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2542"/>
  <sheetViews>
    <sheetView showGridLines="0" workbookViewId="0" topLeftCell="A1">
      <selection activeCell="E3" sqref="E3"/>
    </sheetView>
  </sheetViews>
  <sheetFormatPr defaultColWidth="9.140625" defaultRowHeight="12.75"/>
  <cols>
    <col min="1" max="1" width="7.00390625" style="1" customWidth="1"/>
    <col min="2" max="2" width="59.421875" style="3" customWidth="1"/>
    <col min="3" max="3" width="15.421875" style="2" customWidth="1"/>
    <col min="4" max="16384" width="6.28125" style="2" customWidth="1"/>
  </cols>
  <sheetData>
    <row r="1" spans="1:2" s="4" customFormat="1" ht="19.5">
      <c r="A1" s="515" t="s">
        <v>227</v>
      </c>
      <c r="B1" s="156"/>
    </row>
    <row r="2" spans="1:2" s="4" customFormat="1" ht="15.75">
      <c r="A2" s="278" t="s">
        <v>339</v>
      </c>
      <c r="B2" s="276"/>
    </row>
    <row r="3" spans="1:2" ht="12">
      <c r="A3" s="150" t="s">
        <v>47</v>
      </c>
      <c r="B3" s="152"/>
    </row>
    <row r="4" spans="1:2" ht="12">
      <c r="A4" s="387">
        <v>10.01</v>
      </c>
      <c r="B4" s="3" t="s">
        <v>107</v>
      </c>
    </row>
    <row r="5" spans="1:2" ht="12">
      <c r="A5" s="249">
        <v>10.02</v>
      </c>
      <c r="B5" s="3" t="s">
        <v>108</v>
      </c>
    </row>
    <row r="6" spans="1:2" ht="12">
      <c r="A6" s="249">
        <v>10.03</v>
      </c>
      <c r="B6" s="3" t="s">
        <v>109</v>
      </c>
    </row>
    <row r="7" spans="1:2" ht="12">
      <c r="A7" s="249">
        <v>10.04</v>
      </c>
      <c r="B7" s="3" t="s">
        <v>110</v>
      </c>
    </row>
    <row r="8" spans="1:2" ht="12">
      <c r="A8" s="249">
        <v>10.05</v>
      </c>
      <c r="B8" s="3" t="s">
        <v>111</v>
      </c>
    </row>
    <row r="9" spans="1:2" ht="12">
      <c r="A9" s="249">
        <v>10.06</v>
      </c>
      <c r="B9" s="3" t="s">
        <v>112</v>
      </c>
    </row>
    <row r="10" spans="1:2" ht="12">
      <c r="A10" s="249">
        <v>10.07</v>
      </c>
      <c r="B10" s="3" t="s">
        <v>113</v>
      </c>
    </row>
    <row r="11" spans="1:2" ht="12">
      <c r="A11" s="249">
        <v>10.08</v>
      </c>
      <c r="B11" s="3" t="s">
        <v>127</v>
      </c>
    </row>
    <row r="12" spans="1:2" ht="12">
      <c r="A12" s="249">
        <v>10.09</v>
      </c>
      <c r="B12" s="3" t="s">
        <v>114</v>
      </c>
    </row>
    <row r="13" spans="1:2" ht="12">
      <c r="A13" s="388">
        <v>10.1</v>
      </c>
      <c r="B13" s="3" t="s">
        <v>72</v>
      </c>
    </row>
    <row r="14" spans="1:2" ht="12">
      <c r="A14" s="249">
        <v>10.11</v>
      </c>
      <c r="B14" s="3" t="s">
        <v>71</v>
      </c>
    </row>
    <row r="15" spans="1:2" ht="12">
      <c r="A15" s="249">
        <v>10.12</v>
      </c>
      <c r="B15" s="3" t="s">
        <v>91</v>
      </c>
    </row>
    <row r="16" spans="1:2" ht="12">
      <c r="A16" s="249">
        <v>10.13</v>
      </c>
      <c r="B16" s="3" t="s">
        <v>73</v>
      </c>
    </row>
    <row r="17" spans="1:2" ht="12">
      <c r="A17" s="77" t="s">
        <v>48</v>
      </c>
      <c r="B17" s="78"/>
    </row>
    <row r="18" spans="1:2" ht="12">
      <c r="A18" s="79">
        <v>20.01</v>
      </c>
      <c r="B18" s="80" t="s">
        <v>123</v>
      </c>
    </row>
    <row r="19" spans="1:2" ht="12">
      <c r="A19" s="79">
        <v>20.02</v>
      </c>
      <c r="B19" s="80" t="s">
        <v>124</v>
      </c>
    </row>
    <row r="20" spans="1:2" ht="12">
      <c r="A20" s="79">
        <v>20.03</v>
      </c>
      <c r="B20" s="80" t="s">
        <v>125</v>
      </c>
    </row>
    <row r="21" spans="1:2" ht="12">
      <c r="A21" s="79">
        <v>20.04</v>
      </c>
      <c r="B21" s="80" t="s">
        <v>85</v>
      </c>
    </row>
    <row r="22" spans="1:2" ht="12">
      <c r="A22" s="79">
        <v>20.05</v>
      </c>
      <c r="B22" s="80" t="s">
        <v>88</v>
      </c>
    </row>
    <row r="23" spans="1:2" ht="12">
      <c r="A23" s="79">
        <v>20.06</v>
      </c>
      <c r="B23" s="80" t="s">
        <v>132</v>
      </c>
    </row>
    <row r="24" spans="1:2" ht="12">
      <c r="A24" s="79">
        <v>20.07</v>
      </c>
      <c r="B24" s="80" t="s">
        <v>129</v>
      </c>
    </row>
    <row r="25" spans="1:2" ht="12">
      <c r="A25" s="150" t="s">
        <v>46</v>
      </c>
      <c r="B25" s="152"/>
    </row>
    <row r="26" spans="1:2" ht="12">
      <c r="A26" s="151">
        <v>30.01</v>
      </c>
      <c r="B26" s="3" t="s">
        <v>83</v>
      </c>
    </row>
    <row r="27" spans="1:2" ht="12">
      <c r="A27" s="151">
        <v>30.02</v>
      </c>
      <c r="B27" s="154" t="s">
        <v>63</v>
      </c>
    </row>
    <row r="28" spans="1:2" ht="12">
      <c r="A28" s="151">
        <v>30.03</v>
      </c>
      <c r="B28" s="3" t="s">
        <v>64</v>
      </c>
    </row>
    <row r="29" spans="1:2" ht="12">
      <c r="A29" s="151">
        <v>30.04</v>
      </c>
      <c r="B29" s="154" t="s">
        <v>106</v>
      </c>
    </row>
    <row r="30" spans="1:2" ht="12">
      <c r="A30" s="153">
        <v>30.05</v>
      </c>
      <c r="B30" s="154" t="s">
        <v>128</v>
      </c>
    </row>
    <row r="31" spans="1:2" ht="12.75">
      <c r="A31" s="77" t="s">
        <v>45</v>
      </c>
      <c r="B31" s="156"/>
    </row>
    <row r="32" spans="1:2" ht="12">
      <c r="A32" s="79">
        <v>40.01</v>
      </c>
      <c r="B32" s="80" t="s">
        <v>67</v>
      </c>
    </row>
    <row r="33" spans="1:2" ht="12">
      <c r="A33" s="79">
        <v>40.02</v>
      </c>
      <c r="B33" s="80" t="s">
        <v>68</v>
      </c>
    </row>
    <row r="34" spans="1:2" ht="12" customHeight="1">
      <c r="A34" s="79">
        <v>40.03</v>
      </c>
      <c r="B34" s="157" t="s">
        <v>84</v>
      </c>
    </row>
    <row r="35" spans="1:2" ht="12.75" customHeight="1">
      <c r="A35" s="79">
        <v>40.04</v>
      </c>
      <c r="B35" s="158" t="s">
        <v>86</v>
      </c>
    </row>
    <row r="36" spans="1:2" ht="12">
      <c r="A36" s="79">
        <v>40.05</v>
      </c>
      <c r="B36" s="157" t="s">
        <v>122</v>
      </c>
    </row>
    <row r="37" spans="1:2" ht="11.25" customHeight="1">
      <c r="A37" s="79">
        <v>40.06</v>
      </c>
      <c r="B37" s="157" t="s">
        <v>40</v>
      </c>
    </row>
    <row r="38" spans="1:2" ht="12" customHeight="1">
      <c r="A38" s="79">
        <v>40.07</v>
      </c>
      <c r="B38" s="157" t="s">
        <v>120</v>
      </c>
    </row>
    <row r="39" spans="1:2" ht="12.75" customHeight="1">
      <c r="A39" s="79">
        <v>40.08</v>
      </c>
      <c r="B39" s="157" t="s">
        <v>60</v>
      </c>
    </row>
    <row r="40" spans="1:2" ht="12">
      <c r="A40" s="150" t="s">
        <v>44</v>
      </c>
      <c r="B40" s="152"/>
    </row>
    <row r="41" spans="1:2" ht="12">
      <c r="A41" s="151">
        <v>50.01</v>
      </c>
      <c r="B41" s="3" t="s">
        <v>115</v>
      </c>
    </row>
    <row r="42" spans="1:2" ht="12">
      <c r="A42" s="151">
        <v>50.02</v>
      </c>
      <c r="B42" s="3" t="s">
        <v>116</v>
      </c>
    </row>
    <row r="43" spans="1:2" ht="12">
      <c r="A43" s="151">
        <v>50.03</v>
      </c>
      <c r="B43" s="3" t="s">
        <v>118</v>
      </c>
    </row>
    <row r="44" spans="1:2" ht="12">
      <c r="A44" s="151">
        <v>50.04</v>
      </c>
      <c r="B44" s="3" t="s">
        <v>117</v>
      </c>
    </row>
    <row r="45" spans="1:2" ht="12">
      <c r="A45" s="151">
        <v>50.05</v>
      </c>
      <c r="B45" s="3" t="s">
        <v>65</v>
      </c>
    </row>
    <row r="46" spans="1:2" ht="12">
      <c r="A46" s="151">
        <v>50.06</v>
      </c>
      <c r="B46" s="3" t="s">
        <v>119</v>
      </c>
    </row>
    <row r="47" spans="1:2" ht="12">
      <c r="A47" s="151">
        <v>50.07</v>
      </c>
      <c r="B47" s="3" t="s">
        <v>66</v>
      </c>
    </row>
    <row r="48" spans="1:2" ht="12">
      <c r="A48" s="1262" t="s">
        <v>43</v>
      </c>
      <c r="B48" s="1263"/>
    </row>
    <row r="49" spans="1:2" ht="12">
      <c r="A49" s="79">
        <v>60.01</v>
      </c>
      <c r="B49" s="80" t="s">
        <v>121</v>
      </c>
    </row>
    <row r="50" spans="1:2" ht="12">
      <c r="A50" s="82">
        <v>60.02</v>
      </c>
      <c r="B50" s="159" t="s">
        <v>74</v>
      </c>
    </row>
    <row r="51" spans="1:2" ht="12">
      <c r="A51" s="150" t="s">
        <v>42</v>
      </c>
      <c r="B51" s="152"/>
    </row>
    <row r="52" spans="1:2" ht="12">
      <c r="A52" s="151">
        <v>70.01</v>
      </c>
      <c r="B52" s="3" t="s">
        <v>93</v>
      </c>
    </row>
    <row r="53" spans="1:2" ht="12">
      <c r="A53" s="151">
        <v>70.02</v>
      </c>
      <c r="B53" s="3" t="s">
        <v>94</v>
      </c>
    </row>
    <row r="54" spans="1:2" ht="12">
      <c r="A54" s="151">
        <v>70.03</v>
      </c>
      <c r="B54" s="3" t="s">
        <v>95</v>
      </c>
    </row>
    <row r="55" spans="1:2" ht="12">
      <c r="A55" s="151">
        <v>70.04</v>
      </c>
      <c r="B55" s="3" t="s">
        <v>96</v>
      </c>
    </row>
    <row r="56" spans="1:2" ht="12">
      <c r="A56" s="151">
        <v>70.05</v>
      </c>
      <c r="B56" s="3" t="s">
        <v>97</v>
      </c>
    </row>
    <row r="57" spans="1:2" ht="12">
      <c r="A57" s="151">
        <v>70.06</v>
      </c>
      <c r="B57" s="3" t="s">
        <v>98</v>
      </c>
    </row>
    <row r="58" spans="1:2" ht="12">
      <c r="A58" s="151">
        <v>70.07</v>
      </c>
      <c r="B58" s="3" t="s">
        <v>99</v>
      </c>
    </row>
    <row r="59" spans="1:2" ht="12.75">
      <c r="A59" s="1260" t="s">
        <v>322</v>
      </c>
      <c r="B59" s="1261"/>
    </row>
    <row r="60" spans="1:2" ht="12">
      <c r="A60" s="79">
        <v>80.01</v>
      </c>
      <c r="B60" s="81" t="s">
        <v>87</v>
      </c>
    </row>
    <row r="61" spans="1:2" ht="12">
      <c r="A61" s="79">
        <v>80.02</v>
      </c>
      <c r="B61" s="81" t="s">
        <v>69</v>
      </c>
    </row>
    <row r="62" spans="1:2" ht="12">
      <c r="A62" s="79">
        <v>80.03</v>
      </c>
      <c r="B62" s="80" t="s">
        <v>130</v>
      </c>
    </row>
    <row r="63" spans="1:2" ht="12">
      <c r="A63" s="79">
        <v>80.04</v>
      </c>
      <c r="B63" s="80" t="s">
        <v>131</v>
      </c>
    </row>
    <row r="64" spans="1:2" ht="12">
      <c r="A64" s="79">
        <v>80.05</v>
      </c>
      <c r="B64" s="80" t="s">
        <v>323</v>
      </c>
    </row>
    <row r="65" spans="1:2" ht="12">
      <c r="A65" s="79">
        <v>80.06</v>
      </c>
      <c r="B65" s="80" t="s">
        <v>178</v>
      </c>
    </row>
    <row r="66" spans="1:2" ht="12">
      <c r="A66" s="79">
        <v>80.07</v>
      </c>
      <c r="B66" s="80" t="s">
        <v>70</v>
      </c>
    </row>
    <row r="67" spans="1:2" ht="12">
      <c r="A67" s="82">
        <v>80.08</v>
      </c>
      <c r="B67" s="83" t="s">
        <v>255</v>
      </c>
    </row>
    <row r="68" spans="1:2" ht="12">
      <c r="A68" s="161" t="s">
        <v>175</v>
      </c>
      <c r="B68" s="155"/>
    </row>
    <row r="69" spans="1:2" ht="12">
      <c r="A69" s="162" t="s">
        <v>41</v>
      </c>
      <c r="B69" s="83"/>
    </row>
    <row r="70" ht="12">
      <c r="B70" s="1"/>
    </row>
    <row r="71" ht="12">
      <c r="B71" s="1"/>
    </row>
    <row r="72" ht="12">
      <c r="B72" s="1"/>
    </row>
    <row r="73" ht="12">
      <c r="B73" s="1"/>
    </row>
    <row r="74" ht="12">
      <c r="B74" s="1"/>
    </row>
    <row r="75" ht="12">
      <c r="B75" s="1"/>
    </row>
    <row r="76" ht="12">
      <c r="B76" s="1"/>
    </row>
    <row r="77" ht="12">
      <c r="B77" s="1"/>
    </row>
    <row r="78" ht="12">
      <c r="B78" s="1"/>
    </row>
    <row r="79" ht="12">
      <c r="B79" s="1"/>
    </row>
    <row r="80" ht="12">
      <c r="B80" s="1"/>
    </row>
    <row r="81" ht="12">
      <c r="B81" s="1"/>
    </row>
    <row r="82" ht="12">
      <c r="B82" s="1"/>
    </row>
    <row r="83" ht="12">
      <c r="B83" s="1"/>
    </row>
    <row r="84" ht="12">
      <c r="B84" s="1"/>
    </row>
    <row r="85" ht="12">
      <c r="B85" s="1"/>
    </row>
    <row r="86" ht="12">
      <c r="B86" s="1"/>
    </row>
    <row r="87" ht="12">
      <c r="B87" s="1"/>
    </row>
    <row r="88" ht="12">
      <c r="B88" s="1"/>
    </row>
    <row r="89" ht="12">
      <c r="B89" s="1"/>
    </row>
    <row r="90" ht="12">
      <c r="B90" s="1"/>
    </row>
    <row r="91" ht="12">
      <c r="B91" s="1"/>
    </row>
    <row r="92" ht="12">
      <c r="B92" s="1"/>
    </row>
    <row r="93" ht="12">
      <c r="B93" s="1"/>
    </row>
    <row r="94" ht="12">
      <c r="B94" s="1"/>
    </row>
    <row r="95" ht="12">
      <c r="B95" s="1"/>
    </row>
    <row r="96" ht="12">
      <c r="B96" s="1"/>
    </row>
    <row r="97" ht="12">
      <c r="B97" s="1"/>
    </row>
    <row r="98" ht="12">
      <c r="B98" s="1"/>
    </row>
    <row r="99" ht="12">
      <c r="B99" s="1"/>
    </row>
    <row r="100" ht="12">
      <c r="B100" s="1"/>
    </row>
    <row r="101" ht="12">
      <c r="B101" s="1"/>
    </row>
    <row r="102" ht="12">
      <c r="B102" s="1"/>
    </row>
    <row r="103" ht="12">
      <c r="B103" s="1"/>
    </row>
    <row r="104" ht="12">
      <c r="B104" s="1"/>
    </row>
    <row r="105" ht="12">
      <c r="B105" s="1"/>
    </row>
    <row r="106" ht="12">
      <c r="B106" s="1"/>
    </row>
    <row r="107" ht="12">
      <c r="B107" s="1"/>
    </row>
    <row r="108" ht="12">
      <c r="B108" s="1"/>
    </row>
    <row r="109" ht="12">
      <c r="B109" s="1"/>
    </row>
    <row r="110" ht="12">
      <c r="B110" s="1"/>
    </row>
    <row r="111" ht="12">
      <c r="B111" s="1"/>
    </row>
    <row r="112" ht="12">
      <c r="B112" s="1"/>
    </row>
    <row r="113" ht="12">
      <c r="B113" s="1"/>
    </row>
    <row r="114" ht="12">
      <c r="B114" s="1"/>
    </row>
    <row r="115" ht="12">
      <c r="B115" s="1"/>
    </row>
    <row r="116" ht="12">
      <c r="B116" s="1"/>
    </row>
    <row r="117" ht="12">
      <c r="B117" s="1"/>
    </row>
    <row r="118" ht="12">
      <c r="B118" s="1"/>
    </row>
    <row r="119" ht="12">
      <c r="B119" s="1"/>
    </row>
    <row r="120" ht="12">
      <c r="B120" s="1"/>
    </row>
    <row r="121" ht="12">
      <c r="B121" s="1"/>
    </row>
    <row r="122" ht="12">
      <c r="B122" s="1"/>
    </row>
    <row r="123" ht="12">
      <c r="B123" s="1"/>
    </row>
    <row r="124" ht="12">
      <c r="B124" s="1"/>
    </row>
    <row r="125" ht="12">
      <c r="B125" s="1"/>
    </row>
    <row r="126" ht="12">
      <c r="B126" s="1"/>
    </row>
    <row r="127" ht="12">
      <c r="B127" s="1"/>
    </row>
    <row r="128" ht="12">
      <c r="B128" s="1"/>
    </row>
    <row r="129" ht="12">
      <c r="B129" s="1"/>
    </row>
    <row r="130" ht="12">
      <c r="B130" s="1"/>
    </row>
    <row r="131" ht="12">
      <c r="B131" s="1"/>
    </row>
    <row r="132" ht="12">
      <c r="B132" s="1"/>
    </row>
    <row r="133" ht="12">
      <c r="B133" s="1"/>
    </row>
    <row r="134" ht="12">
      <c r="B134" s="1"/>
    </row>
    <row r="135" ht="12">
      <c r="B135" s="1"/>
    </row>
    <row r="136" ht="12">
      <c r="B136" s="1"/>
    </row>
    <row r="137" ht="12">
      <c r="B137" s="1"/>
    </row>
    <row r="138" ht="12">
      <c r="B138" s="1"/>
    </row>
    <row r="139" ht="12">
      <c r="B139" s="1"/>
    </row>
    <row r="140" ht="12">
      <c r="B140" s="1"/>
    </row>
    <row r="141" ht="12">
      <c r="B141" s="1"/>
    </row>
    <row r="142" ht="12">
      <c r="B142" s="1"/>
    </row>
    <row r="143" ht="12">
      <c r="B143" s="1"/>
    </row>
    <row r="144" ht="12">
      <c r="B144" s="1"/>
    </row>
    <row r="145" ht="12">
      <c r="B145" s="1"/>
    </row>
    <row r="146" ht="12">
      <c r="B146" s="1"/>
    </row>
    <row r="147" ht="12">
      <c r="B147" s="1"/>
    </row>
    <row r="148" ht="12">
      <c r="B148" s="1"/>
    </row>
    <row r="149" ht="12">
      <c r="B149" s="1"/>
    </row>
    <row r="150" ht="12">
      <c r="B150" s="1"/>
    </row>
    <row r="151" ht="12">
      <c r="B151" s="1"/>
    </row>
    <row r="152" ht="12">
      <c r="B152" s="1"/>
    </row>
    <row r="153" ht="12">
      <c r="B153" s="1"/>
    </row>
    <row r="154" ht="12">
      <c r="B154" s="1"/>
    </row>
    <row r="155" ht="12">
      <c r="B155" s="1"/>
    </row>
    <row r="156" ht="12">
      <c r="B156" s="1"/>
    </row>
    <row r="157" ht="12">
      <c r="B157" s="1"/>
    </row>
    <row r="158" ht="12">
      <c r="B158" s="1"/>
    </row>
    <row r="159" ht="12">
      <c r="B159" s="1"/>
    </row>
    <row r="160" ht="12">
      <c r="B160" s="1"/>
    </row>
    <row r="161" ht="12">
      <c r="B161" s="1"/>
    </row>
    <row r="162" ht="12">
      <c r="B162" s="1"/>
    </row>
    <row r="163" ht="12">
      <c r="B163" s="1"/>
    </row>
    <row r="164" ht="12">
      <c r="B164" s="1"/>
    </row>
    <row r="165" ht="12">
      <c r="B165" s="1"/>
    </row>
    <row r="166" ht="12">
      <c r="B166" s="1"/>
    </row>
    <row r="167" ht="12">
      <c r="B167" s="1"/>
    </row>
    <row r="168" ht="12">
      <c r="B168" s="1"/>
    </row>
    <row r="169" ht="12">
      <c r="B169" s="1"/>
    </row>
    <row r="170" ht="12">
      <c r="B170" s="1"/>
    </row>
    <row r="171" ht="12">
      <c r="B171" s="1"/>
    </row>
    <row r="172" ht="12">
      <c r="B172" s="1"/>
    </row>
    <row r="173" ht="12">
      <c r="B173" s="1"/>
    </row>
    <row r="174" ht="12">
      <c r="B174" s="1"/>
    </row>
    <row r="175" ht="12">
      <c r="B175" s="1"/>
    </row>
    <row r="176" ht="12">
      <c r="B176" s="1"/>
    </row>
    <row r="177" ht="12">
      <c r="B177" s="1"/>
    </row>
    <row r="178" ht="12">
      <c r="B178" s="1"/>
    </row>
    <row r="179" ht="12">
      <c r="B179" s="1"/>
    </row>
    <row r="180" ht="12">
      <c r="B180" s="1"/>
    </row>
    <row r="181" ht="12">
      <c r="B181" s="1"/>
    </row>
    <row r="182" ht="12">
      <c r="B182" s="1"/>
    </row>
    <row r="183" ht="12">
      <c r="B183" s="1"/>
    </row>
    <row r="184" ht="12">
      <c r="B184" s="1"/>
    </row>
    <row r="185" ht="12">
      <c r="B185" s="1"/>
    </row>
    <row r="186" ht="12">
      <c r="B186" s="1"/>
    </row>
    <row r="187" ht="12">
      <c r="B187" s="1"/>
    </row>
    <row r="188" ht="12">
      <c r="B188" s="1"/>
    </row>
    <row r="189" ht="12">
      <c r="B189" s="1"/>
    </row>
    <row r="190" ht="12">
      <c r="B190" s="1"/>
    </row>
    <row r="191" ht="12">
      <c r="B191" s="1"/>
    </row>
    <row r="192" ht="12">
      <c r="B192" s="1"/>
    </row>
    <row r="193" ht="12">
      <c r="B193" s="1"/>
    </row>
    <row r="194" ht="12">
      <c r="B194" s="1"/>
    </row>
    <row r="195" ht="12">
      <c r="B195" s="1"/>
    </row>
    <row r="196" ht="12">
      <c r="B196" s="1"/>
    </row>
    <row r="197" ht="12">
      <c r="B197" s="1"/>
    </row>
    <row r="198" ht="12">
      <c r="B198" s="1"/>
    </row>
    <row r="199" ht="12">
      <c r="B199" s="1"/>
    </row>
    <row r="200" ht="12">
      <c r="B200" s="1"/>
    </row>
    <row r="201" ht="12">
      <c r="B201" s="1"/>
    </row>
    <row r="202" ht="12">
      <c r="B202" s="1"/>
    </row>
    <row r="203" ht="12">
      <c r="B203" s="1"/>
    </row>
    <row r="204" ht="12">
      <c r="B204" s="1"/>
    </row>
    <row r="205" ht="12">
      <c r="B205" s="1"/>
    </row>
    <row r="206" ht="12">
      <c r="B206" s="1"/>
    </row>
    <row r="207" ht="12">
      <c r="B207" s="1"/>
    </row>
    <row r="208" ht="12">
      <c r="B208" s="1"/>
    </row>
    <row r="209" ht="12">
      <c r="B209" s="1"/>
    </row>
    <row r="210" ht="12">
      <c r="B210" s="1"/>
    </row>
    <row r="211" ht="12">
      <c r="B211" s="1"/>
    </row>
    <row r="212" ht="12">
      <c r="B212" s="1"/>
    </row>
    <row r="213" ht="12">
      <c r="B213" s="1"/>
    </row>
    <row r="214" ht="12">
      <c r="B214" s="1"/>
    </row>
    <row r="215" ht="12">
      <c r="B215" s="1"/>
    </row>
    <row r="216" ht="12">
      <c r="B216" s="1"/>
    </row>
    <row r="217" ht="12">
      <c r="B217" s="1"/>
    </row>
    <row r="218" ht="12">
      <c r="B218" s="1"/>
    </row>
    <row r="219" ht="12">
      <c r="B219" s="1"/>
    </row>
    <row r="220" ht="12">
      <c r="B220" s="1"/>
    </row>
    <row r="221" ht="12">
      <c r="B221" s="1"/>
    </row>
    <row r="222" ht="12">
      <c r="B222" s="1"/>
    </row>
    <row r="223" ht="12">
      <c r="B223" s="1"/>
    </row>
    <row r="224" ht="12">
      <c r="B224" s="1"/>
    </row>
    <row r="225" ht="12">
      <c r="B225" s="1"/>
    </row>
    <row r="226" ht="12">
      <c r="B226" s="1"/>
    </row>
    <row r="227" ht="12">
      <c r="B227" s="1"/>
    </row>
    <row r="228" ht="12">
      <c r="B228" s="1"/>
    </row>
    <row r="229" ht="12">
      <c r="B229" s="1"/>
    </row>
    <row r="230" ht="12">
      <c r="B230" s="1"/>
    </row>
    <row r="231" ht="12">
      <c r="B231" s="1"/>
    </row>
    <row r="232" ht="12">
      <c r="B232" s="1"/>
    </row>
    <row r="233" ht="12">
      <c r="B233" s="1"/>
    </row>
    <row r="234" ht="12">
      <c r="B234" s="1"/>
    </row>
    <row r="235" ht="12">
      <c r="B235" s="1"/>
    </row>
    <row r="236" ht="12">
      <c r="B236" s="1"/>
    </row>
    <row r="237" ht="12">
      <c r="B237" s="1"/>
    </row>
    <row r="238" ht="12">
      <c r="B238" s="1"/>
    </row>
    <row r="239" ht="12">
      <c r="B239" s="1"/>
    </row>
    <row r="240" ht="12">
      <c r="B240" s="1"/>
    </row>
    <row r="241" ht="12">
      <c r="B241" s="1"/>
    </row>
    <row r="242" ht="12">
      <c r="B242" s="1"/>
    </row>
    <row r="243" ht="12">
      <c r="B243" s="1"/>
    </row>
    <row r="244" ht="12">
      <c r="B244" s="1"/>
    </row>
    <row r="245" ht="12">
      <c r="B245" s="1"/>
    </row>
    <row r="246" ht="12">
      <c r="B246" s="1"/>
    </row>
    <row r="247" ht="12">
      <c r="B247" s="1"/>
    </row>
    <row r="248" ht="12">
      <c r="B248" s="1"/>
    </row>
    <row r="249" ht="12">
      <c r="B249" s="1"/>
    </row>
    <row r="250" ht="12">
      <c r="B250" s="1"/>
    </row>
    <row r="251" ht="12">
      <c r="B251" s="1"/>
    </row>
    <row r="252" ht="12">
      <c r="B252" s="1"/>
    </row>
    <row r="253" ht="12">
      <c r="B253" s="1"/>
    </row>
    <row r="254" ht="12">
      <c r="B254" s="1"/>
    </row>
    <row r="255" ht="12">
      <c r="B255" s="1"/>
    </row>
    <row r="256" ht="12">
      <c r="B256" s="1"/>
    </row>
    <row r="257" ht="12">
      <c r="B257" s="1"/>
    </row>
    <row r="258" ht="12">
      <c r="B258" s="1"/>
    </row>
    <row r="259" ht="12">
      <c r="B259" s="1"/>
    </row>
    <row r="260" ht="12">
      <c r="B260" s="1"/>
    </row>
    <row r="261" ht="12">
      <c r="B261" s="1"/>
    </row>
    <row r="262" ht="12">
      <c r="B262" s="1"/>
    </row>
    <row r="263" ht="12">
      <c r="B263" s="1"/>
    </row>
    <row r="264" ht="12">
      <c r="B264" s="1"/>
    </row>
    <row r="265" ht="12">
      <c r="B265" s="1"/>
    </row>
    <row r="266" ht="12">
      <c r="B266" s="1"/>
    </row>
    <row r="267" ht="12">
      <c r="B267" s="1"/>
    </row>
    <row r="268" ht="12">
      <c r="B268" s="1"/>
    </row>
    <row r="269" ht="12">
      <c r="B269" s="1"/>
    </row>
    <row r="270" ht="12">
      <c r="B270" s="1"/>
    </row>
    <row r="271" ht="12">
      <c r="B271" s="1"/>
    </row>
    <row r="272" ht="12">
      <c r="B272" s="1"/>
    </row>
    <row r="273" ht="12">
      <c r="B273" s="1"/>
    </row>
    <row r="274" ht="12">
      <c r="B274" s="1"/>
    </row>
    <row r="275" ht="12">
      <c r="B275" s="1"/>
    </row>
    <row r="276" ht="12">
      <c r="B276" s="1"/>
    </row>
    <row r="277" ht="12">
      <c r="B277" s="1"/>
    </row>
    <row r="278" ht="12">
      <c r="B278" s="1"/>
    </row>
    <row r="279" ht="12">
      <c r="B279" s="1"/>
    </row>
    <row r="280" ht="12">
      <c r="B280" s="1"/>
    </row>
    <row r="281" ht="12">
      <c r="B281" s="1"/>
    </row>
    <row r="282" ht="12">
      <c r="B282" s="1"/>
    </row>
    <row r="283" ht="12">
      <c r="B283" s="1"/>
    </row>
    <row r="284" ht="12">
      <c r="B284" s="1"/>
    </row>
    <row r="285" ht="12">
      <c r="B285" s="1"/>
    </row>
    <row r="286" ht="12">
      <c r="B286" s="1"/>
    </row>
    <row r="287" ht="12">
      <c r="B287" s="1"/>
    </row>
    <row r="288" ht="12">
      <c r="B288" s="1"/>
    </row>
    <row r="289" ht="12">
      <c r="B289" s="1"/>
    </row>
    <row r="290" ht="12">
      <c r="B290" s="1"/>
    </row>
    <row r="291" ht="12">
      <c r="B291" s="1"/>
    </row>
    <row r="292" ht="12">
      <c r="B292" s="1"/>
    </row>
    <row r="293" ht="12">
      <c r="B293" s="1"/>
    </row>
    <row r="294" ht="12">
      <c r="B294" s="1"/>
    </row>
    <row r="295" ht="12">
      <c r="B295" s="1"/>
    </row>
    <row r="296" ht="12">
      <c r="B296" s="1"/>
    </row>
    <row r="297" ht="12">
      <c r="B297" s="1"/>
    </row>
    <row r="298" ht="12">
      <c r="B298" s="1"/>
    </row>
    <row r="299" ht="12">
      <c r="B299" s="1"/>
    </row>
    <row r="300" ht="12">
      <c r="B300" s="1"/>
    </row>
    <row r="301" ht="12">
      <c r="B301" s="1"/>
    </row>
    <row r="302" ht="12">
      <c r="B302" s="1"/>
    </row>
    <row r="303" ht="12">
      <c r="B303" s="1"/>
    </row>
    <row r="304" ht="12">
      <c r="B304" s="1"/>
    </row>
    <row r="305" ht="12">
      <c r="B305" s="1"/>
    </row>
    <row r="306" ht="12">
      <c r="B306" s="1"/>
    </row>
    <row r="307" ht="12">
      <c r="B307" s="1"/>
    </row>
    <row r="308" ht="12">
      <c r="B308" s="1"/>
    </row>
    <row r="309" ht="12">
      <c r="B309" s="1"/>
    </row>
    <row r="310" ht="12">
      <c r="B310" s="1"/>
    </row>
    <row r="311" ht="12">
      <c r="B311" s="1"/>
    </row>
    <row r="312" ht="12">
      <c r="B312" s="1"/>
    </row>
    <row r="313" ht="12">
      <c r="B313" s="1"/>
    </row>
    <row r="314" ht="12">
      <c r="B314" s="1"/>
    </row>
    <row r="315" ht="12">
      <c r="B315" s="1"/>
    </row>
    <row r="316" ht="12">
      <c r="B316" s="1"/>
    </row>
    <row r="317" ht="12">
      <c r="B317" s="1"/>
    </row>
    <row r="318" ht="12">
      <c r="B318" s="1"/>
    </row>
    <row r="319" ht="12">
      <c r="B319" s="1"/>
    </row>
    <row r="320" ht="12">
      <c r="B320" s="1"/>
    </row>
    <row r="321" ht="12">
      <c r="B321" s="1"/>
    </row>
    <row r="322" ht="12">
      <c r="B322" s="1"/>
    </row>
    <row r="323" ht="12">
      <c r="B323" s="1"/>
    </row>
    <row r="324" ht="12">
      <c r="B324" s="1"/>
    </row>
    <row r="325" ht="12">
      <c r="B325" s="1"/>
    </row>
    <row r="326" ht="12">
      <c r="B326" s="1"/>
    </row>
    <row r="327" ht="12">
      <c r="B327" s="1"/>
    </row>
    <row r="328" ht="12">
      <c r="B328" s="1"/>
    </row>
    <row r="329" ht="12">
      <c r="B329" s="1"/>
    </row>
    <row r="330" ht="12">
      <c r="B330" s="1"/>
    </row>
    <row r="331" ht="12">
      <c r="B331" s="1"/>
    </row>
    <row r="332" ht="12">
      <c r="B332" s="1"/>
    </row>
    <row r="333" ht="12">
      <c r="B333" s="1"/>
    </row>
    <row r="334" ht="12">
      <c r="B334" s="1"/>
    </row>
    <row r="335" ht="12">
      <c r="B335" s="1"/>
    </row>
    <row r="336" ht="12">
      <c r="B336" s="1"/>
    </row>
    <row r="337" ht="12">
      <c r="B337" s="1"/>
    </row>
    <row r="338" ht="12">
      <c r="B338" s="1"/>
    </row>
    <row r="339" ht="12">
      <c r="B339" s="1"/>
    </row>
    <row r="340" ht="12">
      <c r="B340" s="1"/>
    </row>
    <row r="341" ht="12">
      <c r="B341" s="1"/>
    </row>
    <row r="342" ht="12">
      <c r="B342" s="1"/>
    </row>
    <row r="343" ht="12">
      <c r="B343" s="1"/>
    </row>
    <row r="344" ht="12">
      <c r="B344" s="1"/>
    </row>
    <row r="345" ht="12">
      <c r="B345" s="1"/>
    </row>
    <row r="346" ht="12">
      <c r="B346" s="1"/>
    </row>
    <row r="347" ht="12">
      <c r="B347" s="1"/>
    </row>
    <row r="348" ht="12">
      <c r="B348" s="1"/>
    </row>
    <row r="349" ht="12">
      <c r="B349" s="1"/>
    </row>
    <row r="350" ht="12">
      <c r="B350" s="1"/>
    </row>
    <row r="351" ht="12">
      <c r="B351" s="1"/>
    </row>
    <row r="352" ht="12">
      <c r="B352" s="1"/>
    </row>
    <row r="353" ht="12">
      <c r="B353" s="1"/>
    </row>
    <row r="354" ht="12">
      <c r="B354" s="1"/>
    </row>
    <row r="355" ht="12">
      <c r="B355" s="1"/>
    </row>
    <row r="356" ht="12">
      <c r="B356" s="1"/>
    </row>
    <row r="357" ht="12">
      <c r="B357" s="1"/>
    </row>
    <row r="358" ht="12">
      <c r="B358" s="1"/>
    </row>
    <row r="359" ht="12">
      <c r="B359" s="1"/>
    </row>
    <row r="360" ht="12">
      <c r="B360" s="1"/>
    </row>
    <row r="361" ht="12">
      <c r="B361" s="1"/>
    </row>
    <row r="362" ht="12">
      <c r="B362" s="1"/>
    </row>
    <row r="363" ht="12">
      <c r="B363" s="1"/>
    </row>
    <row r="364" ht="12">
      <c r="B364" s="1"/>
    </row>
    <row r="365" ht="12">
      <c r="B365" s="1"/>
    </row>
    <row r="366" ht="12">
      <c r="B366" s="1"/>
    </row>
    <row r="367" ht="12">
      <c r="B367" s="1"/>
    </row>
    <row r="368" ht="12">
      <c r="B368" s="1"/>
    </row>
    <row r="369" ht="12">
      <c r="B369" s="1"/>
    </row>
    <row r="370" ht="12">
      <c r="B370" s="1"/>
    </row>
    <row r="371" ht="12">
      <c r="B371" s="1"/>
    </row>
    <row r="372" ht="12">
      <c r="B372" s="1"/>
    </row>
    <row r="373" ht="12">
      <c r="B373" s="1"/>
    </row>
    <row r="374" ht="12">
      <c r="B374" s="1"/>
    </row>
    <row r="375" ht="12">
      <c r="B375" s="1"/>
    </row>
    <row r="376" ht="12">
      <c r="B376" s="1"/>
    </row>
    <row r="377" ht="12">
      <c r="B377" s="1"/>
    </row>
    <row r="378" ht="12">
      <c r="B378" s="1"/>
    </row>
    <row r="379" ht="12">
      <c r="B379" s="1"/>
    </row>
    <row r="380" ht="12">
      <c r="B380" s="1"/>
    </row>
    <row r="381" ht="12">
      <c r="B381" s="1"/>
    </row>
    <row r="382" ht="12">
      <c r="B382" s="1"/>
    </row>
    <row r="383" ht="12">
      <c r="B383" s="1"/>
    </row>
    <row r="384" ht="12">
      <c r="B384" s="1"/>
    </row>
    <row r="385" ht="12">
      <c r="B385" s="1"/>
    </row>
    <row r="386" ht="12">
      <c r="B386" s="1"/>
    </row>
    <row r="387" ht="12">
      <c r="B387" s="1"/>
    </row>
    <row r="388" ht="12">
      <c r="B388" s="1"/>
    </row>
    <row r="389" ht="12">
      <c r="B389" s="1"/>
    </row>
    <row r="390" ht="12">
      <c r="B390" s="1"/>
    </row>
    <row r="391" ht="12">
      <c r="B391" s="1"/>
    </row>
    <row r="392" ht="12">
      <c r="B392" s="1"/>
    </row>
    <row r="393" ht="12">
      <c r="B393" s="1"/>
    </row>
    <row r="394" ht="12">
      <c r="B394" s="1"/>
    </row>
    <row r="395" ht="12">
      <c r="B395" s="1"/>
    </row>
    <row r="396" ht="12">
      <c r="B396" s="1"/>
    </row>
    <row r="397" ht="12">
      <c r="B397" s="1"/>
    </row>
    <row r="398" ht="12">
      <c r="B398" s="1"/>
    </row>
    <row r="399" ht="12">
      <c r="B399" s="1"/>
    </row>
    <row r="400" ht="12">
      <c r="B400" s="1"/>
    </row>
    <row r="401" ht="12">
      <c r="B401" s="1"/>
    </row>
    <row r="402" ht="12">
      <c r="B402" s="1"/>
    </row>
    <row r="403" ht="12">
      <c r="B403" s="1"/>
    </row>
    <row r="404" ht="12">
      <c r="B404" s="1"/>
    </row>
    <row r="405" ht="12">
      <c r="B405" s="1"/>
    </row>
    <row r="406" ht="12">
      <c r="B406" s="1"/>
    </row>
    <row r="407" ht="12">
      <c r="B407" s="1"/>
    </row>
    <row r="408" ht="12">
      <c r="B408" s="1"/>
    </row>
    <row r="409" ht="12">
      <c r="B409" s="1"/>
    </row>
    <row r="410" ht="12">
      <c r="B410" s="1"/>
    </row>
    <row r="411" ht="12">
      <c r="B411" s="1"/>
    </row>
    <row r="412" ht="12">
      <c r="B412" s="1"/>
    </row>
    <row r="413" ht="12">
      <c r="B413" s="1"/>
    </row>
    <row r="414" ht="12">
      <c r="B414" s="1"/>
    </row>
    <row r="415" ht="12">
      <c r="B415" s="1"/>
    </row>
    <row r="416" ht="12">
      <c r="B416" s="1"/>
    </row>
    <row r="417" ht="12">
      <c r="B417" s="1"/>
    </row>
    <row r="418" ht="12">
      <c r="B418" s="1"/>
    </row>
    <row r="419" ht="12">
      <c r="B419" s="1"/>
    </row>
    <row r="420" ht="12">
      <c r="B420" s="1"/>
    </row>
    <row r="421" ht="12">
      <c r="B421" s="1"/>
    </row>
    <row r="422" ht="12">
      <c r="B422" s="1"/>
    </row>
    <row r="423" ht="12">
      <c r="B423" s="1"/>
    </row>
    <row r="424" ht="12">
      <c r="B424" s="1"/>
    </row>
    <row r="425" ht="12">
      <c r="B425" s="1"/>
    </row>
    <row r="426" ht="12">
      <c r="B426" s="1"/>
    </row>
    <row r="427" ht="12">
      <c r="B427" s="1"/>
    </row>
    <row r="428" ht="12">
      <c r="B428" s="1"/>
    </row>
    <row r="429" ht="12">
      <c r="B429" s="1"/>
    </row>
    <row r="430" ht="12">
      <c r="B430" s="1"/>
    </row>
    <row r="431" ht="12">
      <c r="B431" s="1"/>
    </row>
    <row r="432" ht="12">
      <c r="B432" s="1"/>
    </row>
    <row r="433" ht="12">
      <c r="B433" s="1"/>
    </row>
    <row r="434" ht="12">
      <c r="B434" s="1"/>
    </row>
    <row r="435" ht="12">
      <c r="B435" s="1"/>
    </row>
    <row r="436" ht="12">
      <c r="B436" s="1"/>
    </row>
    <row r="437" ht="12">
      <c r="B437" s="1"/>
    </row>
    <row r="438" ht="12">
      <c r="B438" s="1"/>
    </row>
    <row r="439" ht="12">
      <c r="B439" s="1"/>
    </row>
    <row r="440" ht="12">
      <c r="B440" s="1"/>
    </row>
    <row r="441" ht="12">
      <c r="B441" s="1"/>
    </row>
    <row r="442" ht="12">
      <c r="B442" s="1"/>
    </row>
    <row r="443" ht="12">
      <c r="B443" s="1"/>
    </row>
    <row r="444" ht="12">
      <c r="B444" s="1"/>
    </row>
    <row r="445" ht="12">
      <c r="B445" s="1"/>
    </row>
    <row r="446" ht="12">
      <c r="B446" s="1"/>
    </row>
    <row r="447" ht="12">
      <c r="B447" s="1"/>
    </row>
    <row r="448" ht="12">
      <c r="B448" s="1"/>
    </row>
    <row r="449" ht="12">
      <c r="B449" s="1"/>
    </row>
    <row r="450" ht="12">
      <c r="B450" s="1"/>
    </row>
    <row r="451" ht="12">
      <c r="B451" s="1"/>
    </row>
    <row r="452" ht="12">
      <c r="B452" s="1"/>
    </row>
    <row r="453" ht="12">
      <c r="B453" s="1"/>
    </row>
    <row r="454" ht="12">
      <c r="B454" s="1"/>
    </row>
    <row r="455" ht="12">
      <c r="B455" s="1"/>
    </row>
    <row r="456" ht="12">
      <c r="B456" s="1"/>
    </row>
    <row r="457" ht="12">
      <c r="B457" s="1"/>
    </row>
    <row r="458" ht="12">
      <c r="B458" s="1"/>
    </row>
    <row r="459" ht="12">
      <c r="B459" s="1"/>
    </row>
    <row r="460" ht="12">
      <c r="B460" s="1"/>
    </row>
    <row r="461" ht="12">
      <c r="B461" s="1"/>
    </row>
    <row r="462" ht="12">
      <c r="B462" s="1"/>
    </row>
    <row r="463" ht="12">
      <c r="B463" s="1"/>
    </row>
    <row r="464" ht="12">
      <c r="B464" s="1"/>
    </row>
    <row r="465" ht="12">
      <c r="B465" s="1"/>
    </row>
    <row r="466" ht="12">
      <c r="B466" s="1"/>
    </row>
    <row r="467" ht="12">
      <c r="B467" s="1"/>
    </row>
    <row r="468" ht="12">
      <c r="B468" s="1"/>
    </row>
    <row r="469" ht="12">
      <c r="B469" s="1"/>
    </row>
    <row r="470" ht="12">
      <c r="B470" s="1"/>
    </row>
    <row r="471" ht="12">
      <c r="B471" s="1"/>
    </row>
    <row r="472" ht="12">
      <c r="B472" s="1"/>
    </row>
    <row r="473" ht="12">
      <c r="B473" s="1"/>
    </row>
    <row r="474" ht="12">
      <c r="B474" s="1"/>
    </row>
    <row r="475" ht="12">
      <c r="B475" s="1"/>
    </row>
    <row r="476" ht="12">
      <c r="B476" s="1"/>
    </row>
    <row r="477" ht="12">
      <c r="B477" s="1"/>
    </row>
    <row r="478" ht="12">
      <c r="B478" s="1"/>
    </row>
    <row r="479" ht="12">
      <c r="B479" s="1"/>
    </row>
    <row r="480" ht="12">
      <c r="B480" s="1"/>
    </row>
    <row r="481" ht="12">
      <c r="B481" s="1"/>
    </row>
    <row r="482" ht="12">
      <c r="B482" s="1"/>
    </row>
    <row r="483" ht="12">
      <c r="B483" s="1"/>
    </row>
    <row r="484" ht="12">
      <c r="B484" s="1"/>
    </row>
    <row r="485" ht="12">
      <c r="B485" s="1"/>
    </row>
    <row r="486" ht="12">
      <c r="B486" s="1"/>
    </row>
    <row r="487" ht="12">
      <c r="B487" s="1"/>
    </row>
    <row r="488" ht="12">
      <c r="B488" s="1"/>
    </row>
    <row r="489" ht="12">
      <c r="B489" s="1"/>
    </row>
    <row r="490" ht="12">
      <c r="B490" s="1"/>
    </row>
    <row r="491" ht="12">
      <c r="B491" s="1"/>
    </row>
    <row r="492" ht="12">
      <c r="B492" s="1"/>
    </row>
    <row r="493" ht="12">
      <c r="B493" s="1"/>
    </row>
    <row r="494" ht="12">
      <c r="B494" s="1"/>
    </row>
    <row r="495" ht="12">
      <c r="B495" s="1"/>
    </row>
    <row r="496" ht="12">
      <c r="B496" s="1"/>
    </row>
    <row r="497" ht="12">
      <c r="B497" s="1"/>
    </row>
    <row r="498" ht="12">
      <c r="B498" s="1"/>
    </row>
    <row r="499" ht="12">
      <c r="B499" s="1"/>
    </row>
    <row r="500" ht="12">
      <c r="B500" s="1"/>
    </row>
    <row r="501" ht="12">
      <c r="B501" s="1"/>
    </row>
    <row r="502" ht="12">
      <c r="B502" s="1"/>
    </row>
    <row r="503" ht="12">
      <c r="B503" s="1"/>
    </row>
    <row r="504" ht="12">
      <c r="B504" s="1"/>
    </row>
    <row r="505" ht="12">
      <c r="B505" s="1"/>
    </row>
    <row r="506" ht="12">
      <c r="B506" s="1"/>
    </row>
    <row r="507" ht="12">
      <c r="B507" s="1"/>
    </row>
    <row r="508" ht="12">
      <c r="B508" s="1"/>
    </row>
    <row r="509" ht="12">
      <c r="B509" s="1"/>
    </row>
    <row r="510" ht="12">
      <c r="B510" s="1"/>
    </row>
    <row r="511" ht="12">
      <c r="B511" s="1"/>
    </row>
    <row r="512" ht="12">
      <c r="B512" s="1"/>
    </row>
    <row r="513" ht="12">
      <c r="B513" s="1"/>
    </row>
    <row r="514" ht="12">
      <c r="B514" s="1"/>
    </row>
    <row r="515" ht="12">
      <c r="B515" s="1"/>
    </row>
    <row r="516" ht="12">
      <c r="B516" s="1"/>
    </row>
    <row r="517" ht="12">
      <c r="B517" s="1"/>
    </row>
    <row r="518" ht="12">
      <c r="B518" s="1"/>
    </row>
    <row r="519" ht="12">
      <c r="B519" s="1"/>
    </row>
    <row r="520" ht="12">
      <c r="B520" s="1"/>
    </row>
    <row r="521" ht="12">
      <c r="B521" s="1"/>
    </row>
    <row r="522" ht="12">
      <c r="B522" s="1"/>
    </row>
    <row r="523" ht="12">
      <c r="B523" s="1"/>
    </row>
    <row r="524" ht="12">
      <c r="B524" s="1"/>
    </row>
    <row r="525" ht="12">
      <c r="B525" s="1"/>
    </row>
    <row r="526" ht="12">
      <c r="B526" s="1"/>
    </row>
    <row r="527" ht="12">
      <c r="B527" s="1"/>
    </row>
    <row r="528" ht="12">
      <c r="B528" s="1"/>
    </row>
    <row r="529" ht="12">
      <c r="B529" s="1"/>
    </row>
    <row r="530" ht="12">
      <c r="B530" s="1"/>
    </row>
    <row r="531" ht="12">
      <c r="B531" s="1"/>
    </row>
    <row r="532" ht="12">
      <c r="B532" s="1"/>
    </row>
    <row r="533" ht="12">
      <c r="B533" s="1"/>
    </row>
    <row r="534" ht="12">
      <c r="B534" s="1"/>
    </row>
    <row r="535" ht="12">
      <c r="B535" s="1"/>
    </row>
    <row r="536" ht="12">
      <c r="B536" s="1"/>
    </row>
    <row r="537" ht="12">
      <c r="B537" s="1"/>
    </row>
    <row r="538" ht="12">
      <c r="B538" s="1"/>
    </row>
    <row r="539" ht="12">
      <c r="B539" s="1"/>
    </row>
    <row r="540" ht="12">
      <c r="B540" s="1"/>
    </row>
    <row r="541" ht="12">
      <c r="B541" s="1"/>
    </row>
    <row r="542" ht="12">
      <c r="B542" s="1"/>
    </row>
    <row r="543" ht="12">
      <c r="B543" s="1"/>
    </row>
    <row r="544" ht="12">
      <c r="B544" s="1"/>
    </row>
    <row r="545" ht="12">
      <c r="B545" s="1"/>
    </row>
    <row r="546" ht="12">
      <c r="B546" s="1"/>
    </row>
    <row r="547" ht="12">
      <c r="B547" s="1"/>
    </row>
    <row r="548" ht="12">
      <c r="B548" s="1"/>
    </row>
    <row r="549" ht="12">
      <c r="B549" s="1"/>
    </row>
    <row r="550" ht="12">
      <c r="B550" s="1"/>
    </row>
    <row r="551" ht="12">
      <c r="B551" s="1"/>
    </row>
    <row r="552" ht="12">
      <c r="B552" s="1"/>
    </row>
    <row r="553" ht="12">
      <c r="B553" s="1"/>
    </row>
    <row r="554" ht="12">
      <c r="B554" s="1"/>
    </row>
    <row r="555" ht="12">
      <c r="B555" s="1"/>
    </row>
    <row r="556" ht="12">
      <c r="B556" s="1"/>
    </row>
    <row r="557" ht="12">
      <c r="B557" s="1"/>
    </row>
    <row r="558" ht="12">
      <c r="B558" s="1"/>
    </row>
    <row r="559" ht="12">
      <c r="B559" s="1"/>
    </row>
    <row r="560" ht="12">
      <c r="B560" s="1"/>
    </row>
    <row r="561" ht="12">
      <c r="B561" s="1"/>
    </row>
    <row r="562" ht="12">
      <c r="B562" s="1"/>
    </row>
    <row r="563" ht="12">
      <c r="B563" s="1"/>
    </row>
    <row r="564" ht="12">
      <c r="B564" s="1"/>
    </row>
    <row r="565" ht="12">
      <c r="B565" s="1"/>
    </row>
    <row r="566" ht="12">
      <c r="B566" s="1"/>
    </row>
    <row r="567" ht="12">
      <c r="B567" s="1"/>
    </row>
    <row r="568" ht="12">
      <c r="B568" s="1"/>
    </row>
    <row r="569" ht="12">
      <c r="B569" s="1"/>
    </row>
    <row r="570" ht="12">
      <c r="B570" s="1"/>
    </row>
    <row r="571" ht="12">
      <c r="B571" s="1"/>
    </row>
    <row r="572" ht="12">
      <c r="B572" s="1"/>
    </row>
    <row r="573" ht="12">
      <c r="B573" s="1"/>
    </row>
    <row r="574" ht="12">
      <c r="B574" s="1"/>
    </row>
    <row r="575" ht="12">
      <c r="B575" s="1"/>
    </row>
    <row r="576" ht="12">
      <c r="B576" s="1"/>
    </row>
    <row r="577" ht="12">
      <c r="B577" s="1"/>
    </row>
    <row r="578" ht="12">
      <c r="B578" s="1"/>
    </row>
    <row r="579" ht="12">
      <c r="B579" s="1"/>
    </row>
    <row r="580" ht="12">
      <c r="B580" s="1"/>
    </row>
    <row r="581" ht="12">
      <c r="B581" s="1"/>
    </row>
    <row r="582" ht="12">
      <c r="B582" s="1"/>
    </row>
    <row r="583" ht="12">
      <c r="B583" s="1"/>
    </row>
    <row r="584" ht="12">
      <c r="B584" s="1"/>
    </row>
    <row r="585" ht="12">
      <c r="B585" s="1"/>
    </row>
    <row r="586" ht="12">
      <c r="B586" s="1"/>
    </row>
    <row r="587" ht="12">
      <c r="B587" s="1"/>
    </row>
    <row r="588" ht="12">
      <c r="B588" s="1"/>
    </row>
    <row r="589" ht="12">
      <c r="B589" s="1"/>
    </row>
    <row r="590" ht="12">
      <c r="B590" s="1"/>
    </row>
    <row r="591" ht="12">
      <c r="B591" s="1"/>
    </row>
    <row r="592" ht="12">
      <c r="B592" s="1"/>
    </row>
    <row r="593" ht="12">
      <c r="B593" s="1"/>
    </row>
    <row r="594" ht="12">
      <c r="B594" s="1"/>
    </row>
    <row r="595" ht="12">
      <c r="B595" s="1"/>
    </row>
    <row r="596" ht="12">
      <c r="B596" s="1"/>
    </row>
    <row r="597" ht="12">
      <c r="B597" s="1"/>
    </row>
    <row r="598" ht="12">
      <c r="B598" s="1"/>
    </row>
    <row r="599" ht="12">
      <c r="B599" s="1"/>
    </row>
    <row r="600" ht="12">
      <c r="B600" s="1"/>
    </row>
    <row r="601" ht="12">
      <c r="B601" s="1"/>
    </row>
    <row r="602" ht="12">
      <c r="B602" s="1"/>
    </row>
    <row r="603" ht="12">
      <c r="B603" s="1"/>
    </row>
    <row r="604" ht="12">
      <c r="B604" s="1"/>
    </row>
    <row r="605" ht="12">
      <c r="B605" s="1"/>
    </row>
    <row r="606" ht="12">
      <c r="B606" s="1"/>
    </row>
    <row r="607" ht="12">
      <c r="B607" s="1"/>
    </row>
    <row r="608" ht="12">
      <c r="B608" s="1"/>
    </row>
    <row r="609" ht="12">
      <c r="B609" s="1"/>
    </row>
    <row r="610" ht="12">
      <c r="B610" s="1"/>
    </row>
    <row r="611" ht="12">
      <c r="B611" s="1"/>
    </row>
    <row r="612" ht="12">
      <c r="B612" s="1"/>
    </row>
    <row r="613" ht="12">
      <c r="B613" s="1"/>
    </row>
    <row r="614" ht="12">
      <c r="B614" s="1"/>
    </row>
    <row r="615" ht="12">
      <c r="B615" s="1"/>
    </row>
    <row r="616" ht="12">
      <c r="B616" s="1"/>
    </row>
    <row r="617" ht="12">
      <c r="B617" s="1"/>
    </row>
    <row r="618" ht="12">
      <c r="B618" s="1"/>
    </row>
    <row r="619" ht="12">
      <c r="B619" s="1"/>
    </row>
    <row r="620" ht="12">
      <c r="B620" s="1"/>
    </row>
    <row r="621" ht="12">
      <c r="B621" s="1"/>
    </row>
    <row r="622" ht="12">
      <c r="B622" s="1"/>
    </row>
    <row r="623" ht="12">
      <c r="B623" s="1"/>
    </row>
    <row r="624" ht="12">
      <c r="B624" s="1"/>
    </row>
    <row r="625" ht="12">
      <c r="B625" s="1"/>
    </row>
    <row r="626" ht="12">
      <c r="B626" s="1"/>
    </row>
    <row r="627" ht="12">
      <c r="B627" s="1"/>
    </row>
    <row r="628" ht="12">
      <c r="B628" s="1"/>
    </row>
    <row r="629" ht="12">
      <c r="B629" s="1"/>
    </row>
    <row r="630" ht="12">
      <c r="B630" s="1"/>
    </row>
    <row r="631" ht="12">
      <c r="B631" s="1"/>
    </row>
    <row r="632" ht="12">
      <c r="B632" s="1"/>
    </row>
    <row r="633" ht="12">
      <c r="B633" s="1"/>
    </row>
    <row r="634" ht="12">
      <c r="B634" s="1"/>
    </row>
    <row r="635" ht="12">
      <c r="B635" s="1"/>
    </row>
    <row r="636" ht="12">
      <c r="B636" s="1"/>
    </row>
    <row r="637" ht="12">
      <c r="B637" s="1"/>
    </row>
    <row r="638" ht="12">
      <c r="B638" s="1"/>
    </row>
    <row r="639" ht="12">
      <c r="B639" s="1"/>
    </row>
    <row r="640" ht="12">
      <c r="B640" s="1"/>
    </row>
    <row r="641" ht="12">
      <c r="B641" s="1"/>
    </row>
    <row r="642" ht="12">
      <c r="B642" s="1"/>
    </row>
    <row r="643" ht="12">
      <c r="B643" s="1"/>
    </row>
    <row r="644" ht="12">
      <c r="B644" s="1"/>
    </row>
    <row r="645" ht="12">
      <c r="B645" s="1"/>
    </row>
    <row r="646" ht="12">
      <c r="B646" s="1"/>
    </row>
    <row r="647" ht="12">
      <c r="B647" s="1"/>
    </row>
    <row r="648" ht="12">
      <c r="B648" s="1"/>
    </row>
    <row r="649" ht="12">
      <c r="B649" s="1"/>
    </row>
    <row r="650" ht="12">
      <c r="B650" s="1"/>
    </row>
    <row r="651" ht="12">
      <c r="B651" s="1"/>
    </row>
    <row r="652" ht="12">
      <c r="B652" s="1"/>
    </row>
    <row r="653" ht="12">
      <c r="B653" s="1"/>
    </row>
    <row r="654" ht="12">
      <c r="B654" s="1"/>
    </row>
    <row r="655" ht="12">
      <c r="B655" s="1"/>
    </row>
    <row r="656" ht="12">
      <c r="B656" s="1"/>
    </row>
    <row r="657" ht="12">
      <c r="B657" s="1"/>
    </row>
    <row r="658" ht="12">
      <c r="B658" s="1"/>
    </row>
    <row r="659" ht="12">
      <c r="B659" s="1"/>
    </row>
    <row r="660" ht="12">
      <c r="B660" s="1"/>
    </row>
    <row r="661" ht="12">
      <c r="B661" s="1"/>
    </row>
    <row r="662" ht="12">
      <c r="B662" s="1"/>
    </row>
    <row r="663" ht="12">
      <c r="B663" s="1"/>
    </row>
    <row r="664" ht="12">
      <c r="B664" s="1"/>
    </row>
    <row r="665" ht="12">
      <c r="B665" s="1"/>
    </row>
    <row r="666" ht="12">
      <c r="B666" s="1"/>
    </row>
    <row r="667" ht="12">
      <c r="B667" s="1"/>
    </row>
    <row r="668" ht="12">
      <c r="B668" s="1"/>
    </row>
    <row r="669" ht="12">
      <c r="B669" s="1"/>
    </row>
    <row r="670" ht="12">
      <c r="B670" s="1"/>
    </row>
    <row r="671" ht="12">
      <c r="B671" s="1"/>
    </row>
    <row r="672" ht="12">
      <c r="B672" s="1"/>
    </row>
    <row r="673" ht="12">
      <c r="B673" s="1"/>
    </row>
    <row r="674" ht="12">
      <c r="B674" s="1"/>
    </row>
    <row r="675" ht="12">
      <c r="B675" s="1"/>
    </row>
    <row r="676" ht="12">
      <c r="B676" s="1"/>
    </row>
    <row r="677" ht="12">
      <c r="B677" s="1"/>
    </row>
    <row r="678" ht="12">
      <c r="B678" s="1"/>
    </row>
    <row r="679" ht="12">
      <c r="B679" s="1"/>
    </row>
    <row r="680" ht="12">
      <c r="B680" s="1"/>
    </row>
    <row r="681" ht="12">
      <c r="B681" s="1"/>
    </row>
    <row r="682" ht="12">
      <c r="B682" s="1"/>
    </row>
    <row r="683" ht="12">
      <c r="B683" s="1"/>
    </row>
    <row r="684" ht="12">
      <c r="B684" s="1"/>
    </row>
    <row r="685" ht="12">
      <c r="B685" s="1"/>
    </row>
    <row r="686" ht="12">
      <c r="B686" s="1"/>
    </row>
    <row r="687" ht="12">
      <c r="B687" s="1"/>
    </row>
    <row r="688" ht="12">
      <c r="B688" s="1"/>
    </row>
    <row r="689" ht="12">
      <c r="B689" s="1"/>
    </row>
    <row r="690" ht="12">
      <c r="B690" s="1"/>
    </row>
    <row r="691" ht="12">
      <c r="B691" s="1"/>
    </row>
    <row r="692" ht="12">
      <c r="B692" s="1"/>
    </row>
    <row r="693" ht="12">
      <c r="B693" s="1"/>
    </row>
    <row r="694" ht="12">
      <c r="B694" s="1"/>
    </row>
    <row r="695" ht="12">
      <c r="B695" s="1"/>
    </row>
    <row r="696" ht="12">
      <c r="B696" s="1"/>
    </row>
    <row r="697" ht="12">
      <c r="B697" s="1"/>
    </row>
    <row r="698" ht="12">
      <c r="B698" s="1"/>
    </row>
    <row r="699" ht="12">
      <c r="B699" s="1"/>
    </row>
    <row r="700" ht="12">
      <c r="B700" s="1"/>
    </row>
    <row r="701" ht="12">
      <c r="B701" s="1"/>
    </row>
    <row r="702" ht="12">
      <c r="B702" s="1"/>
    </row>
    <row r="703" ht="12">
      <c r="B703" s="1"/>
    </row>
    <row r="704" ht="12">
      <c r="B704" s="1"/>
    </row>
    <row r="705" ht="12">
      <c r="B705" s="1"/>
    </row>
    <row r="706" ht="12">
      <c r="B706" s="1"/>
    </row>
    <row r="707" ht="12">
      <c r="B707" s="1"/>
    </row>
    <row r="708" ht="12">
      <c r="B708" s="1"/>
    </row>
    <row r="709" ht="12">
      <c r="B709" s="1"/>
    </row>
    <row r="710" ht="12">
      <c r="B710" s="1"/>
    </row>
    <row r="711" ht="12">
      <c r="B711" s="1"/>
    </row>
    <row r="712" ht="12">
      <c r="B712" s="1"/>
    </row>
    <row r="713" ht="12">
      <c r="B713" s="1"/>
    </row>
    <row r="714" ht="12">
      <c r="B714" s="1"/>
    </row>
    <row r="715" ht="12">
      <c r="B715" s="1"/>
    </row>
    <row r="716" ht="12">
      <c r="B716" s="1"/>
    </row>
    <row r="717" ht="12">
      <c r="B717" s="1"/>
    </row>
    <row r="718" ht="12">
      <c r="B718" s="1"/>
    </row>
    <row r="719" ht="12">
      <c r="B719" s="1"/>
    </row>
    <row r="720" ht="12">
      <c r="B720" s="1"/>
    </row>
    <row r="721" ht="12">
      <c r="B721" s="1"/>
    </row>
    <row r="722" ht="12">
      <c r="B722" s="1"/>
    </row>
    <row r="723" ht="12">
      <c r="B723" s="1"/>
    </row>
    <row r="724" ht="12">
      <c r="B724" s="1"/>
    </row>
    <row r="725" ht="12">
      <c r="B725" s="1"/>
    </row>
    <row r="726" ht="12">
      <c r="B726" s="1"/>
    </row>
    <row r="727" ht="12">
      <c r="B727" s="1"/>
    </row>
    <row r="728" ht="12">
      <c r="B728" s="1"/>
    </row>
    <row r="729" ht="12">
      <c r="B729" s="1"/>
    </row>
    <row r="730" ht="12">
      <c r="B730" s="1"/>
    </row>
    <row r="731" ht="12">
      <c r="B731" s="1"/>
    </row>
    <row r="732" ht="12">
      <c r="B732" s="1"/>
    </row>
    <row r="733" ht="12">
      <c r="B733" s="1"/>
    </row>
    <row r="734" ht="12">
      <c r="B734" s="1"/>
    </row>
    <row r="735" ht="12">
      <c r="B735" s="1"/>
    </row>
    <row r="736" ht="12">
      <c r="B736" s="1"/>
    </row>
    <row r="737" ht="12">
      <c r="B737" s="1"/>
    </row>
    <row r="738" ht="12">
      <c r="B738" s="1"/>
    </row>
    <row r="739" ht="12">
      <c r="B739" s="1"/>
    </row>
    <row r="740" ht="12">
      <c r="B740" s="1"/>
    </row>
    <row r="741" ht="12">
      <c r="B741" s="1"/>
    </row>
    <row r="742" ht="12">
      <c r="B742" s="1"/>
    </row>
    <row r="743" ht="12">
      <c r="B743" s="1"/>
    </row>
    <row r="744" ht="12">
      <c r="B744" s="1"/>
    </row>
    <row r="745" ht="12">
      <c r="B745" s="1"/>
    </row>
    <row r="746" ht="12">
      <c r="B746" s="1"/>
    </row>
    <row r="747" ht="12">
      <c r="B747" s="1"/>
    </row>
    <row r="748" ht="12">
      <c r="B748" s="1"/>
    </row>
    <row r="749" ht="12">
      <c r="B749" s="1"/>
    </row>
    <row r="750" ht="12">
      <c r="B750" s="1"/>
    </row>
    <row r="751" ht="12">
      <c r="B751" s="1"/>
    </row>
    <row r="752" ht="12">
      <c r="B752" s="1"/>
    </row>
    <row r="753" ht="12">
      <c r="B753" s="1"/>
    </row>
    <row r="754" ht="12">
      <c r="B754" s="1"/>
    </row>
    <row r="755" ht="12">
      <c r="B755" s="1"/>
    </row>
    <row r="756" ht="12">
      <c r="B756" s="1"/>
    </row>
    <row r="757" ht="12">
      <c r="B757" s="1"/>
    </row>
    <row r="758" ht="12">
      <c r="B758" s="1"/>
    </row>
    <row r="759" ht="12">
      <c r="B759" s="1"/>
    </row>
    <row r="760" ht="12">
      <c r="B760" s="1"/>
    </row>
    <row r="761" ht="12">
      <c r="B761" s="1"/>
    </row>
    <row r="762" ht="12">
      <c r="B762" s="1"/>
    </row>
    <row r="763" ht="12">
      <c r="B763" s="1"/>
    </row>
    <row r="764" ht="12">
      <c r="B764" s="1"/>
    </row>
    <row r="765" ht="12">
      <c r="B765" s="1"/>
    </row>
    <row r="766" ht="12">
      <c r="B766" s="1"/>
    </row>
    <row r="767" ht="12">
      <c r="B767" s="1"/>
    </row>
    <row r="768" ht="12">
      <c r="B768" s="1"/>
    </row>
    <row r="769" ht="12">
      <c r="B769" s="1"/>
    </row>
    <row r="770" ht="12">
      <c r="B770" s="1"/>
    </row>
    <row r="771" ht="12">
      <c r="B771" s="1"/>
    </row>
    <row r="772" ht="12">
      <c r="B772" s="1"/>
    </row>
    <row r="773" ht="12">
      <c r="B773" s="1"/>
    </row>
    <row r="774" ht="12">
      <c r="B774" s="1"/>
    </row>
    <row r="775" ht="12">
      <c r="B775" s="1"/>
    </row>
    <row r="776" ht="12">
      <c r="B776" s="1"/>
    </row>
    <row r="777" ht="12">
      <c r="B777" s="1"/>
    </row>
    <row r="778" ht="12">
      <c r="B778" s="1"/>
    </row>
    <row r="779" ht="12">
      <c r="B779" s="1"/>
    </row>
    <row r="780" ht="12">
      <c r="B780" s="1"/>
    </row>
    <row r="781" ht="12">
      <c r="B781" s="1"/>
    </row>
    <row r="782" ht="12">
      <c r="B782" s="1"/>
    </row>
    <row r="783" ht="12">
      <c r="B783" s="1"/>
    </row>
    <row r="784" ht="12">
      <c r="B784" s="1"/>
    </row>
    <row r="785" ht="12">
      <c r="B785" s="1"/>
    </row>
    <row r="786" ht="12">
      <c r="B786" s="1"/>
    </row>
    <row r="787" ht="12">
      <c r="B787" s="1"/>
    </row>
    <row r="788" ht="12">
      <c r="B788" s="1"/>
    </row>
    <row r="789" ht="12">
      <c r="B789" s="1"/>
    </row>
    <row r="790" ht="12">
      <c r="B790" s="1"/>
    </row>
    <row r="791" ht="12">
      <c r="B791" s="1"/>
    </row>
    <row r="792" ht="12">
      <c r="B792" s="1"/>
    </row>
    <row r="793" ht="12">
      <c r="B793" s="1"/>
    </row>
    <row r="794" ht="12">
      <c r="B794" s="1"/>
    </row>
    <row r="795" ht="12">
      <c r="B795" s="1"/>
    </row>
    <row r="796" ht="12">
      <c r="B796" s="1"/>
    </row>
    <row r="797" ht="12">
      <c r="B797" s="1"/>
    </row>
    <row r="798" ht="12">
      <c r="B798" s="1"/>
    </row>
    <row r="799" ht="12">
      <c r="B799" s="1"/>
    </row>
    <row r="800" ht="12">
      <c r="B800" s="1"/>
    </row>
    <row r="801" ht="12">
      <c r="B801" s="1"/>
    </row>
    <row r="802" ht="12">
      <c r="B802" s="1"/>
    </row>
    <row r="803" ht="12">
      <c r="B803" s="1"/>
    </row>
    <row r="804" ht="12">
      <c r="B804" s="1"/>
    </row>
    <row r="805" ht="12">
      <c r="B805" s="1"/>
    </row>
    <row r="806" ht="12">
      <c r="B806" s="1"/>
    </row>
    <row r="807" ht="12">
      <c r="B807" s="1"/>
    </row>
    <row r="808" ht="12">
      <c r="B808" s="1"/>
    </row>
    <row r="809" ht="12">
      <c r="B809" s="1"/>
    </row>
    <row r="810" ht="12">
      <c r="B810" s="1"/>
    </row>
    <row r="811" ht="12">
      <c r="B811" s="1"/>
    </row>
    <row r="812" ht="12">
      <c r="B812" s="1"/>
    </row>
    <row r="813" ht="12">
      <c r="B813" s="1"/>
    </row>
    <row r="814" ht="12">
      <c r="B814" s="1"/>
    </row>
    <row r="815" ht="12">
      <c r="B815" s="1"/>
    </row>
    <row r="816" ht="12">
      <c r="B816" s="1"/>
    </row>
    <row r="817" ht="12">
      <c r="B817" s="1"/>
    </row>
    <row r="818" ht="12">
      <c r="B818" s="1"/>
    </row>
    <row r="819" ht="12">
      <c r="B819" s="1"/>
    </row>
    <row r="820" ht="12">
      <c r="B820" s="1"/>
    </row>
    <row r="821" ht="12">
      <c r="B821" s="1"/>
    </row>
    <row r="822" ht="12">
      <c r="B822" s="1"/>
    </row>
    <row r="823" ht="12">
      <c r="B823" s="1"/>
    </row>
    <row r="824" ht="12">
      <c r="B824" s="1"/>
    </row>
    <row r="825" ht="12">
      <c r="B825" s="1"/>
    </row>
    <row r="826" ht="12">
      <c r="B826" s="1"/>
    </row>
    <row r="827" ht="12">
      <c r="B827" s="1"/>
    </row>
    <row r="828" ht="12">
      <c r="B828" s="1"/>
    </row>
    <row r="829" ht="12">
      <c r="B829" s="1"/>
    </row>
    <row r="830" ht="12">
      <c r="B830" s="1"/>
    </row>
    <row r="831" ht="12">
      <c r="B831" s="1"/>
    </row>
    <row r="832" ht="12">
      <c r="B832" s="1"/>
    </row>
    <row r="833" ht="12">
      <c r="B833" s="1"/>
    </row>
    <row r="834" ht="12">
      <c r="B834" s="1"/>
    </row>
    <row r="835" ht="12">
      <c r="B835" s="1"/>
    </row>
    <row r="836" ht="12">
      <c r="B836" s="1"/>
    </row>
    <row r="837" ht="12">
      <c r="B837" s="1"/>
    </row>
    <row r="838" ht="12">
      <c r="B838" s="1"/>
    </row>
    <row r="839" ht="12">
      <c r="B839" s="1"/>
    </row>
    <row r="840" ht="12">
      <c r="B840" s="1"/>
    </row>
    <row r="841" ht="12">
      <c r="B841" s="1"/>
    </row>
    <row r="842" ht="12">
      <c r="B842" s="1"/>
    </row>
    <row r="843" ht="12">
      <c r="B843" s="1"/>
    </row>
    <row r="844" ht="12">
      <c r="B844" s="1"/>
    </row>
    <row r="845" ht="12">
      <c r="B845" s="1"/>
    </row>
    <row r="846" ht="12">
      <c r="B846" s="1"/>
    </row>
    <row r="847" ht="12">
      <c r="B847" s="1"/>
    </row>
    <row r="848" ht="12">
      <c r="B848" s="1"/>
    </row>
    <row r="849" ht="12">
      <c r="B849" s="1"/>
    </row>
    <row r="850" ht="12">
      <c r="B850" s="1"/>
    </row>
    <row r="851" ht="12">
      <c r="B851" s="1"/>
    </row>
    <row r="852" ht="12">
      <c r="B852" s="1"/>
    </row>
    <row r="853" ht="12">
      <c r="B853" s="1"/>
    </row>
    <row r="854" ht="12">
      <c r="B854" s="1"/>
    </row>
    <row r="855" ht="12">
      <c r="B855" s="1"/>
    </row>
    <row r="856" ht="12">
      <c r="B856" s="1"/>
    </row>
    <row r="857" ht="12">
      <c r="B857" s="1"/>
    </row>
    <row r="858" ht="12">
      <c r="B858" s="1"/>
    </row>
    <row r="859" ht="12">
      <c r="B859" s="1"/>
    </row>
    <row r="860" ht="12">
      <c r="B860" s="1"/>
    </row>
    <row r="861" ht="12">
      <c r="B861" s="1"/>
    </row>
    <row r="862" ht="12">
      <c r="B862" s="1"/>
    </row>
    <row r="863" ht="12">
      <c r="B863" s="1"/>
    </row>
    <row r="864" ht="12">
      <c r="B864" s="1"/>
    </row>
    <row r="865" ht="12">
      <c r="B865" s="1"/>
    </row>
    <row r="866" ht="12">
      <c r="B866" s="1"/>
    </row>
    <row r="867" ht="12">
      <c r="B867" s="1"/>
    </row>
    <row r="868" ht="12">
      <c r="B868" s="1"/>
    </row>
    <row r="869" ht="12">
      <c r="B869" s="1"/>
    </row>
    <row r="870" ht="12">
      <c r="B870" s="1"/>
    </row>
    <row r="871" ht="12">
      <c r="B871" s="1"/>
    </row>
    <row r="872" ht="12">
      <c r="B872" s="1"/>
    </row>
    <row r="873" ht="12">
      <c r="B873" s="1"/>
    </row>
    <row r="874" ht="12">
      <c r="B874" s="1"/>
    </row>
    <row r="875" ht="12">
      <c r="B875" s="1"/>
    </row>
    <row r="876" ht="12">
      <c r="B876" s="1"/>
    </row>
    <row r="877" ht="12">
      <c r="B877" s="1"/>
    </row>
    <row r="878" ht="12">
      <c r="B878" s="1"/>
    </row>
    <row r="879" ht="12">
      <c r="B879" s="1"/>
    </row>
    <row r="880" ht="12">
      <c r="B880" s="1"/>
    </row>
    <row r="881" ht="12">
      <c r="B881" s="1"/>
    </row>
    <row r="882" ht="12">
      <c r="B882" s="1"/>
    </row>
    <row r="883" ht="12">
      <c r="B883" s="1"/>
    </row>
    <row r="884" ht="12">
      <c r="B884" s="1"/>
    </row>
    <row r="885" ht="12">
      <c r="B885" s="1"/>
    </row>
    <row r="886" ht="12">
      <c r="B886" s="1"/>
    </row>
    <row r="887" ht="12">
      <c r="B887" s="1"/>
    </row>
    <row r="888" ht="12">
      <c r="B888" s="1"/>
    </row>
    <row r="889" ht="12">
      <c r="B889" s="1"/>
    </row>
    <row r="890" ht="12">
      <c r="B890" s="1"/>
    </row>
    <row r="891" ht="12">
      <c r="B891" s="1"/>
    </row>
    <row r="892" ht="12">
      <c r="B892" s="1"/>
    </row>
    <row r="893" ht="12">
      <c r="B893" s="1"/>
    </row>
    <row r="894" ht="12">
      <c r="B894" s="1"/>
    </row>
    <row r="895" ht="12">
      <c r="B895" s="1"/>
    </row>
    <row r="896" ht="12">
      <c r="B896" s="1"/>
    </row>
    <row r="897" ht="12">
      <c r="B897" s="1"/>
    </row>
    <row r="898" ht="12">
      <c r="B898" s="1"/>
    </row>
    <row r="899" ht="12">
      <c r="B899" s="1"/>
    </row>
    <row r="900" ht="12">
      <c r="B900" s="1"/>
    </row>
    <row r="901" ht="12">
      <c r="B901" s="1"/>
    </row>
    <row r="902" ht="12">
      <c r="B902" s="1"/>
    </row>
    <row r="903" ht="12">
      <c r="B903" s="1"/>
    </row>
    <row r="904" ht="12">
      <c r="B904" s="1"/>
    </row>
    <row r="905" ht="12">
      <c r="B905" s="1"/>
    </row>
    <row r="906" ht="12">
      <c r="B906" s="1"/>
    </row>
    <row r="907" ht="12">
      <c r="B907" s="1"/>
    </row>
    <row r="908" ht="12">
      <c r="B908" s="1"/>
    </row>
    <row r="909" ht="12">
      <c r="B909" s="1"/>
    </row>
    <row r="910" ht="12">
      <c r="B910" s="1"/>
    </row>
    <row r="911" ht="12">
      <c r="B911" s="1"/>
    </row>
    <row r="912" ht="12">
      <c r="B912" s="1"/>
    </row>
    <row r="913" ht="12">
      <c r="B913" s="1"/>
    </row>
    <row r="914" ht="12">
      <c r="B914" s="1"/>
    </row>
    <row r="915" ht="12">
      <c r="B915" s="1"/>
    </row>
    <row r="916" ht="12">
      <c r="B916" s="1"/>
    </row>
    <row r="917" ht="12">
      <c r="B917" s="1"/>
    </row>
    <row r="918" ht="12">
      <c r="B918" s="1"/>
    </row>
    <row r="919" ht="12">
      <c r="B919" s="1"/>
    </row>
    <row r="920" ht="12">
      <c r="B920" s="1"/>
    </row>
    <row r="921" ht="12">
      <c r="B921" s="1"/>
    </row>
    <row r="922" ht="12">
      <c r="B922" s="1"/>
    </row>
    <row r="923" ht="12">
      <c r="B923" s="1"/>
    </row>
    <row r="924" ht="12">
      <c r="B924" s="1"/>
    </row>
    <row r="925" ht="12">
      <c r="B925" s="1"/>
    </row>
    <row r="926" ht="12">
      <c r="B926" s="1"/>
    </row>
    <row r="927" ht="12">
      <c r="B927" s="1"/>
    </row>
    <row r="928" ht="12">
      <c r="B928" s="1"/>
    </row>
    <row r="929" ht="12">
      <c r="B929" s="1"/>
    </row>
    <row r="930" ht="12">
      <c r="B930" s="1"/>
    </row>
    <row r="931" ht="12">
      <c r="B931" s="1"/>
    </row>
    <row r="932" ht="12">
      <c r="B932" s="1"/>
    </row>
    <row r="933" ht="12">
      <c r="B933" s="1"/>
    </row>
    <row r="934" ht="12">
      <c r="B934" s="1"/>
    </row>
    <row r="935" ht="12">
      <c r="B935" s="1"/>
    </row>
    <row r="936" ht="12">
      <c r="B936" s="1"/>
    </row>
    <row r="937" ht="12">
      <c r="B937" s="1"/>
    </row>
    <row r="938" ht="12">
      <c r="B938" s="1"/>
    </row>
    <row r="939" ht="12">
      <c r="B939" s="1"/>
    </row>
    <row r="940" ht="12">
      <c r="B940" s="1"/>
    </row>
    <row r="941" ht="12">
      <c r="B941" s="1"/>
    </row>
    <row r="942" ht="12">
      <c r="B942" s="1"/>
    </row>
    <row r="943" ht="12">
      <c r="B943" s="1"/>
    </row>
    <row r="944" ht="12">
      <c r="B944" s="1"/>
    </row>
    <row r="945" ht="12">
      <c r="B945" s="1"/>
    </row>
    <row r="946" ht="12">
      <c r="B946" s="1"/>
    </row>
    <row r="947" ht="12">
      <c r="B947" s="1"/>
    </row>
    <row r="948" ht="12">
      <c r="B948" s="1"/>
    </row>
    <row r="949" ht="12">
      <c r="B949" s="1"/>
    </row>
    <row r="950" ht="12">
      <c r="B950" s="1"/>
    </row>
    <row r="951" ht="12">
      <c r="B951" s="1"/>
    </row>
    <row r="952" ht="12">
      <c r="B952" s="1"/>
    </row>
    <row r="953" ht="12">
      <c r="B953" s="1"/>
    </row>
    <row r="954" ht="12">
      <c r="B954" s="1"/>
    </row>
    <row r="955" ht="12">
      <c r="B955" s="1"/>
    </row>
    <row r="956" ht="12">
      <c r="B956" s="1"/>
    </row>
    <row r="957" ht="12">
      <c r="B957" s="1"/>
    </row>
    <row r="958" ht="12">
      <c r="B958" s="1"/>
    </row>
    <row r="959" ht="12">
      <c r="B959" s="1"/>
    </row>
    <row r="960" ht="12">
      <c r="B960" s="1"/>
    </row>
    <row r="961" ht="12">
      <c r="B961" s="1"/>
    </row>
    <row r="962" ht="12">
      <c r="B962" s="1"/>
    </row>
    <row r="963" ht="12">
      <c r="B963" s="1"/>
    </row>
    <row r="964" ht="12">
      <c r="B964" s="1"/>
    </row>
    <row r="965" ht="12">
      <c r="B965" s="1"/>
    </row>
    <row r="966" ht="12">
      <c r="B966" s="1"/>
    </row>
    <row r="967" ht="12">
      <c r="B967" s="1"/>
    </row>
    <row r="968" ht="12">
      <c r="B968" s="1"/>
    </row>
    <row r="969" ht="12">
      <c r="B969" s="1"/>
    </row>
    <row r="970" ht="12">
      <c r="B970" s="1"/>
    </row>
    <row r="971" ht="12">
      <c r="B971" s="1"/>
    </row>
    <row r="972" ht="12">
      <c r="B972" s="1"/>
    </row>
    <row r="973" ht="12">
      <c r="B973" s="1"/>
    </row>
    <row r="974" ht="12">
      <c r="B974" s="1"/>
    </row>
    <row r="975" ht="12">
      <c r="B975" s="1"/>
    </row>
    <row r="976" ht="12">
      <c r="B976" s="1"/>
    </row>
    <row r="977" ht="12">
      <c r="B977" s="1"/>
    </row>
    <row r="978" ht="12">
      <c r="B978" s="1"/>
    </row>
    <row r="979" ht="12">
      <c r="B979" s="1"/>
    </row>
    <row r="980" ht="12">
      <c r="B980" s="1"/>
    </row>
    <row r="981" ht="12">
      <c r="B981" s="1"/>
    </row>
    <row r="982" ht="12">
      <c r="B982" s="1"/>
    </row>
    <row r="983" ht="12">
      <c r="B983" s="1"/>
    </row>
    <row r="984" ht="12">
      <c r="B984" s="1"/>
    </row>
    <row r="985" ht="12">
      <c r="B985" s="1"/>
    </row>
    <row r="986" ht="12">
      <c r="B986" s="1"/>
    </row>
    <row r="987" ht="12">
      <c r="B987" s="1"/>
    </row>
    <row r="988" ht="12">
      <c r="B988" s="1"/>
    </row>
    <row r="989" ht="12">
      <c r="B989" s="1"/>
    </row>
    <row r="990" ht="12">
      <c r="B990" s="1"/>
    </row>
    <row r="991" ht="12">
      <c r="B991" s="1"/>
    </row>
    <row r="992" ht="12">
      <c r="B992" s="1"/>
    </row>
    <row r="993" ht="12">
      <c r="B993" s="1"/>
    </row>
    <row r="994" ht="12">
      <c r="B994" s="1"/>
    </row>
    <row r="995" ht="12">
      <c r="B995" s="1"/>
    </row>
    <row r="996" ht="12">
      <c r="B996" s="1"/>
    </row>
    <row r="997" ht="12">
      <c r="B997" s="1"/>
    </row>
    <row r="998" ht="12">
      <c r="B998" s="1"/>
    </row>
    <row r="999" ht="12">
      <c r="B999" s="1"/>
    </row>
    <row r="1000" ht="12">
      <c r="B1000" s="1"/>
    </row>
    <row r="1001" ht="12">
      <c r="B1001" s="1"/>
    </row>
    <row r="1002" ht="12">
      <c r="B1002" s="1"/>
    </row>
    <row r="1003" ht="12">
      <c r="B1003" s="1"/>
    </row>
    <row r="1004" ht="12">
      <c r="B1004" s="1"/>
    </row>
    <row r="1005" ht="12">
      <c r="B1005" s="1"/>
    </row>
    <row r="1006" ht="12">
      <c r="B1006" s="1"/>
    </row>
    <row r="1007" ht="12">
      <c r="B1007" s="1"/>
    </row>
    <row r="1008" ht="12">
      <c r="B1008" s="1"/>
    </row>
    <row r="1009" ht="12">
      <c r="B1009" s="1"/>
    </row>
    <row r="1010" ht="12">
      <c r="B1010" s="1"/>
    </row>
    <row r="1011" ht="12">
      <c r="B1011" s="1"/>
    </row>
    <row r="1012" ht="12">
      <c r="B1012" s="1"/>
    </row>
    <row r="1013" ht="12">
      <c r="B1013" s="1"/>
    </row>
    <row r="1014" ht="12">
      <c r="B1014" s="1"/>
    </row>
    <row r="1015" ht="12">
      <c r="B1015" s="1"/>
    </row>
    <row r="1016" ht="12">
      <c r="B1016" s="1"/>
    </row>
    <row r="1017" ht="12">
      <c r="B1017" s="1"/>
    </row>
    <row r="1018" ht="12">
      <c r="B1018" s="1"/>
    </row>
    <row r="1019" ht="12">
      <c r="B1019" s="1"/>
    </row>
    <row r="1020" ht="12">
      <c r="B1020" s="1"/>
    </row>
    <row r="1021" ht="12">
      <c r="B1021" s="1"/>
    </row>
    <row r="1022" ht="12">
      <c r="B1022" s="1"/>
    </row>
    <row r="1023" ht="12">
      <c r="B1023" s="1"/>
    </row>
    <row r="1024" ht="12">
      <c r="B1024" s="1"/>
    </row>
    <row r="1025" ht="12">
      <c r="B1025" s="1"/>
    </row>
    <row r="1026" ht="12">
      <c r="B1026" s="1"/>
    </row>
    <row r="1027" ht="12">
      <c r="B1027" s="1"/>
    </row>
    <row r="1028" ht="12">
      <c r="B1028" s="1"/>
    </row>
    <row r="1029" ht="12">
      <c r="B1029" s="1"/>
    </row>
    <row r="1030" ht="12">
      <c r="B1030" s="1"/>
    </row>
    <row r="1031" ht="12">
      <c r="B1031" s="1"/>
    </row>
    <row r="1032" ht="12">
      <c r="B1032" s="1"/>
    </row>
    <row r="1033" ht="12">
      <c r="B1033" s="1"/>
    </row>
    <row r="1034" ht="12">
      <c r="B1034" s="1"/>
    </row>
    <row r="1035" ht="12">
      <c r="B1035" s="1"/>
    </row>
    <row r="1036" ht="12">
      <c r="B1036" s="1"/>
    </row>
    <row r="1037" ht="12">
      <c r="B1037" s="1"/>
    </row>
    <row r="1038" ht="12">
      <c r="B1038" s="1"/>
    </row>
    <row r="1039" ht="12">
      <c r="B1039" s="1"/>
    </row>
    <row r="1040" ht="12">
      <c r="B1040" s="1"/>
    </row>
    <row r="1041" ht="12">
      <c r="B1041" s="1"/>
    </row>
    <row r="1042" ht="12">
      <c r="B1042" s="1"/>
    </row>
    <row r="1043" ht="12">
      <c r="B1043" s="1"/>
    </row>
    <row r="1044" ht="12">
      <c r="B1044" s="1"/>
    </row>
    <row r="1045" ht="12">
      <c r="B1045" s="1"/>
    </row>
    <row r="1046" ht="12">
      <c r="B1046" s="1"/>
    </row>
    <row r="1047" ht="12">
      <c r="B1047" s="1"/>
    </row>
    <row r="1048" ht="12">
      <c r="B1048" s="1"/>
    </row>
    <row r="1049" ht="12">
      <c r="B1049" s="1"/>
    </row>
    <row r="1050" ht="12">
      <c r="B1050" s="1"/>
    </row>
    <row r="1051" ht="12">
      <c r="B1051" s="1"/>
    </row>
    <row r="1052" ht="12">
      <c r="B1052" s="1"/>
    </row>
    <row r="1053" ht="12">
      <c r="B1053" s="1"/>
    </row>
    <row r="1054" ht="12">
      <c r="B1054" s="1"/>
    </row>
    <row r="1055" ht="12">
      <c r="B1055" s="1"/>
    </row>
    <row r="1056" ht="12">
      <c r="B1056" s="1"/>
    </row>
    <row r="1057" ht="12">
      <c r="B1057" s="1"/>
    </row>
    <row r="1058" ht="12">
      <c r="B1058" s="1"/>
    </row>
    <row r="1059" ht="12">
      <c r="B1059" s="1"/>
    </row>
    <row r="1060" ht="12">
      <c r="B1060" s="1"/>
    </row>
    <row r="1061" ht="12">
      <c r="B1061" s="1"/>
    </row>
    <row r="1062" ht="12">
      <c r="B1062" s="1"/>
    </row>
    <row r="1063" ht="12">
      <c r="B1063" s="1"/>
    </row>
    <row r="1064" ht="12">
      <c r="B1064" s="1"/>
    </row>
    <row r="1065" ht="12">
      <c r="B1065" s="1"/>
    </row>
    <row r="1066" ht="12">
      <c r="B1066" s="1"/>
    </row>
    <row r="1067" ht="12">
      <c r="B1067" s="1"/>
    </row>
    <row r="1068" ht="12">
      <c r="B1068" s="1"/>
    </row>
    <row r="1069" ht="12">
      <c r="B1069" s="1"/>
    </row>
    <row r="1070" ht="12">
      <c r="B1070" s="1"/>
    </row>
    <row r="1071" ht="12">
      <c r="B1071" s="1"/>
    </row>
    <row r="1072" ht="12">
      <c r="B1072" s="1"/>
    </row>
    <row r="1073" ht="12">
      <c r="B1073" s="1"/>
    </row>
    <row r="1074" ht="12">
      <c r="B1074" s="1"/>
    </row>
    <row r="1075" ht="12">
      <c r="B1075" s="1"/>
    </row>
    <row r="1076" ht="12">
      <c r="B1076" s="1"/>
    </row>
    <row r="1077" ht="12">
      <c r="B1077" s="1"/>
    </row>
    <row r="1078" ht="12">
      <c r="B1078" s="1"/>
    </row>
    <row r="1079" ht="12">
      <c r="B1079" s="1"/>
    </row>
    <row r="1080" ht="12">
      <c r="B1080" s="1"/>
    </row>
    <row r="1081" ht="12">
      <c r="B1081" s="1"/>
    </row>
    <row r="1082" ht="12">
      <c r="B1082" s="1"/>
    </row>
    <row r="1083" ht="12">
      <c r="B1083" s="1"/>
    </row>
    <row r="1084" ht="12">
      <c r="B1084" s="1"/>
    </row>
    <row r="1085" ht="12">
      <c r="B1085" s="1"/>
    </row>
    <row r="1086" ht="12">
      <c r="B1086" s="1"/>
    </row>
    <row r="1087" ht="12">
      <c r="B1087" s="1"/>
    </row>
    <row r="1088" ht="12">
      <c r="B1088" s="1"/>
    </row>
    <row r="1089" ht="12">
      <c r="B1089" s="1"/>
    </row>
    <row r="1090" ht="12">
      <c r="B1090" s="1"/>
    </row>
    <row r="1091" ht="12">
      <c r="B1091" s="1"/>
    </row>
    <row r="1092" ht="12">
      <c r="B1092" s="1"/>
    </row>
    <row r="1093" ht="12">
      <c r="B1093" s="1"/>
    </row>
    <row r="1094" ht="12">
      <c r="B1094" s="1"/>
    </row>
    <row r="1095" ht="12">
      <c r="B1095" s="1"/>
    </row>
    <row r="1096" ht="12">
      <c r="B1096" s="1"/>
    </row>
    <row r="1097" ht="12">
      <c r="B1097" s="1"/>
    </row>
    <row r="1098" ht="12">
      <c r="B1098" s="1"/>
    </row>
    <row r="1099" ht="12">
      <c r="B1099" s="1"/>
    </row>
    <row r="1100" ht="12">
      <c r="B1100" s="1"/>
    </row>
    <row r="1101" ht="12">
      <c r="B1101" s="1"/>
    </row>
    <row r="1102" ht="12">
      <c r="B1102" s="1"/>
    </row>
    <row r="1103" ht="12">
      <c r="B1103" s="1"/>
    </row>
    <row r="1104" ht="12">
      <c r="B1104" s="1"/>
    </row>
    <row r="1105" ht="12">
      <c r="B1105" s="1"/>
    </row>
    <row r="1106" ht="12">
      <c r="B1106" s="1"/>
    </row>
    <row r="1107" ht="12">
      <c r="B1107" s="1"/>
    </row>
    <row r="1108" ht="12">
      <c r="B1108" s="1"/>
    </row>
    <row r="1109" ht="12">
      <c r="B1109" s="1"/>
    </row>
    <row r="1110" ht="12">
      <c r="B1110" s="1"/>
    </row>
    <row r="1111" ht="12">
      <c r="B1111" s="1"/>
    </row>
    <row r="1112" ht="12">
      <c r="B1112" s="1"/>
    </row>
    <row r="1113" ht="12">
      <c r="B1113" s="1"/>
    </row>
    <row r="1114" ht="12">
      <c r="B1114" s="1"/>
    </row>
    <row r="1115" ht="12">
      <c r="B1115" s="1"/>
    </row>
    <row r="1116" ht="12">
      <c r="B1116" s="1"/>
    </row>
    <row r="1117" ht="12">
      <c r="B1117" s="1"/>
    </row>
    <row r="1118" ht="12">
      <c r="B1118" s="1"/>
    </row>
    <row r="1119" ht="12">
      <c r="B1119" s="1"/>
    </row>
    <row r="1120" ht="12">
      <c r="B1120" s="1"/>
    </row>
    <row r="1121" ht="12">
      <c r="B1121" s="1"/>
    </row>
    <row r="1122" ht="12">
      <c r="B1122" s="1"/>
    </row>
    <row r="1123" ht="12">
      <c r="B1123" s="1"/>
    </row>
    <row r="1124" ht="12">
      <c r="B1124" s="1"/>
    </row>
    <row r="1125" ht="12">
      <c r="B1125" s="1"/>
    </row>
    <row r="1126" ht="12">
      <c r="B1126" s="1"/>
    </row>
    <row r="1127" ht="12">
      <c r="B1127" s="1"/>
    </row>
    <row r="1128" ht="12">
      <c r="B1128" s="1"/>
    </row>
    <row r="1129" ht="12">
      <c r="B1129" s="1"/>
    </row>
    <row r="1130" ht="12">
      <c r="B1130" s="1"/>
    </row>
    <row r="1131" ht="12">
      <c r="B1131" s="1"/>
    </row>
    <row r="1132" ht="12">
      <c r="B1132" s="1"/>
    </row>
    <row r="1133" ht="12">
      <c r="B1133" s="1"/>
    </row>
    <row r="1134" ht="12">
      <c r="B1134" s="1"/>
    </row>
    <row r="1135" ht="12">
      <c r="B1135" s="1"/>
    </row>
    <row r="1136" ht="12">
      <c r="B1136" s="1"/>
    </row>
    <row r="1137" ht="12">
      <c r="B1137" s="1"/>
    </row>
    <row r="1138" ht="12">
      <c r="B1138" s="1"/>
    </row>
    <row r="1139" ht="12">
      <c r="B1139" s="1"/>
    </row>
    <row r="1140" ht="12">
      <c r="B1140" s="1"/>
    </row>
    <row r="1141" ht="12">
      <c r="B1141" s="1"/>
    </row>
    <row r="1142" ht="12">
      <c r="B1142" s="1"/>
    </row>
    <row r="1143" ht="12">
      <c r="B1143" s="1"/>
    </row>
    <row r="1144" ht="12">
      <c r="B1144" s="1"/>
    </row>
    <row r="1145" ht="12">
      <c r="B1145" s="1"/>
    </row>
    <row r="1146" ht="12">
      <c r="B1146" s="1"/>
    </row>
    <row r="1147" ht="12">
      <c r="B1147" s="1"/>
    </row>
    <row r="1148" ht="12">
      <c r="B1148" s="1"/>
    </row>
    <row r="1149" ht="12">
      <c r="B1149" s="1"/>
    </row>
    <row r="1150" ht="12">
      <c r="B1150" s="1"/>
    </row>
    <row r="1151" ht="12">
      <c r="B1151" s="1"/>
    </row>
    <row r="1152" ht="12">
      <c r="B1152" s="1"/>
    </row>
    <row r="1153" ht="12">
      <c r="B1153" s="1"/>
    </row>
    <row r="1154" ht="12">
      <c r="B1154" s="1"/>
    </row>
    <row r="1155" ht="12">
      <c r="B1155" s="1"/>
    </row>
    <row r="1156" ht="12">
      <c r="B1156" s="1"/>
    </row>
    <row r="1157" ht="12">
      <c r="B1157" s="1"/>
    </row>
    <row r="1158" ht="12">
      <c r="B1158" s="1"/>
    </row>
    <row r="1159" ht="12">
      <c r="B1159" s="1"/>
    </row>
    <row r="1160" ht="12">
      <c r="B1160" s="1"/>
    </row>
    <row r="1161" ht="12">
      <c r="B1161" s="1"/>
    </row>
    <row r="1162" ht="12">
      <c r="B1162" s="1"/>
    </row>
    <row r="1163" ht="12">
      <c r="B1163" s="1"/>
    </row>
    <row r="1164" ht="12">
      <c r="B1164" s="1"/>
    </row>
    <row r="1165" ht="12">
      <c r="B1165" s="1"/>
    </row>
    <row r="1166" ht="12">
      <c r="B1166" s="1"/>
    </row>
    <row r="1167" ht="12">
      <c r="B1167" s="1"/>
    </row>
    <row r="1168" ht="12">
      <c r="B1168" s="1"/>
    </row>
    <row r="1169" ht="12">
      <c r="B1169" s="1"/>
    </row>
    <row r="1170" ht="12">
      <c r="B1170" s="1"/>
    </row>
    <row r="1171" ht="12">
      <c r="B1171" s="1"/>
    </row>
    <row r="1172" ht="12">
      <c r="B1172" s="1"/>
    </row>
    <row r="1173" ht="12">
      <c r="B1173" s="1"/>
    </row>
    <row r="1174" ht="12">
      <c r="B1174" s="1"/>
    </row>
    <row r="1175" ht="12">
      <c r="B1175" s="1"/>
    </row>
    <row r="1176" ht="12">
      <c r="B1176" s="1"/>
    </row>
    <row r="1177" ht="12">
      <c r="B1177" s="1"/>
    </row>
    <row r="1178" ht="12">
      <c r="B1178" s="1"/>
    </row>
    <row r="1179" ht="12">
      <c r="B1179" s="1"/>
    </row>
    <row r="1180" ht="12">
      <c r="B1180" s="1"/>
    </row>
    <row r="1181" ht="12">
      <c r="B1181" s="1"/>
    </row>
    <row r="1182" ht="12">
      <c r="B1182" s="1"/>
    </row>
    <row r="1183" ht="12">
      <c r="B1183" s="1"/>
    </row>
    <row r="1184" ht="12">
      <c r="B1184" s="1"/>
    </row>
    <row r="1185" ht="12">
      <c r="B1185" s="1"/>
    </row>
    <row r="1186" ht="12">
      <c r="B1186" s="1"/>
    </row>
    <row r="1187" ht="12">
      <c r="B1187" s="1"/>
    </row>
    <row r="1188" ht="12">
      <c r="B1188" s="1"/>
    </row>
    <row r="1189" ht="12">
      <c r="B1189" s="1"/>
    </row>
    <row r="1190" ht="12">
      <c r="B1190" s="1"/>
    </row>
    <row r="1191" ht="12">
      <c r="B1191" s="1"/>
    </row>
    <row r="1192" ht="12">
      <c r="B1192" s="1"/>
    </row>
    <row r="1193" ht="12">
      <c r="B1193" s="1"/>
    </row>
    <row r="1194" ht="12">
      <c r="B1194" s="1"/>
    </row>
    <row r="1195" ht="12">
      <c r="B1195" s="1"/>
    </row>
    <row r="1196" ht="12">
      <c r="B1196" s="1"/>
    </row>
    <row r="1197" ht="12">
      <c r="B1197" s="1"/>
    </row>
    <row r="1198" ht="12">
      <c r="B1198" s="1"/>
    </row>
    <row r="1199" ht="12">
      <c r="B1199" s="1"/>
    </row>
    <row r="1200" ht="12">
      <c r="B1200" s="1"/>
    </row>
    <row r="1201" ht="12">
      <c r="B1201" s="1"/>
    </row>
    <row r="1202" ht="12">
      <c r="B1202" s="1"/>
    </row>
    <row r="1203" ht="12">
      <c r="B1203" s="1"/>
    </row>
    <row r="1204" ht="12">
      <c r="B1204" s="1"/>
    </row>
    <row r="1205" ht="12">
      <c r="B1205" s="1"/>
    </row>
    <row r="1206" ht="12">
      <c r="B1206" s="1"/>
    </row>
    <row r="1207" ht="12">
      <c r="B1207" s="1"/>
    </row>
    <row r="1208" ht="12">
      <c r="B1208" s="1"/>
    </row>
    <row r="1209" ht="12">
      <c r="B1209" s="1"/>
    </row>
    <row r="1210" ht="12">
      <c r="B1210" s="1"/>
    </row>
    <row r="1211" ht="12">
      <c r="B1211" s="1"/>
    </row>
    <row r="1212" ht="12">
      <c r="B1212" s="1"/>
    </row>
    <row r="1213" ht="12">
      <c r="B1213" s="1"/>
    </row>
    <row r="1214" ht="12">
      <c r="B1214" s="1"/>
    </row>
    <row r="1215" ht="12">
      <c r="B1215" s="1"/>
    </row>
    <row r="1216" ht="12">
      <c r="B1216" s="1"/>
    </row>
    <row r="1217" ht="12">
      <c r="B1217" s="1"/>
    </row>
    <row r="1218" ht="12">
      <c r="B1218" s="1"/>
    </row>
    <row r="1219" ht="12">
      <c r="B1219" s="1"/>
    </row>
    <row r="1220" ht="12">
      <c r="B1220" s="1"/>
    </row>
    <row r="1221" ht="12">
      <c r="B1221" s="1"/>
    </row>
    <row r="1222" ht="12">
      <c r="B1222" s="1"/>
    </row>
    <row r="1223" ht="12">
      <c r="B1223" s="1"/>
    </row>
    <row r="1224" ht="12">
      <c r="B1224" s="1"/>
    </row>
    <row r="1225" ht="12">
      <c r="B1225" s="1"/>
    </row>
    <row r="1226" ht="12">
      <c r="B1226" s="1"/>
    </row>
    <row r="1227" ht="12">
      <c r="B1227" s="1"/>
    </row>
    <row r="1228" ht="12">
      <c r="B1228" s="1"/>
    </row>
    <row r="1229" ht="12">
      <c r="B1229" s="1"/>
    </row>
    <row r="1230" ht="12">
      <c r="B1230" s="1"/>
    </row>
    <row r="1231" ht="12">
      <c r="B1231" s="1"/>
    </row>
    <row r="1232" ht="12">
      <c r="B1232" s="1"/>
    </row>
    <row r="1233" ht="12">
      <c r="B1233" s="1"/>
    </row>
    <row r="1234" ht="12">
      <c r="B1234" s="1"/>
    </row>
    <row r="1235" ht="12">
      <c r="B1235" s="1"/>
    </row>
    <row r="1236" ht="12">
      <c r="B1236" s="1"/>
    </row>
    <row r="1237" ht="12">
      <c r="B1237" s="1"/>
    </row>
    <row r="1238" ht="12">
      <c r="B1238" s="1"/>
    </row>
    <row r="1239" ht="12">
      <c r="B1239" s="1"/>
    </row>
    <row r="1240" ht="12">
      <c r="B1240" s="1"/>
    </row>
    <row r="1241" ht="12">
      <c r="B1241" s="1"/>
    </row>
    <row r="1242" ht="12">
      <c r="B1242" s="1"/>
    </row>
    <row r="1243" ht="12">
      <c r="B1243" s="1"/>
    </row>
    <row r="1244" ht="12">
      <c r="B1244" s="1"/>
    </row>
    <row r="1245" ht="12">
      <c r="B1245" s="1"/>
    </row>
    <row r="1246" ht="12">
      <c r="B1246" s="1"/>
    </row>
    <row r="1247" ht="12">
      <c r="B1247" s="1"/>
    </row>
    <row r="1248" ht="12">
      <c r="B1248" s="1"/>
    </row>
    <row r="1249" ht="12">
      <c r="B1249" s="1"/>
    </row>
    <row r="1250" ht="12">
      <c r="B1250" s="1"/>
    </row>
    <row r="1251" ht="12">
      <c r="B1251" s="1"/>
    </row>
    <row r="1252" ht="12">
      <c r="B1252" s="1"/>
    </row>
    <row r="1253" ht="12">
      <c r="B1253" s="1"/>
    </row>
    <row r="1254" ht="12">
      <c r="B1254" s="1"/>
    </row>
    <row r="1255" ht="12">
      <c r="B1255" s="1"/>
    </row>
    <row r="1256" ht="12">
      <c r="B1256" s="1"/>
    </row>
    <row r="1257" ht="12">
      <c r="B1257" s="1"/>
    </row>
    <row r="1258" ht="12">
      <c r="B1258" s="1"/>
    </row>
    <row r="1259" ht="12">
      <c r="B1259" s="1"/>
    </row>
    <row r="1260" ht="12">
      <c r="B1260" s="1"/>
    </row>
    <row r="1261" ht="12">
      <c r="B1261" s="1"/>
    </row>
    <row r="1262" ht="12">
      <c r="B1262" s="1"/>
    </row>
    <row r="1263" ht="12">
      <c r="B1263" s="1"/>
    </row>
    <row r="1264" ht="12">
      <c r="B1264" s="1"/>
    </row>
    <row r="1265" ht="12">
      <c r="B1265" s="1"/>
    </row>
    <row r="1266" ht="12">
      <c r="B1266" s="1"/>
    </row>
    <row r="1267" ht="12">
      <c r="B1267" s="1"/>
    </row>
    <row r="1268" ht="12">
      <c r="B1268" s="1"/>
    </row>
    <row r="1269" ht="12">
      <c r="B1269" s="1"/>
    </row>
    <row r="1270" ht="12">
      <c r="B1270" s="1"/>
    </row>
    <row r="1271" ht="12">
      <c r="B1271" s="1"/>
    </row>
    <row r="1272" ht="12">
      <c r="B1272" s="1"/>
    </row>
    <row r="1273" ht="12">
      <c r="B1273" s="1"/>
    </row>
    <row r="1274" ht="12">
      <c r="B1274" s="1"/>
    </row>
    <row r="1275" ht="12">
      <c r="B1275" s="1"/>
    </row>
    <row r="1276" ht="12">
      <c r="B1276" s="1"/>
    </row>
    <row r="1277" ht="12">
      <c r="B1277" s="1"/>
    </row>
    <row r="1278" ht="12">
      <c r="B1278" s="1"/>
    </row>
    <row r="1279" ht="12">
      <c r="B1279" s="1"/>
    </row>
    <row r="1280" ht="12">
      <c r="B1280" s="1"/>
    </row>
    <row r="1281" ht="12">
      <c r="B1281" s="1"/>
    </row>
    <row r="1282" ht="12">
      <c r="B1282" s="1"/>
    </row>
    <row r="1283" ht="12">
      <c r="B1283" s="1"/>
    </row>
    <row r="1284" ht="12">
      <c r="B1284" s="1"/>
    </row>
    <row r="1285" ht="12">
      <c r="B1285" s="1"/>
    </row>
    <row r="1286" ht="12">
      <c r="B1286" s="1"/>
    </row>
    <row r="1287" ht="12">
      <c r="B1287" s="1"/>
    </row>
    <row r="1288" ht="12">
      <c r="B1288" s="1"/>
    </row>
    <row r="1289" ht="12">
      <c r="B1289" s="1"/>
    </row>
    <row r="1290" ht="12">
      <c r="B1290" s="1"/>
    </row>
    <row r="1291" ht="12">
      <c r="B1291" s="1"/>
    </row>
    <row r="1292" ht="12">
      <c r="B1292" s="1"/>
    </row>
    <row r="1293" ht="12">
      <c r="B1293" s="1"/>
    </row>
    <row r="1294" ht="12">
      <c r="B1294" s="1"/>
    </row>
    <row r="1295" ht="12">
      <c r="B1295" s="1"/>
    </row>
    <row r="1296" ht="12">
      <c r="B1296" s="1"/>
    </row>
    <row r="1297" ht="12">
      <c r="B1297" s="1"/>
    </row>
    <row r="1298" ht="12">
      <c r="B1298" s="1"/>
    </row>
    <row r="1299" ht="12">
      <c r="B1299" s="1"/>
    </row>
    <row r="1300" ht="12">
      <c r="B1300" s="1"/>
    </row>
    <row r="1301" ht="12">
      <c r="B1301" s="1"/>
    </row>
    <row r="1302" ht="12">
      <c r="B1302" s="1"/>
    </row>
    <row r="1303" ht="12">
      <c r="B1303" s="1"/>
    </row>
    <row r="1304" ht="12">
      <c r="B1304" s="1"/>
    </row>
    <row r="1305" ht="12">
      <c r="B1305" s="1"/>
    </row>
    <row r="1306" ht="12">
      <c r="B1306" s="1"/>
    </row>
    <row r="1307" ht="12">
      <c r="B1307" s="1"/>
    </row>
    <row r="1308" ht="12">
      <c r="B1308" s="1"/>
    </row>
    <row r="1309" ht="12">
      <c r="B1309" s="1"/>
    </row>
    <row r="1310" ht="12">
      <c r="B1310" s="1"/>
    </row>
    <row r="1311" ht="12">
      <c r="B1311" s="1"/>
    </row>
    <row r="1312" ht="12">
      <c r="B1312" s="1"/>
    </row>
    <row r="1313" ht="12">
      <c r="B1313" s="1"/>
    </row>
    <row r="1314" ht="12">
      <c r="B1314" s="1"/>
    </row>
    <row r="1315" ht="12">
      <c r="B1315" s="1"/>
    </row>
    <row r="1316" ht="12">
      <c r="B1316" s="1"/>
    </row>
    <row r="1317" ht="12">
      <c r="B1317" s="1"/>
    </row>
    <row r="1318" ht="12">
      <c r="B1318" s="1"/>
    </row>
    <row r="1319" ht="12">
      <c r="B1319" s="1"/>
    </row>
    <row r="1320" ht="12">
      <c r="B1320" s="1"/>
    </row>
    <row r="1321" ht="12">
      <c r="B1321" s="1"/>
    </row>
    <row r="1322" ht="12">
      <c r="B1322" s="1"/>
    </row>
    <row r="1323" ht="12">
      <c r="B1323" s="1"/>
    </row>
    <row r="1324" ht="12">
      <c r="B1324" s="1"/>
    </row>
    <row r="1325" ht="12">
      <c r="B1325" s="1"/>
    </row>
    <row r="1326" ht="12">
      <c r="B1326" s="1"/>
    </row>
    <row r="1327" ht="12">
      <c r="B1327" s="1"/>
    </row>
    <row r="1328" ht="12">
      <c r="B1328" s="1"/>
    </row>
    <row r="1329" ht="12">
      <c r="B1329" s="1"/>
    </row>
    <row r="1330" ht="12">
      <c r="B1330" s="1"/>
    </row>
    <row r="1331" ht="12">
      <c r="B1331" s="1"/>
    </row>
    <row r="1332" ht="12">
      <c r="B1332" s="1"/>
    </row>
    <row r="1333" ht="12">
      <c r="B1333" s="1"/>
    </row>
    <row r="1334" ht="12">
      <c r="B1334" s="1"/>
    </row>
    <row r="1335" ht="12">
      <c r="B1335" s="1"/>
    </row>
    <row r="1336" ht="12">
      <c r="B1336" s="1"/>
    </row>
    <row r="1337" ht="12">
      <c r="B1337" s="1"/>
    </row>
    <row r="1338" ht="12">
      <c r="B1338" s="1"/>
    </row>
    <row r="1339" ht="12">
      <c r="B1339" s="1"/>
    </row>
    <row r="1340" ht="12">
      <c r="B1340" s="1"/>
    </row>
    <row r="1341" ht="12">
      <c r="B1341" s="1"/>
    </row>
    <row r="1342" ht="12">
      <c r="B1342" s="1"/>
    </row>
    <row r="1343" ht="12">
      <c r="B1343" s="1"/>
    </row>
    <row r="1344" ht="12">
      <c r="B1344" s="1"/>
    </row>
    <row r="1345" ht="12">
      <c r="B1345" s="1"/>
    </row>
    <row r="1346" ht="12">
      <c r="B1346" s="1"/>
    </row>
    <row r="1347" ht="12">
      <c r="B1347" s="1"/>
    </row>
    <row r="1348" ht="12">
      <c r="B1348" s="1"/>
    </row>
    <row r="1349" ht="12">
      <c r="B1349" s="1"/>
    </row>
    <row r="1350" ht="12">
      <c r="B1350" s="1"/>
    </row>
    <row r="1351" ht="12">
      <c r="B1351" s="1"/>
    </row>
    <row r="1352" ht="12">
      <c r="B1352" s="1"/>
    </row>
    <row r="1353" ht="12">
      <c r="B1353" s="1"/>
    </row>
    <row r="1354" ht="12">
      <c r="B1354" s="1"/>
    </row>
    <row r="1355" ht="12">
      <c r="B1355" s="1"/>
    </row>
    <row r="1356" ht="12">
      <c r="B1356" s="1"/>
    </row>
    <row r="1357" ht="12">
      <c r="B1357" s="1"/>
    </row>
    <row r="1358" ht="12">
      <c r="B1358" s="1"/>
    </row>
    <row r="1359" ht="12">
      <c r="B1359" s="1"/>
    </row>
    <row r="1360" ht="12">
      <c r="B1360" s="1"/>
    </row>
    <row r="1361" ht="12">
      <c r="B1361" s="1"/>
    </row>
    <row r="1362" ht="12">
      <c r="B1362" s="1"/>
    </row>
    <row r="1363" ht="12">
      <c r="B1363" s="1"/>
    </row>
    <row r="1364" ht="12">
      <c r="B1364" s="1"/>
    </row>
    <row r="1365" ht="12">
      <c r="B1365" s="1"/>
    </row>
    <row r="1366" ht="12">
      <c r="B1366" s="1"/>
    </row>
    <row r="1367" ht="12">
      <c r="B1367" s="1"/>
    </row>
    <row r="1368" ht="12">
      <c r="B1368" s="1"/>
    </row>
    <row r="1369" ht="12">
      <c r="B1369" s="1"/>
    </row>
    <row r="1370" ht="12">
      <c r="B1370" s="1"/>
    </row>
    <row r="1371" ht="12">
      <c r="B1371" s="1"/>
    </row>
    <row r="1372" ht="12">
      <c r="B1372" s="1"/>
    </row>
    <row r="1373" ht="12">
      <c r="B1373" s="1"/>
    </row>
    <row r="1374" ht="12">
      <c r="B1374" s="1"/>
    </row>
    <row r="1375" ht="12">
      <c r="B1375" s="1"/>
    </row>
    <row r="1376" ht="12">
      <c r="B1376" s="1"/>
    </row>
    <row r="1377" ht="12">
      <c r="B1377" s="1"/>
    </row>
    <row r="1378" ht="12">
      <c r="B1378" s="1"/>
    </row>
    <row r="1379" ht="12">
      <c r="B1379" s="1"/>
    </row>
    <row r="1380" ht="12">
      <c r="B1380" s="1"/>
    </row>
    <row r="1381" ht="12">
      <c r="B1381" s="1"/>
    </row>
    <row r="1382" ht="12">
      <c r="B1382" s="1"/>
    </row>
    <row r="1383" ht="12">
      <c r="B1383" s="1"/>
    </row>
    <row r="1384" ht="12">
      <c r="B1384" s="1"/>
    </row>
    <row r="1385" ht="12">
      <c r="B1385" s="1"/>
    </row>
    <row r="1386" ht="12">
      <c r="B1386" s="1"/>
    </row>
    <row r="1387" ht="12">
      <c r="B1387" s="1"/>
    </row>
    <row r="1388" ht="12">
      <c r="B1388" s="1"/>
    </row>
    <row r="1389" ht="12">
      <c r="B1389" s="1"/>
    </row>
    <row r="1390" ht="12">
      <c r="B1390" s="1"/>
    </row>
    <row r="1391" ht="12">
      <c r="B1391" s="1"/>
    </row>
    <row r="1392" ht="12">
      <c r="B1392" s="1"/>
    </row>
    <row r="1393" ht="12">
      <c r="B1393" s="1"/>
    </row>
    <row r="1394" ht="12">
      <c r="B1394" s="1"/>
    </row>
    <row r="1395" ht="12">
      <c r="B1395" s="1"/>
    </row>
    <row r="1396" ht="12">
      <c r="B1396" s="1"/>
    </row>
    <row r="1397" ht="12">
      <c r="B1397" s="1"/>
    </row>
    <row r="1398" ht="12">
      <c r="B1398" s="1"/>
    </row>
    <row r="1399" ht="12">
      <c r="B1399" s="1"/>
    </row>
    <row r="1400" ht="12">
      <c r="B1400" s="1"/>
    </row>
    <row r="1401" ht="12">
      <c r="B1401" s="1"/>
    </row>
    <row r="1402" ht="12">
      <c r="B1402" s="1"/>
    </row>
    <row r="1403" ht="12">
      <c r="B1403" s="1"/>
    </row>
    <row r="1404" ht="12">
      <c r="B1404" s="1"/>
    </row>
    <row r="1405" ht="12">
      <c r="B1405" s="1"/>
    </row>
    <row r="1406" ht="12">
      <c r="B1406" s="1"/>
    </row>
    <row r="1407" ht="12">
      <c r="B1407" s="1"/>
    </row>
    <row r="1408" ht="12">
      <c r="B1408" s="1"/>
    </row>
    <row r="1409" ht="12">
      <c r="B1409" s="1"/>
    </row>
    <row r="1410" ht="12">
      <c r="B1410" s="1"/>
    </row>
    <row r="1411" ht="12">
      <c r="B1411" s="1"/>
    </row>
    <row r="1412" ht="12">
      <c r="B1412" s="1"/>
    </row>
    <row r="1413" ht="12">
      <c r="B1413" s="1"/>
    </row>
    <row r="1414" ht="12">
      <c r="B1414" s="1"/>
    </row>
    <row r="1415" ht="12">
      <c r="B1415" s="1"/>
    </row>
    <row r="1416" ht="12">
      <c r="B1416" s="1"/>
    </row>
    <row r="1417" ht="12">
      <c r="B1417" s="1"/>
    </row>
    <row r="1418" ht="12">
      <c r="B1418" s="1"/>
    </row>
    <row r="1419" ht="12">
      <c r="B1419" s="1"/>
    </row>
    <row r="1420" ht="12">
      <c r="B1420" s="1"/>
    </row>
    <row r="1421" ht="12">
      <c r="B1421" s="1"/>
    </row>
    <row r="1422" ht="12">
      <c r="B1422" s="1"/>
    </row>
    <row r="1423" ht="12">
      <c r="B1423" s="1"/>
    </row>
    <row r="1424" ht="12">
      <c r="B1424" s="1"/>
    </row>
    <row r="1425" ht="12">
      <c r="B1425" s="1"/>
    </row>
    <row r="1426" ht="12">
      <c r="B1426" s="1"/>
    </row>
    <row r="1427" ht="12">
      <c r="B1427" s="1"/>
    </row>
    <row r="1428" ht="12">
      <c r="B1428" s="1"/>
    </row>
    <row r="1429" ht="12">
      <c r="B1429" s="1"/>
    </row>
    <row r="1430" ht="12">
      <c r="B1430" s="1"/>
    </row>
    <row r="1431" ht="12">
      <c r="B1431" s="1"/>
    </row>
    <row r="1432" ht="12">
      <c r="B1432" s="1"/>
    </row>
    <row r="1433" ht="12">
      <c r="B1433" s="1"/>
    </row>
    <row r="1434" ht="12">
      <c r="B1434" s="1"/>
    </row>
    <row r="1435" ht="12">
      <c r="B1435" s="1"/>
    </row>
    <row r="1436" ht="12">
      <c r="B1436" s="1"/>
    </row>
    <row r="1437" ht="12">
      <c r="B1437" s="1"/>
    </row>
    <row r="1438" ht="12">
      <c r="B1438" s="1"/>
    </row>
    <row r="1439" ht="12">
      <c r="B1439" s="1"/>
    </row>
    <row r="1440" ht="12">
      <c r="B1440" s="1"/>
    </row>
    <row r="1441" ht="12">
      <c r="B1441" s="1"/>
    </row>
    <row r="1442" ht="12">
      <c r="B1442" s="1"/>
    </row>
    <row r="1443" ht="12">
      <c r="B1443" s="1"/>
    </row>
    <row r="1444" ht="12">
      <c r="B1444" s="1"/>
    </row>
    <row r="1445" ht="12">
      <c r="B1445" s="1"/>
    </row>
    <row r="1446" ht="12">
      <c r="B1446" s="1"/>
    </row>
    <row r="1447" ht="12">
      <c r="B1447" s="1"/>
    </row>
    <row r="1448" ht="12">
      <c r="B1448" s="1"/>
    </row>
    <row r="1449" ht="12">
      <c r="B1449" s="1"/>
    </row>
    <row r="1450" ht="12">
      <c r="B1450" s="1"/>
    </row>
    <row r="1451" ht="12">
      <c r="B1451" s="1"/>
    </row>
    <row r="1452" ht="12">
      <c r="B1452" s="1"/>
    </row>
    <row r="1453" ht="12">
      <c r="B1453" s="1"/>
    </row>
    <row r="1454" ht="12">
      <c r="B1454" s="1"/>
    </row>
    <row r="1455" ht="12">
      <c r="B1455" s="1"/>
    </row>
    <row r="1456" ht="12">
      <c r="B1456" s="1"/>
    </row>
    <row r="1457" ht="12">
      <c r="B1457" s="1"/>
    </row>
    <row r="1458" ht="12">
      <c r="B1458" s="1"/>
    </row>
    <row r="1459" ht="12">
      <c r="B1459" s="1"/>
    </row>
    <row r="1460" ht="12">
      <c r="B1460" s="1"/>
    </row>
    <row r="1461" ht="12">
      <c r="B1461" s="1"/>
    </row>
    <row r="1462" ht="12">
      <c r="B1462" s="1"/>
    </row>
    <row r="1463" ht="12">
      <c r="B1463" s="1"/>
    </row>
    <row r="1464" ht="12">
      <c r="B1464" s="1"/>
    </row>
    <row r="1465" ht="12">
      <c r="B1465" s="1"/>
    </row>
    <row r="1466" ht="12">
      <c r="B1466" s="1"/>
    </row>
    <row r="1467" ht="12">
      <c r="B1467" s="1"/>
    </row>
    <row r="1468" ht="12">
      <c r="B1468" s="1"/>
    </row>
    <row r="1469" ht="12">
      <c r="B1469" s="1"/>
    </row>
    <row r="1470" ht="12">
      <c r="B1470" s="1"/>
    </row>
    <row r="1471" ht="12">
      <c r="B1471" s="1"/>
    </row>
    <row r="1472" ht="12">
      <c r="B1472" s="1"/>
    </row>
    <row r="1473" ht="12">
      <c r="B1473" s="1"/>
    </row>
    <row r="1474" ht="12">
      <c r="B1474" s="1"/>
    </row>
    <row r="1475" ht="12">
      <c r="B1475" s="1"/>
    </row>
    <row r="1476" ht="12">
      <c r="B1476" s="1"/>
    </row>
    <row r="1477" ht="12">
      <c r="B1477" s="1"/>
    </row>
    <row r="1478" ht="12">
      <c r="B1478" s="1"/>
    </row>
    <row r="1479" ht="12">
      <c r="B1479" s="1"/>
    </row>
    <row r="1480" ht="12">
      <c r="B1480" s="1"/>
    </row>
    <row r="1481" ht="12">
      <c r="B1481" s="1"/>
    </row>
    <row r="1482" ht="12">
      <c r="B1482" s="1"/>
    </row>
    <row r="1483" ht="12">
      <c r="B1483" s="1"/>
    </row>
    <row r="1484" ht="12">
      <c r="B1484" s="1"/>
    </row>
    <row r="1485" ht="12">
      <c r="B1485" s="1"/>
    </row>
    <row r="1486" ht="12">
      <c r="B1486" s="1"/>
    </row>
    <row r="1487" ht="12">
      <c r="B1487" s="1"/>
    </row>
    <row r="1488" ht="12">
      <c r="B1488" s="1"/>
    </row>
    <row r="1489" ht="12">
      <c r="B1489" s="1"/>
    </row>
    <row r="1490" ht="12">
      <c r="B1490" s="1"/>
    </row>
    <row r="1491" ht="12">
      <c r="B1491" s="1"/>
    </row>
    <row r="1492" ht="12">
      <c r="B1492" s="1"/>
    </row>
    <row r="1493" ht="12">
      <c r="B1493" s="1"/>
    </row>
    <row r="1494" ht="12">
      <c r="B1494" s="1"/>
    </row>
    <row r="1495" ht="12">
      <c r="B1495" s="1"/>
    </row>
    <row r="1496" ht="12">
      <c r="B1496" s="1"/>
    </row>
    <row r="1497" ht="12">
      <c r="B1497" s="1"/>
    </row>
    <row r="1498" ht="12">
      <c r="B1498" s="1"/>
    </row>
    <row r="1499" ht="12">
      <c r="B1499" s="1"/>
    </row>
    <row r="1500" ht="12">
      <c r="B1500" s="1"/>
    </row>
    <row r="1501" ht="12">
      <c r="B1501" s="1"/>
    </row>
    <row r="1502" ht="12">
      <c r="B1502" s="1"/>
    </row>
    <row r="1503" ht="12">
      <c r="B1503" s="1"/>
    </row>
    <row r="1504" ht="12">
      <c r="B1504" s="1"/>
    </row>
    <row r="1505" ht="12">
      <c r="B1505" s="1"/>
    </row>
    <row r="1506" ht="12">
      <c r="B1506" s="1"/>
    </row>
    <row r="1507" ht="12">
      <c r="B1507" s="1"/>
    </row>
    <row r="1508" ht="12">
      <c r="B1508" s="1"/>
    </row>
    <row r="1509" ht="12">
      <c r="B1509" s="1"/>
    </row>
    <row r="1510" ht="12">
      <c r="B1510" s="1"/>
    </row>
    <row r="1511" ht="12">
      <c r="B1511" s="1"/>
    </row>
    <row r="1512" ht="12">
      <c r="B1512" s="1"/>
    </row>
    <row r="1513" ht="12">
      <c r="B1513" s="1"/>
    </row>
    <row r="1514" ht="12">
      <c r="B1514" s="1"/>
    </row>
    <row r="1515" ht="12">
      <c r="B1515" s="1"/>
    </row>
    <row r="1516" ht="12">
      <c r="B1516" s="1"/>
    </row>
    <row r="1517" ht="12">
      <c r="B1517" s="1"/>
    </row>
    <row r="1518" ht="12">
      <c r="B1518" s="1"/>
    </row>
    <row r="1519" ht="12">
      <c r="B1519" s="1"/>
    </row>
    <row r="1520" ht="12">
      <c r="B1520" s="1"/>
    </row>
    <row r="1521" ht="12">
      <c r="B1521" s="1"/>
    </row>
    <row r="1522" ht="12">
      <c r="B1522" s="1"/>
    </row>
    <row r="1523" ht="12">
      <c r="B1523" s="1"/>
    </row>
    <row r="1524" ht="12">
      <c r="B1524" s="1"/>
    </row>
    <row r="1525" ht="12">
      <c r="B1525" s="1"/>
    </row>
    <row r="1526" ht="12">
      <c r="B1526" s="1"/>
    </row>
    <row r="1527" ht="12">
      <c r="B1527" s="1"/>
    </row>
    <row r="1528" ht="12">
      <c r="B1528" s="1"/>
    </row>
    <row r="1529" ht="12">
      <c r="B1529" s="1"/>
    </row>
    <row r="1530" ht="12">
      <c r="B1530" s="1"/>
    </row>
    <row r="1531" ht="12">
      <c r="B1531" s="1"/>
    </row>
    <row r="1532" ht="12">
      <c r="B1532" s="1"/>
    </row>
    <row r="1533" ht="12">
      <c r="B1533" s="1"/>
    </row>
    <row r="1534" ht="12">
      <c r="B1534" s="1"/>
    </row>
    <row r="1535" ht="12">
      <c r="B1535" s="1"/>
    </row>
    <row r="1536" ht="12">
      <c r="B1536" s="1"/>
    </row>
    <row r="1537" ht="12">
      <c r="B1537" s="1"/>
    </row>
    <row r="1538" ht="12">
      <c r="B1538" s="1"/>
    </row>
    <row r="1539" ht="12">
      <c r="B1539" s="1"/>
    </row>
    <row r="1540" ht="12">
      <c r="B1540" s="1"/>
    </row>
    <row r="1541" ht="12">
      <c r="B1541" s="1"/>
    </row>
    <row r="1542" ht="12">
      <c r="B1542" s="1"/>
    </row>
    <row r="1543" ht="12">
      <c r="B1543" s="1"/>
    </row>
    <row r="1544" ht="12">
      <c r="B1544" s="1"/>
    </row>
    <row r="1545" ht="12">
      <c r="B1545" s="1"/>
    </row>
    <row r="1546" ht="12">
      <c r="B1546" s="1"/>
    </row>
    <row r="1547" ht="12">
      <c r="B1547" s="1"/>
    </row>
    <row r="1548" ht="12">
      <c r="B1548" s="1"/>
    </row>
    <row r="1549" ht="12">
      <c r="B1549" s="1"/>
    </row>
    <row r="1550" ht="12">
      <c r="B1550" s="1"/>
    </row>
    <row r="1551" ht="12">
      <c r="B1551" s="1"/>
    </row>
    <row r="1552" ht="12">
      <c r="B1552" s="1"/>
    </row>
    <row r="1553" ht="12">
      <c r="B1553" s="1"/>
    </row>
    <row r="1554" ht="12">
      <c r="B1554" s="1"/>
    </row>
    <row r="1555" ht="12">
      <c r="B1555" s="1"/>
    </row>
    <row r="1556" ht="12">
      <c r="B1556" s="1"/>
    </row>
    <row r="1557" ht="12">
      <c r="B1557" s="1"/>
    </row>
    <row r="1558" ht="12">
      <c r="B1558" s="1"/>
    </row>
    <row r="1559" ht="12">
      <c r="B1559" s="1"/>
    </row>
    <row r="1560" ht="12">
      <c r="B1560" s="1"/>
    </row>
    <row r="1561" ht="12">
      <c r="B1561" s="1"/>
    </row>
    <row r="1562" ht="12">
      <c r="B1562" s="1"/>
    </row>
    <row r="1563" ht="12">
      <c r="B1563" s="1"/>
    </row>
    <row r="1564" ht="12">
      <c r="B1564" s="1"/>
    </row>
    <row r="1565" ht="12">
      <c r="B1565" s="1"/>
    </row>
    <row r="1566" ht="12">
      <c r="B1566" s="1"/>
    </row>
    <row r="1567" ht="12">
      <c r="B1567" s="1"/>
    </row>
    <row r="1568" ht="12">
      <c r="B1568" s="1"/>
    </row>
    <row r="1569" ht="12">
      <c r="B1569" s="1"/>
    </row>
    <row r="1570" ht="12">
      <c r="B1570" s="1"/>
    </row>
    <row r="1571" ht="12">
      <c r="B1571" s="1"/>
    </row>
    <row r="1572" ht="12">
      <c r="B1572" s="1"/>
    </row>
    <row r="1573" ht="12">
      <c r="B1573" s="1"/>
    </row>
    <row r="1574" ht="12">
      <c r="B1574" s="1"/>
    </row>
    <row r="1575" ht="12">
      <c r="B1575" s="1"/>
    </row>
    <row r="1576" ht="12">
      <c r="B1576" s="1"/>
    </row>
    <row r="1577" ht="12">
      <c r="B1577" s="1"/>
    </row>
    <row r="1578" ht="12">
      <c r="B1578" s="1"/>
    </row>
    <row r="1579" ht="12">
      <c r="B1579" s="1"/>
    </row>
    <row r="1580" ht="12">
      <c r="B1580" s="1"/>
    </row>
    <row r="1581" ht="12">
      <c r="B1581" s="1"/>
    </row>
    <row r="1582" ht="12">
      <c r="B1582" s="1"/>
    </row>
    <row r="1583" ht="12">
      <c r="B1583" s="1"/>
    </row>
    <row r="1584" ht="12">
      <c r="B1584" s="1"/>
    </row>
    <row r="1585" ht="12">
      <c r="B1585" s="1"/>
    </row>
    <row r="1586" ht="12">
      <c r="B1586" s="1"/>
    </row>
    <row r="1587" ht="12">
      <c r="B1587" s="1"/>
    </row>
    <row r="1588" ht="12">
      <c r="B1588" s="1"/>
    </row>
    <row r="1589" ht="12">
      <c r="B1589" s="1"/>
    </row>
    <row r="1590" ht="12">
      <c r="B1590" s="1"/>
    </row>
    <row r="1591" ht="12">
      <c r="B1591" s="1"/>
    </row>
    <row r="1592" ht="12">
      <c r="B1592" s="1"/>
    </row>
    <row r="1593" ht="12">
      <c r="B1593" s="1"/>
    </row>
    <row r="1594" ht="12">
      <c r="B1594" s="1"/>
    </row>
    <row r="1595" ht="12">
      <c r="B1595" s="1"/>
    </row>
    <row r="1596" ht="12">
      <c r="B1596" s="1"/>
    </row>
    <row r="1597" ht="12">
      <c r="B1597" s="1"/>
    </row>
    <row r="1598" ht="12">
      <c r="B1598" s="1"/>
    </row>
    <row r="1599" ht="12">
      <c r="B1599" s="1"/>
    </row>
    <row r="1600" ht="12">
      <c r="B1600" s="1"/>
    </row>
    <row r="1601" ht="12">
      <c r="B1601" s="1"/>
    </row>
    <row r="1602" ht="12">
      <c r="B1602" s="1"/>
    </row>
    <row r="1603" ht="12">
      <c r="B1603" s="1"/>
    </row>
    <row r="1604" ht="12">
      <c r="B1604" s="1"/>
    </row>
    <row r="1605" ht="12">
      <c r="B1605" s="1"/>
    </row>
    <row r="1606" ht="12">
      <c r="B1606" s="1"/>
    </row>
    <row r="1607" ht="12">
      <c r="B1607" s="1"/>
    </row>
    <row r="1608" ht="12">
      <c r="B1608" s="1"/>
    </row>
    <row r="1609" ht="12">
      <c r="B1609" s="1"/>
    </row>
    <row r="1610" ht="12">
      <c r="B1610" s="1"/>
    </row>
    <row r="1611" ht="12">
      <c r="B1611" s="1"/>
    </row>
    <row r="1612" ht="12">
      <c r="B1612" s="1"/>
    </row>
    <row r="1613" ht="12">
      <c r="B1613" s="1"/>
    </row>
    <row r="1614" ht="12">
      <c r="B1614" s="1"/>
    </row>
    <row r="1615" ht="12">
      <c r="B1615" s="1"/>
    </row>
    <row r="1616" ht="12">
      <c r="B1616" s="1"/>
    </row>
    <row r="1617" ht="12">
      <c r="B1617" s="1"/>
    </row>
    <row r="1618" ht="12">
      <c r="B1618" s="1"/>
    </row>
    <row r="1619" ht="12">
      <c r="B1619" s="1"/>
    </row>
    <row r="1620" ht="12">
      <c r="B1620" s="1"/>
    </row>
    <row r="1621" ht="12">
      <c r="B1621" s="1"/>
    </row>
    <row r="1622" ht="12">
      <c r="B1622" s="1"/>
    </row>
    <row r="1623" ht="12">
      <c r="B1623" s="1"/>
    </row>
    <row r="1624" ht="12">
      <c r="B1624" s="1"/>
    </row>
    <row r="1625" ht="12">
      <c r="B1625" s="1"/>
    </row>
    <row r="1626" ht="12">
      <c r="B1626" s="1"/>
    </row>
    <row r="1627" ht="12">
      <c r="B1627" s="1"/>
    </row>
    <row r="1628" ht="12">
      <c r="B1628" s="1"/>
    </row>
    <row r="1629" ht="12">
      <c r="B1629" s="1"/>
    </row>
    <row r="1630" ht="12">
      <c r="B1630" s="1"/>
    </row>
    <row r="1631" ht="12">
      <c r="B1631" s="1"/>
    </row>
    <row r="1632" ht="12">
      <c r="B1632" s="1"/>
    </row>
    <row r="1633" ht="12">
      <c r="B1633" s="1"/>
    </row>
    <row r="1634" ht="12">
      <c r="B1634" s="1"/>
    </row>
    <row r="1635" ht="12">
      <c r="B1635" s="1"/>
    </row>
    <row r="1636" ht="12">
      <c r="B1636" s="1"/>
    </row>
    <row r="1637" ht="12">
      <c r="B1637" s="1"/>
    </row>
    <row r="1638" ht="12">
      <c r="B1638" s="1"/>
    </row>
    <row r="1639" ht="12">
      <c r="B1639" s="1"/>
    </row>
    <row r="1640" ht="12">
      <c r="B1640" s="1"/>
    </row>
    <row r="1641" ht="12">
      <c r="B1641" s="1"/>
    </row>
    <row r="1642" ht="12">
      <c r="B1642" s="1"/>
    </row>
    <row r="1643" ht="12">
      <c r="B1643" s="1"/>
    </row>
    <row r="1644" ht="12">
      <c r="B1644" s="1"/>
    </row>
    <row r="1645" ht="12">
      <c r="B1645" s="1"/>
    </row>
    <row r="1646" ht="12">
      <c r="B1646" s="1"/>
    </row>
    <row r="1647" ht="12">
      <c r="B1647" s="1"/>
    </row>
    <row r="1648" ht="12">
      <c r="B1648" s="1"/>
    </row>
    <row r="1649" ht="12">
      <c r="B1649" s="1"/>
    </row>
    <row r="1650" ht="12">
      <c r="B1650" s="1"/>
    </row>
    <row r="1651" ht="12">
      <c r="B1651" s="1"/>
    </row>
    <row r="1652" ht="12">
      <c r="B1652" s="1"/>
    </row>
    <row r="1653" ht="12">
      <c r="B1653" s="1"/>
    </row>
    <row r="1654" ht="12">
      <c r="B1654" s="1"/>
    </row>
    <row r="1655" ht="12">
      <c r="B1655" s="1"/>
    </row>
    <row r="1656" ht="12">
      <c r="B1656" s="1"/>
    </row>
    <row r="1657" ht="12">
      <c r="B1657" s="1"/>
    </row>
    <row r="1658" ht="12">
      <c r="B1658" s="1"/>
    </row>
    <row r="1659" ht="12">
      <c r="B1659" s="1"/>
    </row>
    <row r="1660" ht="12">
      <c r="B1660" s="1"/>
    </row>
    <row r="1661" ht="12">
      <c r="B1661" s="1"/>
    </row>
    <row r="1662" ht="12">
      <c r="B1662" s="1"/>
    </row>
    <row r="1663" ht="12">
      <c r="B1663" s="1"/>
    </row>
    <row r="1664" ht="12">
      <c r="B1664" s="1"/>
    </row>
    <row r="1665" ht="12">
      <c r="B1665" s="1"/>
    </row>
    <row r="1666" ht="12">
      <c r="B1666" s="1"/>
    </row>
    <row r="1667" ht="12">
      <c r="B1667" s="1"/>
    </row>
    <row r="1668" ht="12">
      <c r="B1668" s="1"/>
    </row>
    <row r="1669" ht="12">
      <c r="B1669" s="1"/>
    </row>
    <row r="1670" ht="12">
      <c r="B1670" s="1"/>
    </row>
    <row r="1671" ht="12">
      <c r="B1671" s="1"/>
    </row>
    <row r="1672" ht="12">
      <c r="B1672" s="1"/>
    </row>
    <row r="1673" ht="12">
      <c r="B1673" s="1"/>
    </row>
    <row r="1674" ht="12">
      <c r="B1674" s="1"/>
    </row>
    <row r="1675" ht="12">
      <c r="B1675" s="1"/>
    </row>
    <row r="1676" ht="12">
      <c r="B1676" s="1"/>
    </row>
    <row r="1677" ht="12">
      <c r="B1677" s="1"/>
    </row>
    <row r="1678" ht="12">
      <c r="B1678" s="1"/>
    </row>
    <row r="1679" ht="12">
      <c r="B1679" s="1"/>
    </row>
    <row r="1680" ht="12">
      <c r="B1680" s="1"/>
    </row>
    <row r="1681" ht="12">
      <c r="B1681" s="1"/>
    </row>
    <row r="1682" ht="12">
      <c r="B1682" s="1"/>
    </row>
    <row r="1683" ht="12">
      <c r="B1683" s="1"/>
    </row>
    <row r="1684" ht="12">
      <c r="B1684" s="1"/>
    </row>
    <row r="1685" ht="12">
      <c r="B1685" s="1"/>
    </row>
    <row r="1686" ht="12">
      <c r="B1686" s="1"/>
    </row>
    <row r="1687" ht="12">
      <c r="B1687" s="1"/>
    </row>
    <row r="1688" ht="12">
      <c r="B1688" s="1"/>
    </row>
    <row r="1689" ht="12">
      <c r="B1689" s="1"/>
    </row>
    <row r="1690" ht="12">
      <c r="B1690" s="1"/>
    </row>
    <row r="1691" ht="12">
      <c r="B1691" s="1"/>
    </row>
    <row r="1692" ht="12">
      <c r="B1692" s="1"/>
    </row>
    <row r="1693" ht="12">
      <c r="B1693" s="1"/>
    </row>
    <row r="1694" ht="12">
      <c r="B1694" s="1"/>
    </row>
    <row r="1695" ht="12">
      <c r="B1695" s="1"/>
    </row>
    <row r="1696" ht="12">
      <c r="B1696" s="1"/>
    </row>
    <row r="1697" ht="12">
      <c r="B1697" s="1"/>
    </row>
    <row r="1698" ht="12">
      <c r="B1698" s="1"/>
    </row>
    <row r="1699" ht="12">
      <c r="B1699" s="1"/>
    </row>
    <row r="1700" ht="12">
      <c r="B1700" s="1"/>
    </row>
    <row r="1701" ht="12">
      <c r="B1701" s="1"/>
    </row>
    <row r="1702" ht="12">
      <c r="B1702" s="1"/>
    </row>
    <row r="1703" ht="12">
      <c r="B1703" s="1"/>
    </row>
    <row r="1704" ht="12">
      <c r="B1704" s="1"/>
    </row>
    <row r="1705" ht="12">
      <c r="B1705" s="1"/>
    </row>
    <row r="1706" ht="12">
      <c r="B1706" s="1"/>
    </row>
    <row r="1707" ht="12">
      <c r="B1707" s="1"/>
    </row>
    <row r="1708" ht="12">
      <c r="B1708" s="1"/>
    </row>
    <row r="1709" ht="12">
      <c r="B1709" s="1"/>
    </row>
    <row r="1710" ht="12">
      <c r="B1710" s="1"/>
    </row>
    <row r="1711" ht="12">
      <c r="B1711" s="1"/>
    </row>
    <row r="1712" ht="12">
      <c r="B1712" s="1"/>
    </row>
    <row r="1713" ht="12">
      <c r="B1713" s="1"/>
    </row>
    <row r="1714" ht="12">
      <c r="B1714" s="1"/>
    </row>
    <row r="1715" ht="12">
      <c r="B1715" s="1"/>
    </row>
    <row r="1716" ht="12">
      <c r="B1716" s="1"/>
    </row>
    <row r="1717" ht="12">
      <c r="B1717" s="1"/>
    </row>
    <row r="1718" ht="12">
      <c r="B1718" s="1"/>
    </row>
    <row r="1719" ht="12">
      <c r="B1719" s="1"/>
    </row>
    <row r="1720" ht="12">
      <c r="B1720" s="1"/>
    </row>
    <row r="1721" ht="12">
      <c r="B1721" s="1"/>
    </row>
    <row r="1722" ht="12">
      <c r="B1722" s="1"/>
    </row>
    <row r="1723" ht="12">
      <c r="B1723" s="1"/>
    </row>
    <row r="1724" ht="12">
      <c r="B1724" s="1"/>
    </row>
    <row r="1725" ht="12">
      <c r="B1725" s="1"/>
    </row>
    <row r="1726" ht="12">
      <c r="B1726" s="1"/>
    </row>
    <row r="1727" ht="12">
      <c r="B1727" s="1"/>
    </row>
    <row r="1728" ht="12">
      <c r="B1728" s="1"/>
    </row>
    <row r="1729" ht="12">
      <c r="B1729" s="1"/>
    </row>
    <row r="1730" ht="12">
      <c r="B1730" s="1"/>
    </row>
    <row r="1731" ht="12">
      <c r="B1731" s="1"/>
    </row>
    <row r="1732" ht="12">
      <c r="B1732" s="1"/>
    </row>
    <row r="1733" ht="12">
      <c r="B1733" s="1"/>
    </row>
    <row r="1734" ht="12">
      <c r="B1734" s="1"/>
    </row>
    <row r="1735" ht="12">
      <c r="B1735" s="1"/>
    </row>
    <row r="1736" ht="12">
      <c r="B1736" s="1"/>
    </row>
    <row r="1737" ht="12">
      <c r="B1737" s="1"/>
    </row>
    <row r="1738" ht="12">
      <c r="B1738" s="1"/>
    </row>
    <row r="1739" ht="12">
      <c r="B1739" s="1"/>
    </row>
    <row r="1740" ht="12">
      <c r="B1740" s="1"/>
    </row>
    <row r="1741" ht="12">
      <c r="B1741" s="1"/>
    </row>
    <row r="1742" ht="12">
      <c r="B1742" s="1"/>
    </row>
    <row r="1743" ht="12">
      <c r="B1743" s="1"/>
    </row>
    <row r="1744" ht="12">
      <c r="B1744" s="1"/>
    </row>
    <row r="1745" ht="12">
      <c r="B1745" s="1"/>
    </row>
    <row r="1746" ht="12">
      <c r="B1746" s="1"/>
    </row>
    <row r="1747" ht="12">
      <c r="B1747" s="1"/>
    </row>
    <row r="1748" ht="12">
      <c r="B1748" s="1"/>
    </row>
    <row r="1749" ht="12">
      <c r="B1749" s="1"/>
    </row>
    <row r="1750" ht="12">
      <c r="B1750" s="1"/>
    </row>
    <row r="1751" ht="12">
      <c r="B1751" s="1"/>
    </row>
    <row r="1752" ht="12">
      <c r="B1752" s="1"/>
    </row>
    <row r="1753" ht="12">
      <c r="B1753" s="1"/>
    </row>
    <row r="1754" ht="12">
      <c r="B1754" s="1"/>
    </row>
    <row r="1755" ht="12">
      <c r="B1755" s="1"/>
    </row>
    <row r="1756" ht="12">
      <c r="B1756" s="1"/>
    </row>
    <row r="1757" ht="12">
      <c r="B1757" s="1"/>
    </row>
    <row r="1758" ht="12">
      <c r="B1758" s="1"/>
    </row>
    <row r="1759" ht="12">
      <c r="B1759" s="1"/>
    </row>
    <row r="1760" ht="12">
      <c r="B1760" s="1"/>
    </row>
    <row r="1761" ht="12">
      <c r="B1761" s="1"/>
    </row>
    <row r="1762" ht="12">
      <c r="B1762" s="1"/>
    </row>
    <row r="1763" ht="12">
      <c r="B1763" s="1"/>
    </row>
    <row r="1764" ht="12">
      <c r="B1764" s="1"/>
    </row>
    <row r="1765" ht="12">
      <c r="B1765" s="1"/>
    </row>
    <row r="1766" ht="12">
      <c r="B1766" s="1"/>
    </row>
    <row r="1767" ht="12">
      <c r="B1767" s="1"/>
    </row>
    <row r="1768" ht="12">
      <c r="B1768" s="1"/>
    </row>
    <row r="1769" ht="12">
      <c r="B1769" s="1"/>
    </row>
    <row r="1770" ht="12">
      <c r="B1770" s="1"/>
    </row>
    <row r="1771" ht="12">
      <c r="B1771" s="1"/>
    </row>
    <row r="1772" ht="12">
      <c r="B1772" s="1"/>
    </row>
    <row r="1773" ht="12">
      <c r="B1773" s="1"/>
    </row>
    <row r="1774" ht="12">
      <c r="B1774" s="1"/>
    </row>
    <row r="1775" ht="12">
      <c r="B1775" s="1"/>
    </row>
    <row r="1776" ht="12">
      <c r="B1776" s="1"/>
    </row>
    <row r="1777" ht="12">
      <c r="B1777" s="1"/>
    </row>
    <row r="1778" ht="12">
      <c r="B1778" s="1"/>
    </row>
    <row r="1779" ht="12">
      <c r="B1779" s="1"/>
    </row>
    <row r="1780" ht="12">
      <c r="B1780" s="1"/>
    </row>
    <row r="1781" ht="12">
      <c r="B1781" s="1"/>
    </row>
    <row r="1782" ht="12">
      <c r="B1782" s="1"/>
    </row>
    <row r="1783" ht="12">
      <c r="B1783" s="1"/>
    </row>
    <row r="1784" ht="12">
      <c r="B1784" s="1"/>
    </row>
    <row r="1785" ht="12">
      <c r="B1785" s="1"/>
    </row>
    <row r="1786" ht="12">
      <c r="B1786" s="1"/>
    </row>
    <row r="1787" ht="12">
      <c r="B1787" s="1"/>
    </row>
    <row r="1788" ht="12">
      <c r="B1788" s="1"/>
    </row>
    <row r="1789" ht="12">
      <c r="B1789" s="1"/>
    </row>
    <row r="1790" ht="12">
      <c r="B1790" s="1"/>
    </row>
    <row r="1791" ht="12">
      <c r="B1791" s="1"/>
    </row>
    <row r="1792" ht="12">
      <c r="B1792" s="1"/>
    </row>
    <row r="1793" ht="12">
      <c r="B1793" s="1"/>
    </row>
    <row r="1794" ht="12">
      <c r="B1794" s="1"/>
    </row>
    <row r="1795" ht="12">
      <c r="B1795" s="1"/>
    </row>
    <row r="1796" ht="12">
      <c r="B1796" s="1"/>
    </row>
    <row r="1797" ht="12">
      <c r="B1797" s="1"/>
    </row>
    <row r="1798" ht="12">
      <c r="B1798" s="1"/>
    </row>
    <row r="1799" ht="12">
      <c r="B1799" s="1"/>
    </row>
    <row r="1800" ht="12">
      <c r="B1800" s="1"/>
    </row>
    <row r="1801" ht="12">
      <c r="B1801" s="1"/>
    </row>
    <row r="1802" ht="12">
      <c r="B1802" s="1"/>
    </row>
    <row r="1803" ht="12">
      <c r="B1803" s="1"/>
    </row>
    <row r="1804" ht="12">
      <c r="B1804" s="1"/>
    </row>
    <row r="1805" ht="12">
      <c r="B1805" s="1"/>
    </row>
    <row r="1806" ht="12">
      <c r="B1806" s="1"/>
    </row>
    <row r="1807" ht="12">
      <c r="B1807" s="1"/>
    </row>
    <row r="1808" ht="12">
      <c r="B1808" s="1"/>
    </row>
    <row r="1809" ht="12">
      <c r="B1809" s="1"/>
    </row>
    <row r="1810" ht="12">
      <c r="B1810" s="1"/>
    </row>
    <row r="1811" ht="12">
      <c r="B1811" s="1"/>
    </row>
    <row r="1812" ht="12">
      <c r="B1812" s="1"/>
    </row>
    <row r="1813" ht="12">
      <c r="B1813" s="1"/>
    </row>
    <row r="1814" ht="12">
      <c r="B1814" s="1"/>
    </row>
    <row r="1815" ht="12">
      <c r="B1815" s="1"/>
    </row>
    <row r="1816" ht="12">
      <c r="B1816" s="1"/>
    </row>
    <row r="1817" ht="12">
      <c r="B1817" s="1"/>
    </row>
    <row r="1818" ht="12">
      <c r="B1818" s="1"/>
    </row>
    <row r="1819" ht="12">
      <c r="B1819" s="1"/>
    </row>
    <row r="1820" ht="12">
      <c r="B1820" s="1"/>
    </row>
    <row r="1821" ht="12">
      <c r="B1821" s="1"/>
    </row>
    <row r="1822" ht="12">
      <c r="B1822" s="1"/>
    </row>
    <row r="1823" ht="12">
      <c r="B1823" s="1"/>
    </row>
    <row r="1824" ht="12">
      <c r="B1824" s="1"/>
    </row>
    <row r="1825" ht="12">
      <c r="B1825" s="1"/>
    </row>
    <row r="1826" ht="12">
      <c r="B1826" s="1"/>
    </row>
    <row r="1827" ht="12">
      <c r="B1827" s="1"/>
    </row>
    <row r="1828" ht="12">
      <c r="B1828" s="1"/>
    </row>
    <row r="1829" ht="12">
      <c r="B1829" s="1"/>
    </row>
    <row r="1830" ht="12">
      <c r="B1830" s="1"/>
    </row>
    <row r="1831" ht="12">
      <c r="B1831" s="1"/>
    </row>
    <row r="1832" ht="12">
      <c r="B1832" s="1"/>
    </row>
    <row r="1833" ht="12">
      <c r="B1833" s="1"/>
    </row>
    <row r="1834" ht="12">
      <c r="B1834" s="1"/>
    </row>
    <row r="1835" ht="12">
      <c r="B1835" s="1"/>
    </row>
    <row r="1836" ht="12">
      <c r="B1836" s="1"/>
    </row>
    <row r="1837" ht="12">
      <c r="B1837" s="1"/>
    </row>
    <row r="1838" ht="12">
      <c r="B1838" s="1"/>
    </row>
    <row r="1839" ht="12">
      <c r="B1839" s="1"/>
    </row>
    <row r="1840" ht="12">
      <c r="B1840" s="1"/>
    </row>
    <row r="1841" ht="12">
      <c r="B1841" s="1"/>
    </row>
    <row r="1842" ht="12">
      <c r="B1842" s="1"/>
    </row>
    <row r="1843" ht="12">
      <c r="B1843" s="1"/>
    </row>
    <row r="1844" ht="12">
      <c r="B1844" s="1"/>
    </row>
    <row r="1845" ht="12">
      <c r="B1845" s="1"/>
    </row>
    <row r="1846" ht="12">
      <c r="B1846" s="1"/>
    </row>
    <row r="1847" ht="12">
      <c r="B1847" s="1"/>
    </row>
    <row r="1848" ht="12">
      <c r="B1848" s="1"/>
    </row>
    <row r="1849" ht="12">
      <c r="B1849" s="1"/>
    </row>
    <row r="1850" ht="12">
      <c r="B1850" s="1"/>
    </row>
    <row r="1851" ht="12">
      <c r="B1851" s="1"/>
    </row>
    <row r="1852" ht="12">
      <c r="B1852" s="1"/>
    </row>
    <row r="1853" ht="12">
      <c r="B1853" s="1"/>
    </row>
    <row r="1854" ht="12">
      <c r="B1854" s="1"/>
    </row>
    <row r="1855" ht="12">
      <c r="B1855" s="1"/>
    </row>
    <row r="1856" ht="12">
      <c r="B1856" s="1"/>
    </row>
    <row r="1857" ht="12">
      <c r="B1857" s="1"/>
    </row>
    <row r="1858" ht="12">
      <c r="B1858" s="1"/>
    </row>
    <row r="1859" ht="12">
      <c r="B1859" s="1"/>
    </row>
    <row r="1860" ht="12">
      <c r="B1860" s="1"/>
    </row>
    <row r="1861" ht="12">
      <c r="B1861" s="1"/>
    </row>
    <row r="1862" ht="12">
      <c r="B1862" s="1"/>
    </row>
    <row r="1863" ht="12">
      <c r="B1863" s="1"/>
    </row>
    <row r="1864" ht="12">
      <c r="B1864" s="1"/>
    </row>
    <row r="1865" ht="12">
      <c r="B1865" s="1"/>
    </row>
    <row r="1866" ht="12">
      <c r="B1866" s="1"/>
    </row>
    <row r="1867" ht="12">
      <c r="B1867" s="1"/>
    </row>
    <row r="1868" ht="12">
      <c r="B1868" s="1"/>
    </row>
    <row r="1869" ht="12">
      <c r="B1869" s="1"/>
    </row>
    <row r="1870" ht="12">
      <c r="B1870" s="1"/>
    </row>
    <row r="1871" ht="12">
      <c r="B1871" s="1"/>
    </row>
    <row r="1872" ht="12">
      <c r="B1872" s="1"/>
    </row>
    <row r="1873" ht="12">
      <c r="B1873" s="1"/>
    </row>
    <row r="1874" ht="12">
      <c r="B1874" s="1"/>
    </row>
    <row r="1875" ht="12">
      <c r="B1875" s="1"/>
    </row>
    <row r="1876" ht="12">
      <c r="B1876" s="1"/>
    </row>
    <row r="1877" ht="12">
      <c r="B1877" s="1"/>
    </row>
    <row r="1878" ht="12">
      <c r="B1878" s="1"/>
    </row>
    <row r="1879" ht="12">
      <c r="B1879" s="1"/>
    </row>
    <row r="1880" ht="12">
      <c r="B1880" s="1"/>
    </row>
    <row r="1881" ht="12">
      <c r="B1881" s="1"/>
    </row>
    <row r="1882" ht="12">
      <c r="B1882" s="1"/>
    </row>
    <row r="1883" ht="12">
      <c r="B1883" s="1"/>
    </row>
    <row r="1884" ht="12">
      <c r="B1884" s="1"/>
    </row>
    <row r="1885" ht="12">
      <c r="B1885" s="1"/>
    </row>
    <row r="1886" ht="12">
      <c r="B1886" s="1"/>
    </row>
    <row r="1887" ht="12">
      <c r="B1887" s="1"/>
    </row>
    <row r="1888" ht="12">
      <c r="B1888" s="1"/>
    </row>
    <row r="1889" ht="12">
      <c r="B1889" s="1"/>
    </row>
    <row r="1890" ht="12">
      <c r="B1890" s="1"/>
    </row>
    <row r="1891" ht="12">
      <c r="B1891" s="1"/>
    </row>
    <row r="1892" ht="12">
      <c r="B1892" s="1"/>
    </row>
    <row r="1893" ht="12">
      <c r="B1893" s="1"/>
    </row>
    <row r="1894" ht="12">
      <c r="B1894" s="1"/>
    </row>
    <row r="1895" ht="12">
      <c r="B1895" s="1"/>
    </row>
    <row r="1896" ht="12">
      <c r="B1896" s="1"/>
    </row>
    <row r="1897" ht="12">
      <c r="B1897" s="1"/>
    </row>
    <row r="1898" ht="12">
      <c r="B1898" s="1"/>
    </row>
    <row r="1899" ht="12">
      <c r="B1899" s="1"/>
    </row>
    <row r="1900" ht="12">
      <c r="B1900" s="1"/>
    </row>
    <row r="1901" ht="12">
      <c r="B1901" s="1"/>
    </row>
    <row r="1902" ht="12">
      <c r="B1902" s="1"/>
    </row>
    <row r="1903" ht="12">
      <c r="B1903" s="1"/>
    </row>
    <row r="1904" ht="12">
      <c r="B1904" s="1"/>
    </row>
    <row r="1905" ht="12">
      <c r="B1905" s="1"/>
    </row>
    <row r="1906" ht="12">
      <c r="B1906" s="1"/>
    </row>
    <row r="1907" ht="12">
      <c r="B1907" s="1"/>
    </row>
    <row r="1908" ht="12">
      <c r="B1908" s="1"/>
    </row>
    <row r="1909" ht="12">
      <c r="B1909" s="1"/>
    </row>
    <row r="1910" ht="12">
      <c r="B1910" s="1"/>
    </row>
    <row r="1911" ht="12">
      <c r="B1911" s="1"/>
    </row>
    <row r="1912" ht="12">
      <c r="B1912" s="1"/>
    </row>
    <row r="1913" ht="12">
      <c r="B1913" s="1"/>
    </row>
    <row r="1914" ht="12">
      <c r="B1914" s="1"/>
    </row>
    <row r="1915" ht="12">
      <c r="B1915" s="1"/>
    </row>
    <row r="1916" ht="12">
      <c r="B1916" s="1"/>
    </row>
    <row r="1917" ht="12">
      <c r="B1917" s="1"/>
    </row>
    <row r="1918" ht="12">
      <c r="B1918" s="1"/>
    </row>
    <row r="1919" ht="12">
      <c r="B1919" s="1"/>
    </row>
    <row r="1920" ht="12">
      <c r="B1920" s="1"/>
    </row>
    <row r="1921" ht="12">
      <c r="B1921" s="1"/>
    </row>
    <row r="1922" ht="12">
      <c r="B1922" s="1"/>
    </row>
    <row r="1923" ht="12">
      <c r="B1923" s="1"/>
    </row>
    <row r="1924" ht="12">
      <c r="B1924" s="1"/>
    </row>
    <row r="1925" ht="12">
      <c r="B1925" s="1"/>
    </row>
    <row r="1926" ht="12">
      <c r="B1926" s="1"/>
    </row>
    <row r="1927" ht="12">
      <c r="B1927" s="1"/>
    </row>
    <row r="1928" ht="12">
      <c r="B1928" s="1"/>
    </row>
    <row r="1929" ht="12">
      <c r="B1929" s="1"/>
    </row>
    <row r="1930" ht="12">
      <c r="B1930" s="1"/>
    </row>
    <row r="1931" ht="12">
      <c r="B1931" s="1"/>
    </row>
    <row r="1932" ht="12">
      <c r="B1932" s="1"/>
    </row>
    <row r="1933" ht="12">
      <c r="B1933" s="1"/>
    </row>
    <row r="1934" ht="12">
      <c r="B1934" s="1"/>
    </row>
    <row r="1935" ht="12">
      <c r="B1935" s="1"/>
    </row>
    <row r="1936" ht="12">
      <c r="B1936" s="1"/>
    </row>
    <row r="1937" ht="12">
      <c r="B1937" s="1"/>
    </row>
    <row r="1938" ht="12">
      <c r="B1938" s="1"/>
    </row>
    <row r="1939" ht="12">
      <c r="B1939" s="1"/>
    </row>
    <row r="1940" ht="12">
      <c r="B1940" s="1"/>
    </row>
    <row r="1941" ht="12">
      <c r="B1941" s="1"/>
    </row>
    <row r="1942" ht="12">
      <c r="B1942" s="1"/>
    </row>
    <row r="1943" ht="12">
      <c r="B1943" s="1"/>
    </row>
    <row r="1944" ht="12">
      <c r="B1944" s="1"/>
    </row>
    <row r="1945" ht="12">
      <c r="B1945" s="1"/>
    </row>
    <row r="1946" ht="12">
      <c r="B1946" s="1"/>
    </row>
    <row r="1947" ht="12">
      <c r="B1947" s="1"/>
    </row>
    <row r="1948" ht="12">
      <c r="B1948" s="1"/>
    </row>
    <row r="1949" ht="12">
      <c r="B1949" s="1"/>
    </row>
    <row r="1950" ht="12">
      <c r="B1950" s="1"/>
    </row>
    <row r="1951" ht="12">
      <c r="B1951" s="1"/>
    </row>
    <row r="1952" ht="12">
      <c r="B1952" s="1"/>
    </row>
    <row r="1953" ht="12">
      <c r="B1953" s="1"/>
    </row>
    <row r="1954" ht="12">
      <c r="B1954" s="1"/>
    </row>
    <row r="1955" ht="12">
      <c r="B1955" s="1"/>
    </row>
    <row r="1956" ht="12">
      <c r="B1956" s="1"/>
    </row>
    <row r="1957" ht="12">
      <c r="B1957" s="1"/>
    </row>
    <row r="1958" ht="12">
      <c r="B1958" s="1"/>
    </row>
    <row r="1959" ht="12">
      <c r="B1959" s="1"/>
    </row>
    <row r="1960" ht="12">
      <c r="B1960" s="1"/>
    </row>
    <row r="1961" ht="12">
      <c r="B1961" s="1"/>
    </row>
    <row r="1962" ht="12">
      <c r="B1962" s="1"/>
    </row>
    <row r="1963" ht="12">
      <c r="B1963" s="1"/>
    </row>
    <row r="1964" ht="12">
      <c r="B1964" s="1"/>
    </row>
    <row r="1965" ht="12">
      <c r="B1965" s="1"/>
    </row>
    <row r="1966" ht="12">
      <c r="B1966" s="1"/>
    </row>
    <row r="1967" ht="12">
      <c r="B1967" s="1"/>
    </row>
    <row r="1968" ht="12">
      <c r="B1968" s="1"/>
    </row>
    <row r="1969" ht="12">
      <c r="B1969" s="1"/>
    </row>
    <row r="1970" ht="12">
      <c r="B1970" s="1"/>
    </row>
    <row r="1971" ht="12">
      <c r="B1971" s="1"/>
    </row>
    <row r="1972" ht="12">
      <c r="B1972" s="1"/>
    </row>
    <row r="1973" ht="12">
      <c r="B1973" s="1"/>
    </row>
    <row r="1974" ht="12">
      <c r="B1974" s="1"/>
    </row>
    <row r="1975" ht="12">
      <c r="B1975" s="1"/>
    </row>
    <row r="1976" ht="12">
      <c r="B1976" s="1"/>
    </row>
    <row r="1977" ht="12">
      <c r="B1977" s="1"/>
    </row>
    <row r="1978" ht="12">
      <c r="B1978" s="1"/>
    </row>
    <row r="1979" ht="12">
      <c r="B1979" s="1"/>
    </row>
    <row r="1980" ht="12">
      <c r="B1980" s="1"/>
    </row>
    <row r="1981" ht="12">
      <c r="B1981" s="1"/>
    </row>
    <row r="1982" ht="12">
      <c r="B1982" s="1"/>
    </row>
    <row r="1983" ht="12">
      <c r="B1983" s="1"/>
    </row>
    <row r="1984" ht="12">
      <c r="B1984" s="1"/>
    </row>
    <row r="1985" ht="12">
      <c r="B1985" s="1"/>
    </row>
    <row r="1986" ht="12">
      <c r="B1986" s="1"/>
    </row>
    <row r="1987" ht="12">
      <c r="B1987" s="1"/>
    </row>
    <row r="1988" ht="12">
      <c r="B1988" s="1"/>
    </row>
    <row r="1989" ht="12">
      <c r="B1989" s="1"/>
    </row>
    <row r="1990" ht="12">
      <c r="B1990" s="1"/>
    </row>
    <row r="1991" ht="12">
      <c r="B1991" s="1"/>
    </row>
    <row r="1992" ht="12">
      <c r="B1992" s="1"/>
    </row>
    <row r="1993" ht="12">
      <c r="B1993" s="1"/>
    </row>
    <row r="1994" ht="12">
      <c r="B1994" s="1"/>
    </row>
    <row r="1995" ht="12">
      <c r="B1995" s="1"/>
    </row>
    <row r="1996" ht="12">
      <c r="B1996" s="1"/>
    </row>
    <row r="1997" ht="12">
      <c r="B1997" s="1"/>
    </row>
    <row r="1998" ht="12">
      <c r="B1998" s="1"/>
    </row>
    <row r="1999" ht="12">
      <c r="B1999" s="1"/>
    </row>
    <row r="2000" ht="12">
      <c r="B2000" s="1"/>
    </row>
    <row r="2001" ht="12">
      <c r="B2001" s="1"/>
    </row>
    <row r="2002" ht="12">
      <c r="B2002" s="1"/>
    </row>
    <row r="2003" ht="12">
      <c r="B2003" s="1"/>
    </row>
    <row r="2004" ht="12">
      <c r="B2004" s="1"/>
    </row>
    <row r="2005" ht="12">
      <c r="B2005" s="1"/>
    </row>
    <row r="2006" ht="12">
      <c r="B2006" s="1"/>
    </row>
    <row r="2007" ht="12">
      <c r="B2007" s="1"/>
    </row>
    <row r="2008" ht="12">
      <c r="B2008" s="1"/>
    </row>
    <row r="2009" ht="12">
      <c r="B2009" s="1"/>
    </row>
    <row r="2010" ht="12">
      <c r="B2010" s="1"/>
    </row>
    <row r="2011" ht="12">
      <c r="B2011" s="1"/>
    </row>
    <row r="2012" ht="12">
      <c r="B2012" s="1"/>
    </row>
    <row r="2013" ht="12">
      <c r="B2013" s="1"/>
    </row>
    <row r="2014" ht="12">
      <c r="B2014" s="1"/>
    </row>
    <row r="2015" ht="12">
      <c r="B2015" s="1"/>
    </row>
    <row r="2016" ht="12">
      <c r="B2016" s="1"/>
    </row>
    <row r="2017" ht="12">
      <c r="B2017" s="1"/>
    </row>
    <row r="2018" ht="12">
      <c r="B2018" s="1"/>
    </row>
    <row r="2019" ht="12">
      <c r="B2019" s="1"/>
    </row>
    <row r="2020" ht="12">
      <c r="B2020" s="1"/>
    </row>
    <row r="2021" ht="12">
      <c r="B2021" s="1"/>
    </row>
    <row r="2022" ht="12">
      <c r="B2022" s="1"/>
    </row>
    <row r="2023" ht="12">
      <c r="B2023" s="1"/>
    </row>
    <row r="2024" ht="12">
      <c r="B2024" s="1"/>
    </row>
    <row r="2025" ht="12">
      <c r="B2025" s="1"/>
    </row>
    <row r="2026" ht="12">
      <c r="B2026" s="1"/>
    </row>
    <row r="2027" ht="12">
      <c r="B2027" s="1"/>
    </row>
    <row r="2028" ht="12">
      <c r="B2028" s="1"/>
    </row>
    <row r="2029" ht="12">
      <c r="B2029" s="1"/>
    </row>
    <row r="2030" ht="12">
      <c r="B2030" s="1"/>
    </row>
    <row r="2031" ht="12">
      <c r="B2031" s="1"/>
    </row>
    <row r="2032" ht="12">
      <c r="B2032" s="1"/>
    </row>
    <row r="2033" ht="12">
      <c r="B2033" s="1"/>
    </row>
    <row r="2034" ht="12">
      <c r="B2034" s="1"/>
    </row>
    <row r="2035" ht="12">
      <c r="B2035" s="1"/>
    </row>
    <row r="2036" ht="12">
      <c r="B2036" s="1"/>
    </row>
    <row r="2037" ht="12">
      <c r="B2037" s="1"/>
    </row>
    <row r="2038" ht="12">
      <c r="B2038" s="1"/>
    </row>
    <row r="2039" ht="12">
      <c r="B2039" s="1"/>
    </row>
    <row r="2040" ht="12">
      <c r="B2040" s="1"/>
    </row>
    <row r="2041" ht="12">
      <c r="B2041" s="1"/>
    </row>
    <row r="2042" ht="12">
      <c r="B2042" s="1"/>
    </row>
    <row r="2043" ht="12">
      <c r="B2043" s="1"/>
    </row>
    <row r="2044" ht="12">
      <c r="B2044" s="1"/>
    </row>
    <row r="2045" ht="12">
      <c r="B2045" s="1"/>
    </row>
    <row r="2046" ht="12">
      <c r="B2046" s="1"/>
    </row>
    <row r="2047" ht="12">
      <c r="B2047" s="1"/>
    </row>
    <row r="2048" ht="12">
      <c r="B2048" s="1"/>
    </row>
    <row r="2049" ht="12">
      <c r="B2049" s="1"/>
    </row>
    <row r="2050" ht="12">
      <c r="B2050" s="1"/>
    </row>
    <row r="2051" ht="12">
      <c r="B2051" s="1"/>
    </row>
    <row r="2052" ht="12">
      <c r="B2052" s="1"/>
    </row>
    <row r="2053" ht="12">
      <c r="B2053" s="1"/>
    </row>
    <row r="2054" ht="12">
      <c r="B2054" s="1"/>
    </row>
    <row r="2055" ht="12">
      <c r="B2055" s="1"/>
    </row>
    <row r="2056" ht="12">
      <c r="B2056" s="1"/>
    </row>
    <row r="2057" ht="12">
      <c r="B2057" s="1"/>
    </row>
    <row r="2058" ht="12">
      <c r="B2058" s="1"/>
    </row>
    <row r="2059" ht="12">
      <c r="B2059" s="1"/>
    </row>
    <row r="2060" ht="12">
      <c r="B2060" s="1"/>
    </row>
    <row r="2061" ht="12">
      <c r="B2061" s="1"/>
    </row>
    <row r="2062" ht="12">
      <c r="B2062" s="1"/>
    </row>
    <row r="2063" ht="12">
      <c r="B2063" s="1"/>
    </row>
    <row r="2064" ht="12">
      <c r="B2064" s="1"/>
    </row>
    <row r="2065" ht="12">
      <c r="B2065" s="1"/>
    </row>
    <row r="2066" ht="12">
      <c r="B2066" s="1"/>
    </row>
    <row r="2067" ht="12">
      <c r="B2067" s="1"/>
    </row>
    <row r="2068" ht="12">
      <c r="B2068" s="1"/>
    </row>
    <row r="2069" ht="12">
      <c r="B2069" s="1"/>
    </row>
    <row r="2070" ht="12">
      <c r="B2070" s="1"/>
    </row>
    <row r="2071" ht="12">
      <c r="B2071" s="1"/>
    </row>
    <row r="2072" ht="12">
      <c r="B2072" s="1"/>
    </row>
    <row r="2073" ht="12">
      <c r="B2073" s="1"/>
    </row>
    <row r="2074" ht="12">
      <c r="B2074" s="1"/>
    </row>
    <row r="2075" ht="12">
      <c r="B2075" s="1"/>
    </row>
    <row r="2076" ht="12">
      <c r="B2076" s="1"/>
    </row>
    <row r="2077" ht="12">
      <c r="B2077" s="1"/>
    </row>
    <row r="2078" ht="12">
      <c r="B2078" s="1"/>
    </row>
    <row r="2079" ht="12">
      <c r="B2079" s="1"/>
    </row>
    <row r="2080" ht="12">
      <c r="B2080" s="1"/>
    </row>
    <row r="2081" ht="12">
      <c r="B2081" s="1"/>
    </row>
    <row r="2082" ht="12">
      <c r="B2082" s="1"/>
    </row>
    <row r="2083" ht="12">
      <c r="B2083" s="1"/>
    </row>
    <row r="2084" ht="12">
      <c r="B2084" s="1"/>
    </row>
    <row r="2085" ht="12">
      <c r="B2085" s="1"/>
    </row>
    <row r="2086" ht="12">
      <c r="B2086" s="1"/>
    </row>
    <row r="2087" ht="12">
      <c r="B2087" s="1"/>
    </row>
    <row r="2088" ht="12">
      <c r="B2088" s="1"/>
    </row>
    <row r="2089" ht="12">
      <c r="B2089" s="1"/>
    </row>
    <row r="2090" ht="12">
      <c r="B2090" s="1"/>
    </row>
    <row r="2091" ht="12">
      <c r="B2091" s="1"/>
    </row>
    <row r="2092" ht="12">
      <c r="B2092" s="1"/>
    </row>
    <row r="2093" ht="12">
      <c r="B2093" s="1"/>
    </row>
    <row r="2094" ht="12">
      <c r="B2094" s="1"/>
    </row>
    <row r="2095" ht="12">
      <c r="B2095" s="1"/>
    </row>
    <row r="2096" ht="12">
      <c r="B2096" s="1"/>
    </row>
    <row r="2097" ht="12">
      <c r="B2097" s="1"/>
    </row>
    <row r="2098" ht="12">
      <c r="B2098" s="1"/>
    </row>
    <row r="2099" ht="12">
      <c r="B2099" s="1"/>
    </row>
    <row r="2100" ht="12">
      <c r="B2100" s="1"/>
    </row>
    <row r="2101" ht="12">
      <c r="B2101" s="1"/>
    </row>
    <row r="2102" ht="12">
      <c r="B2102" s="1"/>
    </row>
    <row r="2103" ht="12">
      <c r="B2103" s="1"/>
    </row>
    <row r="2104" ht="12">
      <c r="B2104" s="1"/>
    </row>
    <row r="2105" ht="12">
      <c r="B2105" s="1"/>
    </row>
    <row r="2106" ht="12">
      <c r="B2106" s="1"/>
    </row>
    <row r="2107" ht="12">
      <c r="B2107" s="1"/>
    </row>
    <row r="2108" ht="12">
      <c r="B2108" s="1"/>
    </row>
    <row r="2109" ht="12">
      <c r="B2109" s="1"/>
    </row>
    <row r="2110" ht="12">
      <c r="B2110" s="1"/>
    </row>
    <row r="2111" ht="12">
      <c r="B2111" s="1"/>
    </row>
    <row r="2112" ht="12">
      <c r="B2112" s="1"/>
    </row>
    <row r="2113" ht="12">
      <c r="B2113" s="1"/>
    </row>
    <row r="2114" ht="12">
      <c r="B2114" s="1"/>
    </row>
    <row r="2115" ht="12">
      <c r="B2115" s="1"/>
    </row>
    <row r="2116" ht="12">
      <c r="B2116" s="1"/>
    </row>
    <row r="2117" ht="12">
      <c r="B2117" s="1"/>
    </row>
    <row r="2118" ht="12">
      <c r="B2118" s="1"/>
    </row>
    <row r="2119" ht="12">
      <c r="B2119" s="1"/>
    </row>
    <row r="2120" ht="12">
      <c r="B2120" s="1"/>
    </row>
    <row r="2121" ht="12">
      <c r="B2121" s="1"/>
    </row>
    <row r="2122" ht="12">
      <c r="B2122" s="1"/>
    </row>
    <row r="2123" ht="12">
      <c r="B2123" s="1"/>
    </row>
    <row r="2124" ht="12">
      <c r="B2124" s="1"/>
    </row>
    <row r="2125" ht="12">
      <c r="B2125" s="1"/>
    </row>
    <row r="2126" ht="12">
      <c r="B2126" s="1"/>
    </row>
    <row r="2127" ht="12">
      <c r="B2127" s="1"/>
    </row>
    <row r="2128" ht="12">
      <c r="B2128" s="1"/>
    </row>
    <row r="2129" ht="12">
      <c r="B2129" s="1"/>
    </row>
    <row r="2130" ht="12">
      <c r="B2130" s="1"/>
    </row>
    <row r="2131" ht="12">
      <c r="B2131" s="1"/>
    </row>
    <row r="2132" ht="12">
      <c r="B2132" s="1"/>
    </row>
    <row r="2133" ht="12">
      <c r="B2133" s="1"/>
    </row>
    <row r="2134" ht="12">
      <c r="B2134" s="1"/>
    </row>
    <row r="2135" ht="12">
      <c r="B2135" s="1"/>
    </row>
    <row r="2136" ht="12">
      <c r="B2136" s="1"/>
    </row>
    <row r="2137" ht="12">
      <c r="B2137" s="1"/>
    </row>
    <row r="2138" ht="12">
      <c r="B2138" s="1"/>
    </row>
    <row r="2139" ht="12">
      <c r="B2139" s="1"/>
    </row>
    <row r="2140" ht="12">
      <c r="B2140" s="1"/>
    </row>
    <row r="2141" ht="12">
      <c r="B2141" s="1"/>
    </row>
    <row r="2142" ht="12">
      <c r="B2142" s="1"/>
    </row>
    <row r="2143" ht="12">
      <c r="B2143" s="1"/>
    </row>
    <row r="2144" ht="12">
      <c r="B2144" s="1"/>
    </row>
    <row r="2145" ht="12">
      <c r="B2145" s="1"/>
    </row>
    <row r="2146" ht="12">
      <c r="B2146" s="1"/>
    </row>
    <row r="2147" ht="12">
      <c r="B2147" s="1"/>
    </row>
    <row r="2148" ht="12">
      <c r="B2148" s="1"/>
    </row>
    <row r="2149" ht="12">
      <c r="B2149" s="1"/>
    </row>
    <row r="2150" ht="12">
      <c r="B2150" s="1"/>
    </row>
    <row r="2151" ht="12">
      <c r="B2151" s="1"/>
    </row>
    <row r="2152" ht="12">
      <c r="B2152" s="1"/>
    </row>
    <row r="2153" ht="12">
      <c r="B2153" s="1"/>
    </row>
    <row r="2154" ht="12">
      <c r="B2154" s="1"/>
    </row>
    <row r="2155" ht="12">
      <c r="B2155" s="1"/>
    </row>
    <row r="2156" ht="12">
      <c r="B2156" s="1"/>
    </row>
    <row r="2157" ht="12">
      <c r="B2157" s="1"/>
    </row>
    <row r="2158" ht="12">
      <c r="B2158" s="1"/>
    </row>
    <row r="2159" ht="12">
      <c r="B2159" s="1"/>
    </row>
    <row r="2160" ht="12">
      <c r="B2160" s="1"/>
    </row>
    <row r="2161" ht="12">
      <c r="B2161" s="1"/>
    </row>
    <row r="2162" ht="12">
      <c r="B2162" s="1"/>
    </row>
    <row r="2163" ht="12">
      <c r="B2163" s="1"/>
    </row>
    <row r="2164" ht="12">
      <c r="B2164" s="1"/>
    </row>
    <row r="2165" ht="12">
      <c r="B2165" s="1"/>
    </row>
    <row r="2166" ht="12">
      <c r="B2166" s="1"/>
    </row>
    <row r="2167" ht="12">
      <c r="B2167" s="1"/>
    </row>
    <row r="2168" ht="12">
      <c r="B2168" s="1"/>
    </row>
    <row r="2169" ht="12">
      <c r="B2169" s="1"/>
    </row>
    <row r="2170" ht="12">
      <c r="B2170" s="1"/>
    </row>
    <row r="2171" ht="12">
      <c r="B2171" s="1"/>
    </row>
    <row r="2172" ht="12">
      <c r="B2172" s="1"/>
    </row>
    <row r="2173" ht="12">
      <c r="B2173" s="1"/>
    </row>
    <row r="2174" ht="12">
      <c r="B2174" s="1"/>
    </row>
    <row r="2175" ht="12">
      <c r="B2175" s="1"/>
    </row>
    <row r="2176" ht="12">
      <c r="B2176" s="1"/>
    </row>
    <row r="2177" ht="12">
      <c r="B2177" s="1"/>
    </row>
    <row r="2178" ht="12">
      <c r="B2178" s="1"/>
    </row>
    <row r="2179" ht="12">
      <c r="B2179" s="1"/>
    </row>
    <row r="2180" ht="12">
      <c r="B2180" s="1"/>
    </row>
    <row r="2181" ht="12">
      <c r="B2181" s="1"/>
    </row>
    <row r="2182" ht="12">
      <c r="B2182" s="1"/>
    </row>
    <row r="2183" ht="12">
      <c r="B2183" s="1"/>
    </row>
    <row r="2184" ht="12">
      <c r="B2184" s="1"/>
    </row>
    <row r="2185" ht="12">
      <c r="B2185" s="1"/>
    </row>
    <row r="2186" ht="12">
      <c r="B2186" s="1"/>
    </row>
    <row r="2187" ht="12">
      <c r="B2187" s="1"/>
    </row>
    <row r="2188" ht="12">
      <c r="B2188" s="1"/>
    </row>
    <row r="2189" ht="12">
      <c r="B2189" s="1"/>
    </row>
    <row r="2190" ht="12">
      <c r="B2190" s="1"/>
    </row>
    <row r="2191" ht="12">
      <c r="B2191" s="1"/>
    </row>
    <row r="2192" ht="12">
      <c r="B2192" s="1"/>
    </row>
    <row r="2193" ht="12">
      <c r="B2193" s="1"/>
    </row>
    <row r="2194" ht="12">
      <c r="B2194" s="1"/>
    </row>
    <row r="2195" ht="12">
      <c r="B2195" s="1"/>
    </row>
    <row r="2196" ht="12">
      <c r="B2196" s="1"/>
    </row>
    <row r="2197" ht="12">
      <c r="B2197" s="1"/>
    </row>
    <row r="2198" ht="12">
      <c r="B2198" s="1"/>
    </row>
    <row r="2199" ht="12">
      <c r="B2199" s="1"/>
    </row>
    <row r="2200" ht="12">
      <c r="B2200" s="1"/>
    </row>
    <row r="2201" ht="12">
      <c r="B2201" s="1"/>
    </row>
    <row r="2202" ht="12">
      <c r="B2202" s="1"/>
    </row>
    <row r="2203" ht="12">
      <c r="B2203" s="1"/>
    </row>
    <row r="2204" ht="12">
      <c r="B2204" s="1"/>
    </row>
    <row r="2205" ht="12">
      <c r="B2205" s="1"/>
    </row>
    <row r="2206" ht="12">
      <c r="B2206" s="1"/>
    </row>
    <row r="2207" ht="12">
      <c r="B2207" s="1"/>
    </row>
    <row r="2208" ht="12">
      <c r="B2208" s="1"/>
    </row>
    <row r="2209" ht="12">
      <c r="B2209" s="1"/>
    </row>
    <row r="2210" ht="12">
      <c r="B2210" s="1"/>
    </row>
    <row r="2211" ht="12">
      <c r="B2211" s="1"/>
    </row>
    <row r="2212" ht="12">
      <c r="B2212" s="1"/>
    </row>
    <row r="2213" ht="12">
      <c r="B2213" s="1"/>
    </row>
    <row r="2214" ht="12">
      <c r="B2214" s="1"/>
    </row>
    <row r="2215" ht="12">
      <c r="B2215" s="1"/>
    </row>
    <row r="2216" ht="12">
      <c r="B2216" s="1"/>
    </row>
    <row r="2217" ht="12">
      <c r="B2217" s="1"/>
    </row>
    <row r="2218" ht="12">
      <c r="B2218" s="1"/>
    </row>
    <row r="2219" ht="12">
      <c r="B2219" s="1"/>
    </row>
    <row r="2220" ht="12">
      <c r="B2220" s="1"/>
    </row>
    <row r="2221" ht="12">
      <c r="B2221" s="1"/>
    </row>
    <row r="2222" ht="12">
      <c r="B2222" s="1"/>
    </row>
    <row r="2223" ht="12">
      <c r="B2223" s="1"/>
    </row>
    <row r="2224" ht="12">
      <c r="B2224" s="1"/>
    </row>
    <row r="2225" ht="12">
      <c r="B2225" s="1"/>
    </row>
    <row r="2226" ht="12">
      <c r="B2226" s="1"/>
    </row>
    <row r="2227" ht="12">
      <c r="B2227" s="1"/>
    </row>
    <row r="2228" ht="12">
      <c r="B2228" s="1"/>
    </row>
    <row r="2229" ht="12">
      <c r="B2229" s="1"/>
    </row>
    <row r="2230" ht="12">
      <c r="B2230" s="1"/>
    </row>
    <row r="2231" ht="12">
      <c r="B2231" s="1"/>
    </row>
    <row r="2232" ht="12">
      <c r="B2232" s="1"/>
    </row>
    <row r="2233" ht="12">
      <c r="B2233" s="1"/>
    </row>
    <row r="2234" ht="12">
      <c r="B2234" s="1"/>
    </row>
    <row r="2235" ht="12">
      <c r="B2235" s="1"/>
    </row>
    <row r="2236" ht="12">
      <c r="B2236" s="1"/>
    </row>
    <row r="2237" ht="12">
      <c r="B2237" s="1"/>
    </row>
    <row r="2238" ht="12">
      <c r="B2238" s="1"/>
    </row>
    <row r="2239" ht="12">
      <c r="B2239" s="1"/>
    </row>
    <row r="2240" ht="12">
      <c r="B2240" s="1"/>
    </row>
    <row r="2241" ht="12">
      <c r="B2241" s="1"/>
    </row>
    <row r="2242" ht="12">
      <c r="B2242" s="1"/>
    </row>
    <row r="2243" ht="12">
      <c r="B2243" s="1"/>
    </row>
    <row r="2244" ht="12">
      <c r="B2244" s="1"/>
    </row>
    <row r="2245" ht="12">
      <c r="B2245" s="1"/>
    </row>
    <row r="2246" ht="12">
      <c r="B2246" s="1"/>
    </row>
    <row r="2247" ht="12">
      <c r="B2247" s="1"/>
    </row>
    <row r="2248" ht="12">
      <c r="B2248" s="1"/>
    </row>
    <row r="2249" ht="12">
      <c r="B2249" s="1"/>
    </row>
    <row r="2250" ht="12">
      <c r="B2250" s="1"/>
    </row>
    <row r="2251" ht="12">
      <c r="B2251" s="1"/>
    </row>
    <row r="2252" ht="12">
      <c r="B2252" s="1"/>
    </row>
    <row r="2253" ht="12">
      <c r="B2253" s="1"/>
    </row>
    <row r="2254" ht="12">
      <c r="B2254" s="1"/>
    </row>
    <row r="2255" ht="12">
      <c r="B2255" s="1"/>
    </row>
    <row r="2256" ht="12">
      <c r="B2256" s="1"/>
    </row>
    <row r="2257" ht="12">
      <c r="B2257" s="1"/>
    </row>
    <row r="2258" ht="12">
      <c r="B2258" s="1"/>
    </row>
    <row r="2259" ht="12">
      <c r="B2259" s="1"/>
    </row>
    <row r="2260" ht="12">
      <c r="B2260" s="1"/>
    </row>
    <row r="2261" ht="12">
      <c r="B2261" s="1"/>
    </row>
    <row r="2262" ht="12">
      <c r="B2262" s="1"/>
    </row>
    <row r="2263" ht="12">
      <c r="B2263" s="1"/>
    </row>
    <row r="2264" ht="12">
      <c r="B2264" s="1"/>
    </row>
    <row r="2265" ht="12">
      <c r="B2265" s="1"/>
    </row>
    <row r="2266" ht="12">
      <c r="B2266" s="1"/>
    </row>
    <row r="2267" ht="12">
      <c r="B2267" s="1"/>
    </row>
    <row r="2268" ht="12">
      <c r="B2268" s="1"/>
    </row>
    <row r="2269" ht="12">
      <c r="B2269" s="1"/>
    </row>
    <row r="2270" ht="12">
      <c r="B2270" s="1"/>
    </row>
    <row r="2271" ht="12">
      <c r="B2271" s="1"/>
    </row>
    <row r="2272" ht="12">
      <c r="B2272" s="1"/>
    </row>
    <row r="2273" ht="12">
      <c r="B2273" s="1"/>
    </row>
    <row r="2274" ht="12">
      <c r="B2274" s="1"/>
    </row>
    <row r="2275" ht="12">
      <c r="B2275" s="1"/>
    </row>
    <row r="2276" ht="12">
      <c r="B2276" s="1"/>
    </row>
    <row r="2277" ht="12">
      <c r="B2277" s="1"/>
    </row>
    <row r="2278" ht="12">
      <c r="B2278" s="1"/>
    </row>
    <row r="2279" ht="12">
      <c r="B2279" s="1"/>
    </row>
    <row r="2280" ht="12">
      <c r="B2280" s="1"/>
    </row>
    <row r="2281" ht="12">
      <c r="B2281" s="1"/>
    </row>
    <row r="2282" ht="12">
      <c r="B2282" s="1"/>
    </row>
    <row r="2283" ht="12">
      <c r="B2283" s="1"/>
    </row>
    <row r="2284" ht="12">
      <c r="B2284" s="1"/>
    </row>
    <row r="2285" ht="12">
      <c r="B2285" s="1"/>
    </row>
    <row r="2286" ht="12">
      <c r="B2286" s="1"/>
    </row>
    <row r="2287" ht="12">
      <c r="B2287" s="1"/>
    </row>
    <row r="2288" ht="12">
      <c r="B2288" s="1"/>
    </row>
    <row r="2289" ht="12">
      <c r="B2289" s="1"/>
    </row>
    <row r="2290" ht="12">
      <c r="B2290" s="1"/>
    </row>
    <row r="2291" ht="12">
      <c r="B2291" s="1"/>
    </row>
    <row r="2292" ht="12">
      <c r="B2292" s="1"/>
    </row>
    <row r="2293" ht="12">
      <c r="B2293" s="1"/>
    </row>
    <row r="2294" ht="12">
      <c r="B2294" s="1"/>
    </row>
    <row r="2295" ht="12">
      <c r="B2295" s="1"/>
    </row>
    <row r="2296" ht="12">
      <c r="B2296" s="1"/>
    </row>
    <row r="2297" ht="12">
      <c r="B2297" s="1"/>
    </row>
    <row r="2298" ht="12">
      <c r="B2298" s="1"/>
    </row>
    <row r="2299" ht="12">
      <c r="B2299" s="1"/>
    </row>
    <row r="2300" ht="12">
      <c r="B2300" s="1"/>
    </row>
    <row r="2301" ht="12">
      <c r="B2301" s="1"/>
    </row>
    <row r="2302" ht="12">
      <c r="B2302" s="1"/>
    </row>
    <row r="2303" ht="12">
      <c r="B2303" s="1"/>
    </row>
    <row r="2304" ht="12">
      <c r="B2304" s="1"/>
    </row>
    <row r="2305" ht="12">
      <c r="B2305" s="1"/>
    </row>
    <row r="2306" ht="12">
      <c r="B2306" s="1"/>
    </row>
    <row r="2307" ht="12">
      <c r="B2307" s="1"/>
    </row>
    <row r="2308" ht="12">
      <c r="B2308" s="1"/>
    </row>
    <row r="2309" ht="12">
      <c r="B2309" s="1"/>
    </row>
    <row r="2310" ht="12">
      <c r="B2310" s="1"/>
    </row>
    <row r="2311" ht="12">
      <c r="B2311" s="1"/>
    </row>
    <row r="2312" ht="12">
      <c r="B2312" s="1"/>
    </row>
    <row r="2313" ht="12">
      <c r="B2313" s="1"/>
    </row>
    <row r="2314" ht="12">
      <c r="B2314" s="1"/>
    </row>
    <row r="2315" ht="12">
      <c r="B2315" s="1"/>
    </row>
    <row r="2316" ht="12">
      <c r="B2316" s="1"/>
    </row>
    <row r="2317" ht="12">
      <c r="B2317" s="1"/>
    </row>
    <row r="2318" ht="12">
      <c r="B2318" s="1"/>
    </row>
    <row r="2319" ht="12">
      <c r="B2319" s="1"/>
    </row>
    <row r="2320" ht="12">
      <c r="B2320" s="1"/>
    </row>
    <row r="2321" ht="12">
      <c r="B2321" s="1"/>
    </row>
    <row r="2322" ht="12">
      <c r="B2322" s="1"/>
    </row>
    <row r="2323" ht="12">
      <c r="B2323" s="1"/>
    </row>
    <row r="2324" ht="12">
      <c r="B2324" s="1"/>
    </row>
    <row r="2325" ht="12">
      <c r="B2325" s="1"/>
    </row>
    <row r="2326" ht="12">
      <c r="B2326" s="1"/>
    </row>
    <row r="2327" ht="12">
      <c r="B2327" s="1"/>
    </row>
    <row r="2328" ht="12">
      <c r="B2328" s="1"/>
    </row>
    <row r="2329" ht="12">
      <c r="B2329" s="1"/>
    </row>
    <row r="2330" ht="12">
      <c r="B2330" s="1"/>
    </row>
    <row r="2331" ht="12">
      <c r="B2331" s="1"/>
    </row>
    <row r="2332" ht="12">
      <c r="B2332" s="1"/>
    </row>
    <row r="2333" ht="12">
      <c r="B2333" s="1"/>
    </row>
    <row r="2334" ht="12">
      <c r="B2334" s="1"/>
    </row>
    <row r="2335" ht="12">
      <c r="B2335" s="1"/>
    </row>
    <row r="2336" ht="12">
      <c r="B2336" s="1"/>
    </row>
    <row r="2337" ht="12">
      <c r="B2337" s="1"/>
    </row>
    <row r="2338" ht="12">
      <c r="B2338" s="1"/>
    </row>
    <row r="2339" ht="12">
      <c r="B2339" s="1"/>
    </row>
    <row r="2340" ht="12">
      <c r="B2340" s="1"/>
    </row>
    <row r="2341" ht="12">
      <c r="B2341" s="1"/>
    </row>
    <row r="2342" ht="12">
      <c r="B2342" s="1"/>
    </row>
    <row r="2343" ht="12">
      <c r="B2343" s="1"/>
    </row>
    <row r="2344" ht="12">
      <c r="B2344" s="1"/>
    </row>
    <row r="2345" ht="12">
      <c r="B2345" s="1"/>
    </row>
    <row r="2346" ht="12">
      <c r="B2346" s="1"/>
    </row>
    <row r="2347" ht="12">
      <c r="B2347" s="1"/>
    </row>
    <row r="2348" ht="12">
      <c r="B2348" s="1"/>
    </row>
    <row r="2349" ht="12">
      <c r="B2349" s="1"/>
    </row>
    <row r="2350" ht="12">
      <c r="B2350" s="1"/>
    </row>
    <row r="2351" ht="12">
      <c r="B2351" s="1"/>
    </row>
    <row r="2352" ht="12">
      <c r="B2352" s="1"/>
    </row>
    <row r="2353" ht="12">
      <c r="B2353" s="1"/>
    </row>
    <row r="2354" ht="12">
      <c r="B2354" s="1"/>
    </row>
    <row r="2355" ht="12">
      <c r="B2355" s="1"/>
    </row>
    <row r="2356" ht="12">
      <c r="B2356" s="1"/>
    </row>
    <row r="2357" ht="12">
      <c r="B2357" s="1"/>
    </row>
    <row r="2358" ht="12">
      <c r="B2358" s="1"/>
    </row>
    <row r="2359" ht="12">
      <c r="B2359" s="1"/>
    </row>
    <row r="2360" ht="12">
      <c r="B2360" s="1"/>
    </row>
    <row r="2361" ht="12">
      <c r="B2361" s="1"/>
    </row>
    <row r="2362" ht="12">
      <c r="B2362" s="1"/>
    </row>
    <row r="2363" ht="12">
      <c r="B2363" s="1"/>
    </row>
    <row r="2364" ht="12">
      <c r="B2364" s="1"/>
    </row>
    <row r="2365" ht="12">
      <c r="B2365" s="1"/>
    </row>
    <row r="2366" ht="12">
      <c r="B2366" s="1"/>
    </row>
    <row r="2367" ht="12">
      <c r="B2367" s="1"/>
    </row>
    <row r="2368" ht="12">
      <c r="B2368" s="1"/>
    </row>
    <row r="2369" ht="12">
      <c r="B2369" s="1"/>
    </row>
    <row r="2370" ht="12">
      <c r="B2370" s="1"/>
    </row>
    <row r="2371" ht="12">
      <c r="B2371" s="1"/>
    </row>
    <row r="2372" ht="12">
      <c r="B2372" s="1"/>
    </row>
    <row r="2373" ht="12">
      <c r="B2373" s="1"/>
    </row>
    <row r="2374" ht="12">
      <c r="B2374" s="1"/>
    </row>
    <row r="2375" ht="12">
      <c r="B2375" s="1"/>
    </row>
    <row r="2376" ht="12">
      <c r="B2376" s="1"/>
    </row>
    <row r="2377" ht="12">
      <c r="B2377" s="1"/>
    </row>
    <row r="2378" ht="12">
      <c r="B2378" s="1"/>
    </row>
    <row r="2379" ht="12">
      <c r="B2379" s="1"/>
    </row>
    <row r="2380" ht="12">
      <c r="B2380" s="1"/>
    </row>
    <row r="2381" ht="12">
      <c r="B2381" s="1"/>
    </row>
    <row r="2382" ht="12">
      <c r="B2382" s="1"/>
    </row>
    <row r="2383" ht="12">
      <c r="B2383" s="1"/>
    </row>
    <row r="2384" ht="12">
      <c r="B2384" s="1"/>
    </row>
    <row r="2385" ht="12">
      <c r="B2385" s="1"/>
    </row>
    <row r="2386" ht="12">
      <c r="B2386" s="1"/>
    </row>
    <row r="2387" ht="12">
      <c r="B2387" s="1"/>
    </row>
    <row r="2388" ht="12">
      <c r="B2388" s="1"/>
    </row>
    <row r="2389" ht="12">
      <c r="B2389" s="1"/>
    </row>
    <row r="2390" ht="12">
      <c r="B2390" s="1"/>
    </row>
    <row r="2391" ht="12">
      <c r="B2391" s="1"/>
    </row>
    <row r="2392" ht="12">
      <c r="B2392" s="1"/>
    </row>
    <row r="2393" ht="12">
      <c r="B2393" s="1"/>
    </row>
    <row r="2394" ht="12">
      <c r="B2394" s="1"/>
    </row>
    <row r="2395" ht="12">
      <c r="B2395" s="1"/>
    </row>
    <row r="2396" ht="12">
      <c r="B2396" s="1"/>
    </row>
    <row r="2397" ht="12">
      <c r="B2397" s="1"/>
    </row>
    <row r="2398" ht="12">
      <c r="B2398" s="1"/>
    </row>
    <row r="2399" ht="12">
      <c r="B2399" s="1"/>
    </row>
    <row r="2400" ht="12">
      <c r="B2400" s="1"/>
    </row>
    <row r="2401" ht="12">
      <c r="B2401" s="1"/>
    </row>
    <row r="2402" ht="12">
      <c r="B2402" s="1"/>
    </row>
    <row r="2403" ht="12">
      <c r="B2403" s="1"/>
    </row>
    <row r="2404" ht="12">
      <c r="B2404" s="1"/>
    </row>
    <row r="2405" ht="12">
      <c r="B2405" s="1"/>
    </row>
    <row r="2406" ht="12">
      <c r="B2406" s="1"/>
    </row>
    <row r="2407" ht="12">
      <c r="B2407" s="1"/>
    </row>
    <row r="2408" ht="12">
      <c r="B2408" s="1"/>
    </row>
    <row r="2409" ht="12">
      <c r="B2409" s="1"/>
    </row>
    <row r="2410" ht="12">
      <c r="B2410" s="1"/>
    </row>
    <row r="2411" ht="12">
      <c r="B2411" s="1"/>
    </row>
    <row r="2412" ht="12">
      <c r="B2412" s="1"/>
    </row>
    <row r="2413" ht="12">
      <c r="B2413" s="1"/>
    </row>
    <row r="2414" ht="12">
      <c r="B2414" s="1"/>
    </row>
    <row r="2415" ht="12">
      <c r="B2415" s="1"/>
    </row>
    <row r="2416" ht="12">
      <c r="B2416" s="1"/>
    </row>
    <row r="2417" ht="12">
      <c r="B2417" s="1"/>
    </row>
    <row r="2418" ht="12">
      <c r="B2418" s="1"/>
    </row>
    <row r="2419" ht="12">
      <c r="B2419" s="1"/>
    </row>
    <row r="2420" ht="12">
      <c r="B2420" s="1"/>
    </row>
    <row r="2421" ht="12">
      <c r="B2421" s="1"/>
    </row>
    <row r="2422" ht="12">
      <c r="B2422" s="1"/>
    </row>
    <row r="2423" ht="12">
      <c r="B2423" s="1"/>
    </row>
    <row r="2424" ht="12">
      <c r="B2424" s="1"/>
    </row>
    <row r="2425" ht="12">
      <c r="B2425" s="1"/>
    </row>
    <row r="2426" ht="12">
      <c r="B2426" s="1"/>
    </row>
    <row r="2427" ht="12">
      <c r="B2427" s="1"/>
    </row>
    <row r="2428" ht="12">
      <c r="B2428" s="1"/>
    </row>
    <row r="2429" ht="12">
      <c r="B2429" s="1"/>
    </row>
    <row r="2430" ht="12">
      <c r="B2430" s="1"/>
    </row>
    <row r="2431" ht="12">
      <c r="B2431" s="1"/>
    </row>
    <row r="2432" ht="12">
      <c r="B2432" s="1"/>
    </row>
    <row r="2433" ht="12">
      <c r="B2433" s="1"/>
    </row>
    <row r="2434" ht="12">
      <c r="B2434" s="1"/>
    </row>
    <row r="2435" ht="12">
      <c r="B2435" s="1"/>
    </row>
    <row r="2436" ht="12">
      <c r="B2436" s="1"/>
    </row>
    <row r="2437" ht="12">
      <c r="B2437" s="1"/>
    </row>
    <row r="2438" ht="12">
      <c r="B2438" s="1"/>
    </row>
    <row r="2439" ht="12">
      <c r="B2439" s="1"/>
    </row>
    <row r="2440" ht="12">
      <c r="B2440" s="1"/>
    </row>
    <row r="2441" ht="12">
      <c r="B2441" s="1"/>
    </row>
    <row r="2442" ht="12">
      <c r="B2442" s="1"/>
    </row>
    <row r="2443" ht="12">
      <c r="B2443" s="1"/>
    </row>
    <row r="2444" ht="12">
      <c r="B2444" s="1"/>
    </row>
    <row r="2445" ht="12">
      <c r="B2445" s="1"/>
    </row>
    <row r="2446" ht="12">
      <c r="B2446" s="1"/>
    </row>
    <row r="2447" ht="12">
      <c r="B2447" s="1"/>
    </row>
    <row r="2448" ht="12">
      <c r="B2448" s="1"/>
    </row>
    <row r="2449" ht="12">
      <c r="B2449" s="1"/>
    </row>
    <row r="2450" ht="12">
      <c r="B2450" s="1"/>
    </row>
    <row r="2451" ht="12">
      <c r="B2451" s="1"/>
    </row>
    <row r="2452" ht="12">
      <c r="B2452" s="1"/>
    </row>
    <row r="2453" ht="12">
      <c r="B2453" s="1"/>
    </row>
    <row r="2454" ht="12">
      <c r="B2454" s="1"/>
    </row>
    <row r="2455" ht="12">
      <c r="B2455" s="1"/>
    </row>
    <row r="2456" ht="12">
      <c r="B2456" s="1"/>
    </row>
    <row r="2457" ht="12">
      <c r="B2457" s="1"/>
    </row>
    <row r="2458" ht="12">
      <c r="B2458" s="1"/>
    </row>
    <row r="2459" ht="12">
      <c r="B2459" s="1"/>
    </row>
    <row r="2460" ht="12">
      <c r="B2460" s="1"/>
    </row>
    <row r="2461" ht="12">
      <c r="B2461" s="1"/>
    </row>
    <row r="2462" ht="12">
      <c r="B2462" s="1"/>
    </row>
    <row r="2463" ht="12">
      <c r="B2463" s="1"/>
    </row>
    <row r="2464" ht="12">
      <c r="B2464" s="1"/>
    </row>
    <row r="2465" ht="12">
      <c r="B2465" s="1"/>
    </row>
    <row r="2466" ht="12">
      <c r="B2466" s="1"/>
    </row>
    <row r="2467" ht="12">
      <c r="B2467" s="1"/>
    </row>
    <row r="2468" ht="12">
      <c r="B2468" s="1"/>
    </row>
    <row r="2469" ht="12">
      <c r="B2469" s="1"/>
    </row>
    <row r="2470" ht="12">
      <c r="B2470" s="1"/>
    </row>
    <row r="2471" ht="12">
      <c r="B2471" s="1"/>
    </row>
    <row r="2472" ht="12">
      <c r="B2472" s="1"/>
    </row>
    <row r="2473" ht="12">
      <c r="B2473" s="1"/>
    </row>
    <row r="2474" ht="12">
      <c r="B2474" s="1"/>
    </row>
    <row r="2475" ht="12">
      <c r="B2475" s="1"/>
    </row>
    <row r="2476" ht="12">
      <c r="B2476" s="1"/>
    </row>
    <row r="2477" ht="12">
      <c r="B2477" s="1"/>
    </row>
    <row r="2478" ht="12">
      <c r="B2478" s="1"/>
    </row>
    <row r="2479" ht="12">
      <c r="B2479" s="1"/>
    </row>
    <row r="2480" ht="12">
      <c r="B2480" s="1"/>
    </row>
    <row r="2481" ht="12">
      <c r="B2481" s="1"/>
    </row>
    <row r="2482" ht="12">
      <c r="B2482" s="1"/>
    </row>
    <row r="2483" ht="12">
      <c r="B2483" s="1"/>
    </row>
    <row r="2484" ht="12">
      <c r="B2484" s="1"/>
    </row>
    <row r="2485" ht="12">
      <c r="B2485" s="1"/>
    </row>
    <row r="2486" ht="12">
      <c r="B2486" s="1"/>
    </row>
    <row r="2487" ht="12">
      <c r="B2487" s="1"/>
    </row>
    <row r="2488" ht="12">
      <c r="B2488" s="1"/>
    </row>
    <row r="2489" ht="12">
      <c r="B2489" s="1"/>
    </row>
    <row r="2490" ht="12">
      <c r="B2490" s="1"/>
    </row>
    <row r="2491" ht="12">
      <c r="B2491" s="1"/>
    </row>
    <row r="2492" ht="12">
      <c r="B2492" s="1"/>
    </row>
    <row r="2493" ht="12">
      <c r="B2493" s="1"/>
    </row>
    <row r="2494" ht="12">
      <c r="B2494" s="1"/>
    </row>
    <row r="2495" ht="12">
      <c r="B2495" s="1"/>
    </row>
    <row r="2496" ht="12">
      <c r="B2496" s="1"/>
    </row>
    <row r="2497" ht="12">
      <c r="B2497" s="1"/>
    </row>
    <row r="2498" ht="12">
      <c r="B2498" s="1"/>
    </row>
    <row r="2499" ht="12">
      <c r="B2499" s="1"/>
    </row>
    <row r="2500" ht="12">
      <c r="B2500" s="1"/>
    </row>
    <row r="2501" ht="12">
      <c r="B2501" s="1"/>
    </row>
    <row r="2502" ht="12">
      <c r="B2502" s="1"/>
    </row>
    <row r="2503" ht="12">
      <c r="B2503" s="1"/>
    </row>
    <row r="2504" ht="12">
      <c r="B2504" s="1"/>
    </row>
    <row r="2505" ht="12">
      <c r="B2505" s="1"/>
    </row>
    <row r="2506" ht="12">
      <c r="B2506" s="1"/>
    </row>
    <row r="2507" ht="12">
      <c r="B2507" s="1"/>
    </row>
    <row r="2508" ht="12">
      <c r="B2508" s="1"/>
    </row>
    <row r="2509" ht="12">
      <c r="B2509" s="1"/>
    </row>
    <row r="2510" ht="12">
      <c r="B2510" s="1"/>
    </row>
    <row r="2511" ht="12">
      <c r="B2511" s="1"/>
    </row>
    <row r="2512" ht="12">
      <c r="B2512" s="1"/>
    </row>
    <row r="2513" ht="12">
      <c r="B2513" s="1"/>
    </row>
    <row r="2514" ht="12">
      <c r="B2514" s="1"/>
    </row>
    <row r="2515" ht="12">
      <c r="B2515" s="1"/>
    </row>
    <row r="2516" ht="12">
      <c r="B2516" s="1"/>
    </row>
    <row r="2517" ht="12">
      <c r="B2517" s="1"/>
    </row>
    <row r="2518" ht="12">
      <c r="B2518" s="1"/>
    </row>
    <row r="2519" ht="12">
      <c r="B2519" s="1"/>
    </row>
    <row r="2520" ht="12">
      <c r="B2520" s="1"/>
    </row>
    <row r="2521" ht="12">
      <c r="B2521" s="1"/>
    </row>
    <row r="2522" ht="12">
      <c r="B2522" s="1"/>
    </row>
    <row r="2523" ht="12">
      <c r="B2523" s="1"/>
    </row>
    <row r="2524" ht="12">
      <c r="B2524" s="1"/>
    </row>
    <row r="2525" ht="12">
      <c r="B2525" s="1"/>
    </row>
    <row r="2526" ht="12">
      <c r="B2526" s="1"/>
    </row>
    <row r="2527" ht="12">
      <c r="B2527" s="1"/>
    </row>
    <row r="2528" ht="12">
      <c r="B2528" s="1"/>
    </row>
    <row r="2529" ht="12">
      <c r="B2529" s="1"/>
    </row>
    <row r="2530" ht="12">
      <c r="B2530" s="1"/>
    </row>
    <row r="2531" ht="12">
      <c r="B2531" s="1"/>
    </row>
    <row r="2532" ht="12">
      <c r="B2532" s="1"/>
    </row>
    <row r="2533" ht="12">
      <c r="B2533" s="1"/>
    </row>
    <row r="2534" ht="12">
      <c r="B2534" s="1"/>
    </row>
    <row r="2535" ht="12">
      <c r="B2535" s="1"/>
    </row>
    <row r="2536" ht="12">
      <c r="B2536" s="1"/>
    </row>
    <row r="2537" ht="12">
      <c r="B2537" s="1"/>
    </row>
    <row r="2538" ht="12">
      <c r="B2538" s="1"/>
    </row>
    <row r="2539" ht="12">
      <c r="B2539" s="1"/>
    </row>
    <row r="2540" ht="12">
      <c r="B2540" s="1"/>
    </row>
    <row r="2541" ht="12">
      <c r="B2541" s="1"/>
    </row>
    <row r="2542" ht="12">
      <c r="B2542" s="1"/>
    </row>
  </sheetData>
  <sheetProtection password="D08F" sheet="1" objects="1" scenarios="1"/>
  <mergeCells count="2">
    <mergeCell ref="A59:B59"/>
    <mergeCell ref="A48:B48"/>
  </mergeCells>
  <printOptions horizontalCentered="1"/>
  <pageMargins left="1" right="0.37" top="0.64" bottom="0.54" header="0.25" footer="0.25"/>
  <pageSetup fitToHeight="0" fitToWidth="1" horizontalDpi="600" verticalDpi="600" orientation="portrait" r:id="rId1"/>
  <headerFooter alignWithMargins="0">
    <oddFooter>&amp;R
</oddFooter>
  </headerFooter>
  <rowBreaks count="1" manualBreakCount="1">
    <brk id="47" max="1" man="1"/>
  </rowBreaks>
</worksheet>
</file>

<file path=xl/worksheets/sheet10.xml><?xml version="1.0" encoding="utf-8"?>
<worksheet xmlns="http://schemas.openxmlformats.org/spreadsheetml/2006/main" xmlns:r="http://schemas.openxmlformats.org/officeDocument/2006/relationships">
  <sheetPr codeName="Sheet10"/>
  <dimension ref="A1:HN19"/>
  <sheetViews>
    <sheetView zoomScale="75" zoomScaleNormal="75" workbookViewId="0" topLeftCell="A1">
      <selection activeCell="D8" sqref="D8"/>
    </sheetView>
  </sheetViews>
  <sheetFormatPr defaultColWidth="9.140625" defaultRowHeight="12.75"/>
  <cols>
    <col min="1" max="1" width="12.421875" style="133" customWidth="1"/>
    <col min="2" max="2" width="37.57421875" style="133" customWidth="1"/>
    <col min="3" max="3" width="12.00390625" style="133" customWidth="1"/>
    <col min="4" max="4" width="9.8515625" style="133" customWidth="1"/>
    <col min="5" max="7" width="10.00390625" style="133" customWidth="1"/>
    <col min="8" max="20" width="10.28125" style="133" customWidth="1"/>
    <col min="21" max="21" width="11.28125" style="134" customWidth="1"/>
    <col min="22" max="22" width="10.28125" style="133" customWidth="1"/>
    <col min="23" max="26" width="11.28125" style="134" customWidth="1"/>
    <col min="27" max="27" width="10.28125" style="133" customWidth="1"/>
    <col min="28" max="30" width="11.28125" style="134" customWidth="1"/>
    <col min="31" max="222" width="9.140625" style="134" customWidth="1"/>
    <col min="223" max="16384" width="9.140625" style="133" customWidth="1"/>
  </cols>
  <sheetData>
    <row r="1" spans="1:30" s="686" customFormat="1" ht="24" customHeight="1">
      <c r="A1" s="386" t="s">
        <v>270</v>
      </c>
      <c r="B1" s="1135"/>
      <c r="C1" s="1135"/>
      <c r="D1" s="1134"/>
      <c r="E1" s="1134"/>
      <c r="F1" s="1134"/>
      <c r="G1" s="362"/>
      <c r="H1" s="374"/>
      <c r="I1" s="1155" t="str">
        <f>'SCC List'!A2</f>
        <v>(Rev.11a, June 4, 2008)</v>
      </c>
      <c r="J1" s="1136"/>
      <c r="K1" s="1136"/>
      <c r="L1" s="1136"/>
      <c r="M1" s="1136"/>
      <c r="N1" s="1156"/>
      <c r="O1" s="1134"/>
      <c r="P1" s="1156"/>
      <c r="Q1" s="1136"/>
      <c r="R1" s="1136"/>
      <c r="S1" s="1156"/>
      <c r="T1" s="1134"/>
      <c r="U1" s="1157"/>
      <c r="V1" s="1134"/>
      <c r="W1" s="1157"/>
      <c r="X1" s="1157"/>
      <c r="Y1" s="1157"/>
      <c r="Z1" s="1157"/>
      <c r="AA1" s="1134"/>
      <c r="AB1" s="1157"/>
      <c r="AC1" s="1157"/>
      <c r="AD1" s="1158"/>
    </row>
    <row r="2" spans="1:30" s="302" customFormat="1" ht="24" customHeight="1">
      <c r="A2" s="1142" t="str">
        <f>'BUILD Main'!A2</f>
        <v>Insert Project Sponsor's Name here </v>
      </c>
      <c r="B2" s="258"/>
      <c r="C2" s="258"/>
      <c r="D2" s="1137"/>
      <c r="E2" s="1137"/>
      <c r="F2" s="1137"/>
      <c r="G2" s="1283" t="s">
        <v>76</v>
      </c>
      <c r="H2" s="1301"/>
      <c r="I2" s="612">
        <f>'BUILD Main'!J2</f>
        <v>39563</v>
      </c>
      <c r="J2" s="1138"/>
      <c r="K2" s="1138"/>
      <c r="L2" s="1138"/>
      <c r="M2" s="1138"/>
      <c r="N2" s="1138"/>
      <c r="O2" s="294"/>
      <c r="P2" s="300"/>
      <c r="Q2" s="1138"/>
      <c r="R2" s="1138"/>
      <c r="S2" s="1138"/>
      <c r="T2" s="294"/>
      <c r="U2" s="300"/>
      <c r="V2" s="294"/>
      <c r="W2" s="300"/>
      <c r="X2" s="1159"/>
      <c r="Y2" s="300"/>
      <c r="Z2" s="300"/>
      <c r="AA2" s="294"/>
      <c r="AB2" s="300"/>
      <c r="AC2" s="1159"/>
      <c r="AD2" s="1160"/>
    </row>
    <row r="3" spans="1:30" s="302" customFormat="1" ht="24" customHeight="1">
      <c r="A3" s="1142" t="str">
        <f>'BUILD Main'!A3</f>
        <v>Insert Project Name and Location</v>
      </c>
      <c r="B3" s="258"/>
      <c r="C3" s="258"/>
      <c r="D3" s="257"/>
      <c r="E3" s="257"/>
      <c r="F3" s="257"/>
      <c r="G3" s="1285"/>
      <c r="H3" s="1302"/>
      <c r="I3" s="257"/>
      <c r="J3" s="1138"/>
      <c r="K3" s="1138"/>
      <c r="L3" s="1138"/>
      <c r="M3" s="1138"/>
      <c r="N3" s="1138"/>
      <c r="O3" s="294"/>
      <c r="P3" s="294"/>
      <c r="Q3" s="1138"/>
      <c r="R3" s="1138"/>
      <c r="S3" s="1138"/>
      <c r="T3" s="294"/>
      <c r="U3" s="294"/>
      <c r="V3" s="294"/>
      <c r="W3" s="294"/>
      <c r="X3" s="294"/>
      <c r="Y3" s="294"/>
      <c r="Z3" s="294"/>
      <c r="AA3" s="294"/>
      <c r="AB3" s="294"/>
      <c r="AC3" s="294"/>
      <c r="AD3" s="1161"/>
    </row>
    <row r="4" spans="1:30" s="302" customFormat="1" ht="24" customHeight="1">
      <c r="A4" s="1143" t="str">
        <f>'BUILD Main'!A4</f>
        <v>Insert Current Phase (e.g. Applic.for PE, PE, FD, Applic.for FFGA, Construction, Rev Ops) </v>
      </c>
      <c r="B4" s="976"/>
      <c r="C4" s="976"/>
      <c r="D4" s="979"/>
      <c r="E4" s="979"/>
      <c r="F4" s="979"/>
      <c r="G4" s="1287"/>
      <c r="H4" s="1303"/>
      <c r="I4" s="613"/>
      <c r="J4" s="1139"/>
      <c r="K4" s="1139"/>
      <c r="L4" s="1139"/>
      <c r="M4" s="1139"/>
      <c r="N4" s="1139"/>
      <c r="O4" s="978"/>
      <c r="P4" s="978"/>
      <c r="Q4" s="1139"/>
      <c r="R4" s="1139"/>
      <c r="S4" s="1139"/>
      <c r="T4" s="978"/>
      <c r="U4" s="978"/>
      <c r="V4" s="978"/>
      <c r="W4" s="978"/>
      <c r="X4" s="978"/>
      <c r="Y4" s="978"/>
      <c r="Z4" s="978"/>
      <c r="AA4" s="978"/>
      <c r="AB4" s="978"/>
      <c r="AC4" s="978"/>
      <c r="AD4" s="1162"/>
    </row>
    <row r="5" spans="1:30" s="641" customFormat="1" ht="6" customHeight="1">
      <c r="A5" s="1144"/>
      <c r="B5" s="1145"/>
      <c r="C5" s="1145"/>
      <c r="D5" s="1146"/>
      <c r="E5" s="1146"/>
      <c r="F5" s="1146"/>
      <c r="G5" s="1163"/>
      <c r="H5" s="1164"/>
      <c r="I5" s="1165"/>
      <c r="J5" s="1166"/>
      <c r="K5" s="1166"/>
      <c r="L5" s="1166"/>
      <c r="M5" s="1166"/>
      <c r="N5" s="1166"/>
      <c r="O5" s="1167"/>
      <c r="P5" s="1167"/>
      <c r="Q5" s="1166"/>
      <c r="R5" s="1166"/>
      <c r="S5" s="1166"/>
      <c r="T5" s="1167"/>
      <c r="U5" s="1167"/>
      <c r="V5" s="1167"/>
      <c r="W5" s="1167"/>
      <c r="X5" s="1167"/>
      <c r="Y5" s="1168"/>
      <c r="Z5" s="1167"/>
      <c r="AA5" s="1167"/>
      <c r="AB5" s="1167"/>
      <c r="AC5" s="1167"/>
      <c r="AD5" s="1168"/>
    </row>
    <row r="6" spans="1:222" s="181" customFormat="1" ht="31.5" customHeight="1">
      <c r="A6" s="1361"/>
      <c r="B6" s="1362"/>
      <c r="C6" s="1147"/>
      <c r="D6" s="1148"/>
      <c r="E6" s="1169">
        <v>2000</v>
      </c>
      <c r="F6" s="1169">
        <v>2001</v>
      </c>
      <c r="G6" s="140">
        <v>2002</v>
      </c>
      <c r="H6" s="141">
        <v>2003</v>
      </c>
      <c r="I6" s="140">
        <v>2004</v>
      </c>
      <c r="J6" s="140">
        <v>2005</v>
      </c>
      <c r="K6" s="140">
        <f>Inflation!K23</f>
        <v>2006</v>
      </c>
      <c r="L6" s="140">
        <f>Inflation!L23</f>
        <v>2007</v>
      </c>
      <c r="M6" s="140">
        <f>Inflation!M23</f>
        <v>2008</v>
      </c>
      <c r="N6" s="140">
        <f>Inflation!N23</f>
        <v>2009</v>
      </c>
      <c r="O6" s="140">
        <f>Inflation!O23</f>
        <v>2010</v>
      </c>
      <c r="P6" s="140">
        <f>Inflation!P23</f>
        <v>2011</v>
      </c>
      <c r="Q6" s="140">
        <f>Inflation!Q23</f>
        <v>2012</v>
      </c>
      <c r="R6" s="140">
        <f>Inflation!R23</f>
        <v>2013</v>
      </c>
      <c r="S6" s="140">
        <f>Inflation!S23</f>
        <v>2014</v>
      </c>
      <c r="T6" s="140">
        <f>Inflation!T23</f>
        <v>2015</v>
      </c>
      <c r="U6" s="140">
        <f>Inflation!U23</f>
        <v>2016</v>
      </c>
      <c r="V6" s="140">
        <f>Inflation!V23</f>
        <v>2017</v>
      </c>
      <c r="W6" s="140">
        <f>Inflation!W23</f>
        <v>2018</v>
      </c>
      <c r="X6" s="140">
        <f>Inflation!X23</f>
        <v>2019</v>
      </c>
      <c r="Y6" s="140">
        <f>Inflation!Y23</f>
        <v>2020</v>
      </c>
      <c r="Z6" s="140">
        <f>Inflation!Z23</f>
        <v>2021</v>
      </c>
      <c r="AA6" s="140">
        <f>Inflation!AA23</f>
        <v>2022</v>
      </c>
      <c r="AB6" s="140">
        <f>Inflation!AB23</f>
        <v>2023</v>
      </c>
      <c r="AC6" s="140">
        <f>Inflation!AC23</f>
        <v>2024</v>
      </c>
      <c r="AD6" s="140">
        <f>Inflation!AD23</f>
        <v>2025</v>
      </c>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row>
    <row r="7" spans="1:222" s="591" customFormat="1" ht="36" customHeight="1">
      <c r="A7" s="1363" t="s">
        <v>316</v>
      </c>
      <c r="B7" s="1364"/>
      <c r="C7" s="1149">
        <f>SUM(E7:U7)</f>
        <v>496411.4239719491</v>
      </c>
      <c r="D7" s="1150" t="s">
        <v>271</v>
      </c>
      <c r="E7" s="1140">
        <f>Inflation!E34</f>
        <v>835</v>
      </c>
      <c r="F7" s="1140">
        <f>Inflation!F34</f>
        <v>1721</v>
      </c>
      <c r="G7" s="1140">
        <f>Inflation!G34</f>
        <v>1773</v>
      </c>
      <c r="H7" s="1140">
        <f>Inflation!H34</f>
        <v>1826</v>
      </c>
      <c r="I7" s="1140">
        <f>Inflation!I34</f>
        <v>1881</v>
      </c>
      <c r="J7" s="1140">
        <f>Inflation!J34</f>
        <v>1937</v>
      </c>
      <c r="K7" s="1140">
        <f>Inflation!K34</f>
        <v>2000</v>
      </c>
      <c r="L7" s="1140">
        <f>Inflation!L34</f>
        <v>7463</v>
      </c>
      <c r="M7" s="1140">
        <f>Inflation!M34</f>
        <v>17722</v>
      </c>
      <c r="N7" s="1140">
        <f>Inflation!N34</f>
        <v>52394.06</v>
      </c>
      <c r="O7" s="1140">
        <f>Inflation!O34</f>
        <v>102468.05140625002</v>
      </c>
      <c r="P7" s="1140">
        <f>Inflation!P34</f>
        <v>181484.8602442187</v>
      </c>
      <c r="Q7" s="1140">
        <f>Inflation!Q34</f>
        <v>122906.45232148039</v>
      </c>
      <c r="R7" s="1140">
        <f>Inflation!R34</f>
        <v>0</v>
      </c>
      <c r="S7" s="1140">
        <f>Inflation!S34</f>
        <v>0</v>
      </c>
      <c r="T7" s="1140">
        <f>Inflation!T34</f>
        <v>0</v>
      </c>
      <c r="U7" s="1140">
        <f>Inflation!U34</f>
        <v>0</v>
      </c>
      <c r="V7" s="1140">
        <f>Inflation!V34</f>
        <v>0</v>
      </c>
      <c r="W7" s="1140">
        <f>Inflation!W34</f>
        <v>0</v>
      </c>
      <c r="X7" s="1140">
        <f>Inflation!X34</f>
        <v>0</v>
      </c>
      <c r="Y7" s="1140">
        <f>Inflation!Y34</f>
        <v>0</v>
      </c>
      <c r="Z7" s="1140">
        <f>Inflation!Z34</f>
        <v>0</v>
      </c>
      <c r="AA7" s="1140">
        <f>Inflation!AA34</f>
        <v>0</v>
      </c>
      <c r="AB7" s="1140">
        <f>Inflation!AB34</f>
        <v>0</v>
      </c>
      <c r="AC7" s="1140">
        <f>Inflation!AC34</f>
        <v>0</v>
      </c>
      <c r="AD7" s="1140">
        <f>Inflation!AD34</f>
        <v>0</v>
      </c>
      <c r="AE7" s="590"/>
      <c r="AF7" s="590"/>
      <c r="AG7" s="590"/>
      <c r="AH7" s="590"/>
      <c r="AI7" s="590"/>
      <c r="AJ7" s="590"/>
      <c r="AK7" s="590"/>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590"/>
      <c r="DD7" s="590"/>
      <c r="DE7" s="590"/>
      <c r="DF7" s="590"/>
      <c r="DG7" s="590"/>
      <c r="DH7" s="590"/>
      <c r="DI7" s="590"/>
      <c r="DJ7" s="590"/>
      <c r="DK7" s="590"/>
      <c r="DL7" s="590"/>
      <c r="DM7" s="590"/>
      <c r="DN7" s="590"/>
      <c r="DO7" s="590"/>
      <c r="DP7" s="590"/>
      <c r="DQ7" s="590"/>
      <c r="DR7" s="590"/>
      <c r="DS7" s="590"/>
      <c r="DT7" s="590"/>
      <c r="DU7" s="590"/>
      <c r="DV7" s="590"/>
      <c r="DW7" s="590"/>
      <c r="DX7" s="590"/>
      <c r="DY7" s="590"/>
      <c r="DZ7" s="590"/>
      <c r="EA7" s="590"/>
      <c r="EB7" s="590"/>
      <c r="EC7" s="590"/>
      <c r="ED7" s="590"/>
      <c r="EE7" s="590"/>
      <c r="EF7" s="590"/>
      <c r="EG7" s="590"/>
      <c r="EH7" s="590"/>
      <c r="EI7" s="590"/>
      <c r="EJ7" s="590"/>
      <c r="EK7" s="590"/>
      <c r="EL7" s="590"/>
      <c r="EM7" s="590"/>
      <c r="EN7" s="590"/>
      <c r="EO7" s="590"/>
      <c r="EP7" s="590"/>
      <c r="EQ7" s="590"/>
      <c r="ER7" s="590"/>
      <c r="ES7" s="590"/>
      <c r="ET7" s="590"/>
      <c r="EU7" s="590"/>
      <c r="EV7" s="590"/>
      <c r="EW7" s="590"/>
      <c r="EX7" s="590"/>
      <c r="EY7" s="590"/>
      <c r="EZ7" s="590"/>
      <c r="FA7" s="590"/>
      <c r="FB7" s="590"/>
      <c r="FC7" s="590"/>
      <c r="FD7" s="590"/>
      <c r="FE7" s="590"/>
      <c r="FF7" s="590"/>
      <c r="FG7" s="590"/>
      <c r="FH7" s="590"/>
      <c r="FI7" s="590"/>
      <c r="FJ7" s="590"/>
      <c r="FK7" s="590"/>
      <c r="FL7" s="590"/>
      <c r="FM7" s="590"/>
      <c r="FN7" s="590"/>
      <c r="FO7" s="590"/>
      <c r="FP7" s="590"/>
      <c r="FQ7" s="590"/>
      <c r="FR7" s="590"/>
      <c r="FS7" s="590"/>
      <c r="FT7" s="590"/>
      <c r="FU7" s="590"/>
      <c r="FV7" s="590"/>
      <c r="FW7" s="590"/>
      <c r="FX7" s="590"/>
      <c r="FY7" s="590"/>
      <c r="FZ7" s="590"/>
      <c r="GA7" s="590"/>
      <c r="GB7" s="590"/>
      <c r="GC7" s="590"/>
      <c r="GD7" s="590"/>
      <c r="GE7" s="590"/>
      <c r="GF7" s="590"/>
      <c r="GG7" s="590"/>
      <c r="GH7" s="590"/>
      <c r="GI7" s="590"/>
      <c r="GJ7" s="590"/>
      <c r="GK7" s="590"/>
      <c r="GL7" s="590"/>
      <c r="GM7" s="590"/>
      <c r="GN7" s="590"/>
      <c r="GO7" s="590"/>
      <c r="GP7" s="590"/>
      <c r="GQ7" s="590"/>
      <c r="GR7" s="590"/>
      <c r="GS7" s="590"/>
      <c r="GT7" s="590"/>
      <c r="GU7" s="590"/>
      <c r="GV7" s="590"/>
      <c r="GW7" s="590"/>
      <c r="GX7" s="590"/>
      <c r="GY7" s="590"/>
      <c r="GZ7" s="590"/>
      <c r="HA7" s="590"/>
      <c r="HB7" s="590"/>
      <c r="HC7" s="590"/>
      <c r="HD7" s="590"/>
      <c r="HE7" s="590"/>
      <c r="HF7" s="590"/>
      <c r="HG7" s="590"/>
      <c r="HH7" s="590"/>
      <c r="HI7" s="590"/>
      <c r="HJ7" s="590"/>
      <c r="HK7" s="590"/>
      <c r="HL7" s="590"/>
      <c r="HM7" s="590"/>
      <c r="HN7" s="590"/>
    </row>
    <row r="8" spans="1:30" ht="21" customHeight="1">
      <c r="A8" s="1151" t="s">
        <v>276</v>
      </c>
      <c r="B8" s="1152"/>
      <c r="C8" s="1153">
        <f>' Fund Source by Cat'!D19</f>
        <v>185568</v>
      </c>
      <c r="D8" s="1154">
        <f>SUM(E8:AD8)</f>
        <v>185568</v>
      </c>
      <c r="E8" s="358"/>
      <c r="F8" s="638"/>
      <c r="G8" s="638"/>
      <c r="H8" s="358"/>
      <c r="I8" s="358"/>
      <c r="J8" s="358"/>
      <c r="K8" s="358"/>
      <c r="L8" s="358"/>
      <c r="M8" s="358"/>
      <c r="N8" s="359">
        <v>4037</v>
      </c>
      <c r="O8" s="358">
        <v>105795</v>
      </c>
      <c r="P8" s="359">
        <v>75000</v>
      </c>
      <c r="Q8" s="358">
        <v>736</v>
      </c>
      <c r="R8" s="358"/>
      <c r="S8" s="359"/>
      <c r="T8" s="358"/>
      <c r="U8" s="358"/>
      <c r="V8" s="358"/>
      <c r="W8" s="358"/>
      <c r="X8" s="705"/>
      <c r="Y8" s="705"/>
      <c r="Z8" s="358"/>
      <c r="AA8" s="358"/>
      <c r="AB8" s="358"/>
      <c r="AC8" s="705"/>
      <c r="AD8" s="705"/>
    </row>
    <row r="9" spans="1:30" ht="21" customHeight="1">
      <c r="A9" s="1151" t="s">
        <v>282</v>
      </c>
      <c r="B9" s="1152"/>
      <c r="C9" s="1153">
        <f>' Fund Source by Cat'!F19</f>
        <v>210844</v>
      </c>
      <c r="D9" s="1154">
        <f>SUM(E9:AD9)</f>
        <v>210844</v>
      </c>
      <c r="E9" s="358">
        <v>835</v>
      </c>
      <c r="F9" s="638">
        <v>1721</v>
      </c>
      <c r="G9" s="638">
        <v>1773</v>
      </c>
      <c r="H9" s="358">
        <v>1826</v>
      </c>
      <c r="I9" s="358">
        <v>1881</v>
      </c>
      <c r="J9" s="358">
        <v>1937</v>
      </c>
      <c r="K9" s="358">
        <v>2000</v>
      </c>
      <c r="L9" s="358">
        <v>7228</v>
      </c>
      <c r="M9" s="358">
        <v>19292</v>
      </c>
      <c r="N9" s="359">
        <v>33810</v>
      </c>
      <c r="O9" s="358"/>
      <c r="P9" s="359">
        <v>38541</v>
      </c>
      <c r="Q9" s="358">
        <v>100000</v>
      </c>
      <c r="R9" s="358"/>
      <c r="S9" s="359"/>
      <c r="T9" s="358"/>
      <c r="U9" s="358"/>
      <c r="V9" s="358"/>
      <c r="W9" s="358"/>
      <c r="X9" s="705"/>
      <c r="Y9" s="705"/>
      <c r="Z9" s="358"/>
      <c r="AA9" s="358"/>
      <c r="AB9" s="358"/>
      <c r="AC9" s="705"/>
      <c r="AD9" s="705"/>
    </row>
    <row r="10" spans="1:30" ht="21" customHeight="1">
      <c r="A10" s="1151" t="s">
        <v>313</v>
      </c>
      <c r="B10" s="1152"/>
      <c r="C10" s="1153">
        <f>' Fund Source by Cat'!E19</f>
        <v>100000</v>
      </c>
      <c r="D10" s="1154">
        <f>SUM(E10:AD10)</f>
        <v>100000</v>
      </c>
      <c r="E10" s="358"/>
      <c r="F10" s="638"/>
      <c r="G10" s="638"/>
      <c r="H10" s="358"/>
      <c r="I10" s="358"/>
      <c r="J10" s="358"/>
      <c r="K10" s="358"/>
      <c r="L10" s="358"/>
      <c r="M10" s="358"/>
      <c r="N10" s="359"/>
      <c r="O10" s="358"/>
      <c r="P10" s="359">
        <v>73838</v>
      </c>
      <c r="Q10" s="358">
        <v>26162</v>
      </c>
      <c r="R10" s="358"/>
      <c r="S10" s="359"/>
      <c r="T10" s="358"/>
      <c r="U10" s="358"/>
      <c r="V10" s="358"/>
      <c r="W10" s="358"/>
      <c r="X10" s="705"/>
      <c r="Y10" s="705"/>
      <c r="Z10" s="358"/>
      <c r="AA10" s="358"/>
      <c r="AB10" s="358"/>
      <c r="AC10" s="705"/>
      <c r="AD10" s="705"/>
    </row>
    <row r="11" spans="1:222" s="181" customFormat="1" ht="26.25" customHeight="1">
      <c r="A11" s="1359" t="str">
        <f>Inflation!A18</f>
        <v>Total Project Cost (10 - 100)</v>
      </c>
      <c r="B11" s="1360"/>
      <c r="C11" s="1149">
        <f aca="true" t="shared" si="0" ref="C11:Y11">SUM(C8:C10)</f>
        <v>496412</v>
      </c>
      <c r="D11" s="1154">
        <f>SUM(E11:AD11)</f>
        <v>496412</v>
      </c>
      <c r="E11" s="1170">
        <f t="shared" si="0"/>
        <v>835</v>
      </c>
      <c r="F11" s="1170">
        <f t="shared" si="0"/>
        <v>1721</v>
      </c>
      <c r="G11" s="1170">
        <f t="shared" si="0"/>
        <v>1773</v>
      </c>
      <c r="H11" s="1171">
        <f t="shared" si="0"/>
        <v>1826</v>
      </c>
      <c r="I11" s="1171">
        <f t="shared" si="0"/>
        <v>1881</v>
      </c>
      <c r="J11" s="1171">
        <f t="shared" si="0"/>
        <v>1937</v>
      </c>
      <c r="K11" s="1171">
        <f t="shared" si="0"/>
        <v>2000</v>
      </c>
      <c r="L11" s="1171">
        <f t="shared" si="0"/>
        <v>7228</v>
      </c>
      <c r="M11" s="1171">
        <f t="shared" si="0"/>
        <v>19292</v>
      </c>
      <c r="N11" s="1171">
        <f t="shared" si="0"/>
        <v>37847</v>
      </c>
      <c r="O11" s="1171">
        <f t="shared" si="0"/>
        <v>105795</v>
      </c>
      <c r="P11" s="1171">
        <f t="shared" si="0"/>
        <v>187379</v>
      </c>
      <c r="Q11" s="1171">
        <f t="shared" si="0"/>
        <v>126898</v>
      </c>
      <c r="R11" s="1171">
        <f t="shared" si="0"/>
        <v>0</v>
      </c>
      <c r="S11" s="1171">
        <f t="shared" si="0"/>
        <v>0</v>
      </c>
      <c r="T11" s="1171">
        <f t="shared" si="0"/>
        <v>0</v>
      </c>
      <c r="U11" s="1171">
        <f t="shared" si="0"/>
        <v>0</v>
      </c>
      <c r="V11" s="1171">
        <f t="shared" si="0"/>
        <v>0</v>
      </c>
      <c r="W11" s="1171">
        <f t="shared" si="0"/>
        <v>0</v>
      </c>
      <c r="X11" s="1141">
        <f t="shared" si="0"/>
        <v>0</v>
      </c>
      <c r="Y11" s="1141">
        <f t="shared" si="0"/>
        <v>0</v>
      </c>
      <c r="Z11" s="1141">
        <f>SUM(Z8:Z10)</f>
        <v>0</v>
      </c>
      <c r="AA11" s="1141">
        <f>SUM(AA8:AA10)</f>
        <v>0</v>
      </c>
      <c r="AB11" s="1141">
        <f>SUM(AB8:AB10)</f>
        <v>0</v>
      </c>
      <c r="AC11" s="1141">
        <f>SUM(AC8:AC10)</f>
        <v>0</v>
      </c>
      <c r="AD11" s="1141">
        <f>SUM(AD8:AD10)</f>
        <v>0</v>
      </c>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row>
    <row r="12" spans="1:222" s="181" customFormat="1" ht="15.75" customHeight="1">
      <c r="A12" s="302"/>
      <c r="B12" s="641"/>
      <c r="C12" s="641"/>
      <c r="D12" s="133"/>
      <c r="E12" s="133"/>
      <c r="F12" s="133"/>
      <c r="G12" s="133"/>
      <c r="H12" s="133"/>
      <c r="I12" s="133"/>
      <c r="J12" s="133"/>
      <c r="K12" s="133"/>
      <c r="L12" s="133"/>
      <c r="M12" s="133"/>
      <c r="N12" s="133"/>
      <c r="Q12" s="133"/>
      <c r="R12" s="133"/>
      <c r="S12" s="133"/>
      <c r="U12" s="302"/>
      <c r="W12" s="302"/>
      <c r="X12" s="302"/>
      <c r="Y12" s="302"/>
      <c r="Z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row>
    <row r="13" spans="1:6" ht="12.75">
      <c r="A13" s="357"/>
      <c r="B13" s="357"/>
      <c r="C13" s="357"/>
      <c r="E13" s="695"/>
      <c r="F13" s="695"/>
    </row>
    <row r="17" ht="12.75">
      <c r="Q17" s="695"/>
    </row>
    <row r="18" ht="12.75">
      <c r="Q18" s="695"/>
    </row>
    <row r="19" ht="12.75">
      <c r="P19" s="695"/>
    </row>
  </sheetData>
  <sheetProtection password="D08F" sheet="1" objects="1" scenarios="1"/>
  <mergeCells count="6">
    <mergeCell ref="G2:H2"/>
    <mergeCell ref="G3:H3"/>
    <mergeCell ref="G4:H4"/>
    <mergeCell ref="A11:B11"/>
    <mergeCell ref="A6:B6"/>
    <mergeCell ref="A7:B7"/>
  </mergeCells>
  <printOptions/>
  <pageMargins left="0.5" right="0.46" top="0.98" bottom="1" header="0.32" footer="0.5"/>
  <pageSetup fitToWidth="2" horizontalDpi="600" verticalDpi="600" orientation="landscape" scale="70" r:id="rId1"/>
  <colBreaks count="1" manualBreakCount="1">
    <brk id="13" max="10" man="1"/>
  </colBreaks>
  <ignoredErrors>
    <ignoredError sqref="A2 I1:I2 C7 M6:Y6 K6:L6 A3:A4 N11:Q11 C11 B11 M8 L11 K10 L8 A11 M11 C8:C10 E11:K11 R11:Y11 R8:Y10 B8:B10 F10 G10 H10 I10 J10 E10 D7:Q7 K8" unlockedFormula="1"/>
    <ignoredError sqref="D11" formula="1"/>
  </ignoredErrors>
</worksheet>
</file>

<file path=xl/worksheets/sheet11.xml><?xml version="1.0" encoding="utf-8"?>
<worksheet xmlns="http://schemas.openxmlformats.org/spreadsheetml/2006/main" xmlns:r="http://schemas.openxmlformats.org/officeDocument/2006/relationships">
  <sheetPr codeName="Sheet20">
    <pageSetUpPr fitToPage="1"/>
  </sheetPr>
  <dimension ref="A1:BR1733"/>
  <sheetViews>
    <sheetView zoomScale="75" zoomScaleNormal="75" workbookViewId="0" topLeftCell="A1">
      <selection activeCell="K70" sqref="K70"/>
    </sheetView>
  </sheetViews>
  <sheetFormatPr defaultColWidth="9.140625" defaultRowHeight="12.75"/>
  <cols>
    <col min="1" max="1" width="9.28125" style="5" bestFit="1" customWidth="1"/>
    <col min="2" max="2" width="58.8515625" style="6" customWidth="1"/>
    <col min="3" max="5" width="11.28125" style="10" customWidth="1"/>
    <col min="6" max="7" width="12.57421875" style="10" customWidth="1"/>
    <col min="8" max="9" width="10.7109375" style="10" customWidth="1"/>
    <col min="10" max="10" width="21.00390625" style="10" customWidth="1"/>
    <col min="11" max="11" width="15.57421875" style="6" customWidth="1"/>
    <col min="12" max="16384" width="9.140625" style="6" customWidth="1"/>
  </cols>
  <sheetData>
    <row r="1" spans="1:10" ht="24" customHeight="1">
      <c r="A1" s="410" t="s">
        <v>258</v>
      </c>
      <c r="B1" s="469"/>
      <c r="C1" s="412"/>
      <c r="D1" s="412"/>
      <c r="E1" s="411"/>
      <c r="F1" s="411"/>
      <c r="G1" s="411"/>
      <c r="H1" s="412"/>
      <c r="I1" s="413"/>
      <c r="J1" s="630" t="str">
        <f>'SCC List'!A2</f>
        <v>(Rev.11a, June 4, 2008)</v>
      </c>
    </row>
    <row r="2" spans="1:10" s="40" customFormat="1" ht="24" customHeight="1">
      <c r="A2" s="628" t="str">
        <f>'BUILD Main'!A2</f>
        <v>Insert Project Sponsor's Name here </v>
      </c>
      <c r="B2" s="470"/>
      <c r="C2" s="1365"/>
      <c r="D2" s="1365"/>
      <c r="E2" s="1365"/>
      <c r="F2" s="1365"/>
      <c r="G2" s="1365"/>
      <c r="H2" s="1367" t="s">
        <v>76</v>
      </c>
      <c r="I2" s="1368"/>
      <c r="J2" s="631">
        <f>'BUILD Main'!J2</f>
        <v>39563</v>
      </c>
    </row>
    <row r="3" spans="1:10" s="40" customFormat="1" ht="24" customHeight="1">
      <c r="A3" s="628" t="str">
        <f>'BUILD Main'!A3</f>
        <v>Insert Project Name and Location</v>
      </c>
      <c r="B3" s="470"/>
      <c r="C3" s="1365"/>
      <c r="D3" s="1365"/>
      <c r="E3" s="1365"/>
      <c r="F3" s="1365"/>
      <c r="G3" s="1365"/>
      <c r="H3" s="1369" t="s">
        <v>230</v>
      </c>
      <c r="I3" s="1370"/>
      <c r="J3" s="632">
        <f>'BUILD Main'!J3</f>
        <v>2008</v>
      </c>
    </row>
    <row r="4" spans="1:10" s="40" customFormat="1" ht="24" customHeight="1">
      <c r="A4" s="629" t="str">
        <f>'BUILD Main'!A4</f>
        <v>Insert Current Phase (e.g. Applic.for PE, PE, FD, Applic.for FFGA, Construction, Rev Ops) </v>
      </c>
      <c r="B4" s="471"/>
      <c r="C4" s="1371"/>
      <c r="D4" s="1371"/>
      <c r="E4" s="1371"/>
      <c r="F4" s="1371"/>
      <c r="G4" s="1371"/>
      <c r="H4" s="1372" t="s">
        <v>78</v>
      </c>
      <c r="I4" s="1373"/>
      <c r="J4" s="633">
        <f>'BUILD Main'!J4</f>
        <v>2012</v>
      </c>
    </row>
    <row r="5" spans="1:10" s="7" customFormat="1" ht="6" customHeight="1">
      <c r="A5" s="1378"/>
      <c r="B5" s="1379"/>
      <c r="C5" s="1379"/>
      <c r="D5" s="1379"/>
      <c r="E5" s="1379"/>
      <c r="F5" s="1379"/>
      <c r="G5" s="1379"/>
      <c r="H5" s="1379"/>
      <c r="I5" s="1379"/>
      <c r="J5" s="1380"/>
    </row>
    <row r="6" spans="1:10" ht="69.75" customHeight="1">
      <c r="A6" s="1366"/>
      <c r="B6" s="1366"/>
      <c r="C6" s="414" t="s">
        <v>80</v>
      </c>
      <c r="D6" s="415" t="s">
        <v>190</v>
      </c>
      <c r="E6" s="415" t="s">
        <v>191</v>
      </c>
      <c r="F6" s="415" t="s">
        <v>192</v>
      </c>
      <c r="G6" s="415" t="s">
        <v>145</v>
      </c>
      <c r="H6" s="416" t="s">
        <v>146</v>
      </c>
      <c r="I6" s="464" t="s">
        <v>147</v>
      </c>
      <c r="J6" s="1374" t="s">
        <v>303</v>
      </c>
    </row>
    <row r="7" spans="1:10" s="15" customFormat="1" ht="15" customHeight="1">
      <c r="A7" s="12" t="str">
        <f>'SCC List'!A3:B3</f>
        <v>10 GUIDEWAY &amp; TRACK ELEMENTS (route miles)</v>
      </c>
      <c r="B7" s="13"/>
      <c r="C7" s="417">
        <f>SUM(C8:C15)</f>
        <v>9</v>
      </c>
      <c r="D7" s="318">
        <f>SUM(D8:D20)</f>
        <v>8000</v>
      </c>
      <c r="E7" s="318">
        <f>SUM(E8:E20)</f>
        <v>1000</v>
      </c>
      <c r="F7" s="122">
        <f>SUM(D7:E7)</f>
        <v>9000</v>
      </c>
      <c r="G7" s="396">
        <f aca="true" t="shared" si="0" ref="G7:G15">IF(C7&gt;0,F7/C7,"")</f>
        <v>1000</v>
      </c>
      <c r="H7" s="389">
        <f>SUM(F7/$F$52)</f>
        <v>0.26629582507323135</v>
      </c>
      <c r="I7" s="408">
        <f>SUM(F7/$F$77)</f>
        <v>0.14803362007993814</v>
      </c>
      <c r="J7" s="1375"/>
    </row>
    <row r="8" spans="1:10" s="16" customFormat="1" ht="15" customHeight="1">
      <c r="A8" s="418">
        <f>'SCC List'!A4:B4</f>
        <v>10.01</v>
      </c>
      <c r="B8" s="114" t="str">
        <f>'SCC List'!B4</f>
        <v>Guideway: At-grade exclusive right-of-way</v>
      </c>
      <c r="C8" s="108"/>
      <c r="D8" s="32"/>
      <c r="E8" s="32"/>
      <c r="F8" s="420">
        <f aca="true" t="shared" si="1" ref="F8:F71">SUM(D8:E8)</f>
        <v>0</v>
      </c>
      <c r="G8" s="421">
        <f t="shared" si="0"/>
      </c>
      <c r="H8" s="390"/>
      <c r="I8" s="422"/>
      <c r="J8" s="532"/>
    </row>
    <row r="9" spans="1:10" s="16" customFormat="1" ht="15" customHeight="1">
      <c r="A9" s="418">
        <f>'SCC List'!A5:B5</f>
        <v>10.02</v>
      </c>
      <c r="B9" s="114" t="str">
        <f>'SCC List'!B5</f>
        <v>Guideway: At-grade semi-exclusive (allows cross-traffic)</v>
      </c>
      <c r="C9" s="108">
        <v>9</v>
      </c>
      <c r="D9" s="32">
        <v>8000</v>
      </c>
      <c r="E9" s="32">
        <v>1000</v>
      </c>
      <c r="F9" s="420">
        <f t="shared" si="1"/>
        <v>9000</v>
      </c>
      <c r="G9" s="421">
        <f t="shared" si="0"/>
        <v>1000</v>
      </c>
      <c r="H9" s="390"/>
      <c r="I9" s="422"/>
      <c r="J9" s="318" t="s">
        <v>331</v>
      </c>
    </row>
    <row r="10" spans="1:10" s="16" customFormat="1" ht="15" customHeight="1">
      <c r="A10" s="418">
        <f>'SCC List'!A6:B6</f>
        <v>10.03</v>
      </c>
      <c r="B10" s="114" t="str">
        <f>'SCC List'!B6</f>
        <v>Guideway: At-grade in mixed traffic</v>
      </c>
      <c r="C10" s="108"/>
      <c r="D10" s="32"/>
      <c r="E10" s="32"/>
      <c r="F10" s="420">
        <f t="shared" si="1"/>
        <v>0</v>
      </c>
      <c r="G10" s="421">
        <f t="shared" si="0"/>
      </c>
      <c r="H10" s="390"/>
      <c r="I10" s="422"/>
      <c r="J10" s="318" t="s">
        <v>331</v>
      </c>
    </row>
    <row r="11" spans="1:10" s="16" customFormat="1" ht="15" customHeight="1">
      <c r="A11" s="418">
        <f>'SCC List'!A7:B7</f>
        <v>10.04</v>
      </c>
      <c r="B11" s="114" t="str">
        <f>'SCC List'!B7</f>
        <v>Guideway: Aerial structure</v>
      </c>
      <c r="C11" s="108"/>
      <c r="D11" s="32"/>
      <c r="E11" s="32"/>
      <c r="F11" s="420">
        <f t="shared" si="1"/>
        <v>0</v>
      </c>
      <c r="G11" s="421">
        <f t="shared" si="0"/>
      </c>
      <c r="H11" s="390"/>
      <c r="I11" s="422"/>
      <c r="J11" s="369"/>
    </row>
    <row r="12" spans="1:10" s="16" customFormat="1" ht="15" customHeight="1">
      <c r="A12" s="418">
        <f>'SCC List'!A8:B8</f>
        <v>10.05</v>
      </c>
      <c r="B12" s="114" t="str">
        <f>'SCC List'!B8</f>
        <v>Guideway: Built-up fill</v>
      </c>
      <c r="C12" s="108"/>
      <c r="D12" s="32"/>
      <c r="E12" s="32"/>
      <c r="F12" s="420">
        <f t="shared" si="1"/>
        <v>0</v>
      </c>
      <c r="G12" s="421">
        <f t="shared" si="0"/>
      </c>
      <c r="H12" s="390"/>
      <c r="I12" s="422"/>
      <c r="J12" s="369"/>
    </row>
    <row r="13" spans="1:10" s="16" customFormat="1" ht="15" customHeight="1">
      <c r="A13" s="418">
        <f>'SCC List'!A9:B9</f>
        <v>10.06</v>
      </c>
      <c r="B13" s="114" t="str">
        <f>'SCC List'!B9</f>
        <v>Guideway: Underground cut &amp; cover</v>
      </c>
      <c r="C13" s="108"/>
      <c r="D13" s="32"/>
      <c r="E13" s="32"/>
      <c r="F13" s="420">
        <f t="shared" si="1"/>
        <v>0</v>
      </c>
      <c r="G13" s="421">
        <f t="shared" si="0"/>
      </c>
      <c r="H13" s="390"/>
      <c r="I13" s="422"/>
      <c r="J13" s="369"/>
    </row>
    <row r="14" spans="1:10" s="16" customFormat="1" ht="15" customHeight="1">
      <c r="A14" s="418">
        <f>'SCC List'!A10:B10</f>
        <v>10.07</v>
      </c>
      <c r="B14" s="114" t="str">
        <f>'SCC List'!B10</f>
        <v>Guideway: Underground tunnel</v>
      </c>
      <c r="C14" s="108"/>
      <c r="D14" s="32"/>
      <c r="E14" s="32"/>
      <c r="F14" s="420">
        <f t="shared" si="1"/>
        <v>0</v>
      </c>
      <c r="G14" s="421">
        <f t="shared" si="0"/>
      </c>
      <c r="H14" s="390"/>
      <c r="I14" s="422"/>
      <c r="J14" s="369"/>
    </row>
    <row r="15" spans="1:10" s="16" customFormat="1" ht="15" customHeight="1">
      <c r="A15" s="418">
        <f>'SCC List'!A11:B11</f>
        <v>10.08</v>
      </c>
      <c r="B15" s="114" t="str">
        <f>'SCC List'!B11</f>
        <v>Guideway: Retained cut or fill</v>
      </c>
      <c r="C15" s="178"/>
      <c r="D15" s="32"/>
      <c r="E15" s="32"/>
      <c r="F15" s="420">
        <f t="shared" si="1"/>
        <v>0</v>
      </c>
      <c r="G15" s="421">
        <f t="shared" si="0"/>
      </c>
      <c r="H15" s="390"/>
      <c r="I15" s="422"/>
      <c r="J15" s="369"/>
    </row>
    <row r="16" spans="1:10" s="16" customFormat="1" ht="15" customHeight="1">
      <c r="A16" s="418">
        <f>'SCC List'!A12:B12</f>
        <v>10.09</v>
      </c>
      <c r="B16" s="114" t="str">
        <f>'SCC List'!B12</f>
        <v>Track:  Direct fixation</v>
      </c>
      <c r="C16" s="319"/>
      <c r="D16" s="32"/>
      <c r="E16" s="32"/>
      <c r="F16" s="420">
        <f t="shared" si="1"/>
        <v>0</v>
      </c>
      <c r="G16" s="421"/>
      <c r="H16" s="390"/>
      <c r="I16" s="422"/>
      <c r="J16" s="369"/>
    </row>
    <row r="17" spans="1:10" s="16" customFormat="1" ht="15" customHeight="1">
      <c r="A17" s="418">
        <f>'SCC List'!A13:B13</f>
        <v>10.1</v>
      </c>
      <c r="B17" s="114" t="str">
        <f>'SCC List'!B13</f>
        <v>Track:  Embedded</v>
      </c>
      <c r="C17" s="369"/>
      <c r="D17" s="32"/>
      <c r="E17" s="32"/>
      <c r="F17" s="420">
        <f t="shared" si="1"/>
        <v>0</v>
      </c>
      <c r="G17" s="423"/>
      <c r="H17" s="390"/>
      <c r="I17" s="422"/>
      <c r="J17" s="369"/>
    </row>
    <row r="18" spans="1:10" s="16" customFormat="1" ht="15" customHeight="1">
      <c r="A18" s="418">
        <f>'SCC List'!A14:B14</f>
        <v>10.11</v>
      </c>
      <c r="B18" s="114" t="str">
        <f>'SCC List'!B14</f>
        <v>Track:  Ballasted</v>
      </c>
      <c r="C18" s="369"/>
      <c r="D18" s="32"/>
      <c r="E18" s="32"/>
      <c r="F18" s="420">
        <f t="shared" si="1"/>
        <v>0</v>
      </c>
      <c r="G18" s="423"/>
      <c r="H18" s="390"/>
      <c r="I18" s="422"/>
      <c r="J18" s="369"/>
    </row>
    <row r="19" spans="1:10" s="16" customFormat="1" ht="15" customHeight="1">
      <c r="A19" s="418">
        <f>'SCC List'!A15:B15</f>
        <v>10.12</v>
      </c>
      <c r="B19" s="114" t="str">
        <f>'SCC List'!B15</f>
        <v>Track:  Special (switches, turnouts)</v>
      </c>
      <c r="C19" s="369"/>
      <c r="D19" s="32"/>
      <c r="E19" s="32"/>
      <c r="F19" s="420">
        <f t="shared" si="1"/>
        <v>0</v>
      </c>
      <c r="G19" s="423"/>
      <c r="H19" s="390"/>
      <c r="I19" s="422"/>
      <c r="J19" s="369"/>
    </row>
    <row r="20" spans="1:10" s="16" customFormat="1" ht="15" customHeight="1">
      <c r="A20" s="418">
        <f>'SCC List'!A16:B16</f>
        <v>10.13</v>
      </c>
      <c r="B20" s="114" t="str">
        <f>'SCC List'!B16</f>
        <v>Track:  Vibration and noise dampening</v>
      </c>
      <c r="C20" s="419"/>
      <c r="D20" s="32"/>
      <c r="E20" s="32"/>
      <c r="F20" s="420">
        <f t="shared" si="1"/>
        <v>0</v>
      </c>
      <c r="G20" s="424"/>
      <c r="H20" s="390"/>
      <c r="I20" s="422"/>
      <c r="J20" s="369"/>
    </row>
    <row r="21" spans="1:10" s="15" customFormat="1" ht="15" customHeight="1">
      <c r="A21" s="12" t="str">
        <f>'SCC List'!A17:B17</f>
        <v>20 STATIONS, STOPS, TERMINALS, INTERMODAL (number)</v>
      </c>
      <c r="B21" s="13"/>
      <c r="C21" s="425">
        <f>SUM(C22:C28)</f>
        <v>36</v>
      </c>
      <c r="D21" s="318">
        <f>SUM(D22:D28)</f>
        <v>6000</v>
      </c>
      <c r="E21" s="318">
        <f>SUM(E22:E28)</f>
        <v>1000</v>
      </c>
      <c r="F21" s="122">
        <f t="shared" si="1"/>
        <v>7000</v>
      </c>
      <c r="G21" s="426">
        <f aca="true" t="shared" si="2" ref="G21:G29">IF(C21&gt;0,F21/C21,"")</f>
        <v>194.44444444444446</v>
      </c>
      <c r="H21" s="389">
        <f>SUM(F21/$F$52)</f>
        <v>0.20711897505695773</v>
      </c>
      <c r="I21" s="408">
        <f>SUM(F21/$F$77)</f>
        <v>0.11513726006217412</v>
      </c>
      <c r="J21" s="409"/>
    </row>
    <row r="22" spans="1:10" s="16" customFormat="1" ht="15" customHeight="1">
      <c r="A22" s="59">
        <f>'SCC List'!A18</f>
        <v>20.01</v>
      </c>
      <c r="B22" s="58" t="str">
        <f>'SCC List'!B18</f>
        <v>At-grade station, stop, shelter, mall, terminal, platform</v>
      </c>
      <c r="C22" s="110">
        <v>36</v>
      </c>
      <c r="D22" s="32">
        <v>6000</v>
      </c>
      <c r="E22" s="32">
        <v>1000</v>
      </c>
      <c r="F22" s="318">
        <f t="shared" si="1"/>
        <v>7000</v>
      </c>
      <c r="G22" s="432">
        <f t="shared" si="2"/>
        <v>194.44444444444446</v>
      </c>
      <c r="H22" s="390"/>
      <c r="I22" s="422"/>
      <c r="J22" s="318" t="s">
        <v>332</v>
      </c>
    </row>
    <row r="23" spans="1:10" s="16" customFormat="1" ht="15" customHeight="1">
      <c r="A23" s="59">
        <f>'SCC List'!A19</f>
        <v>20.02</v>
      </c>
      <c r="B23" s="58" t="str">
        <f>'SCC List'!B19</f>
        <v>Aerial station, stop, shelter, mall, terminal, platform</v>
      </c>
      <c r="C23" s="110"/>
      <c r="D23" s="32"/>
      <c r="E23" s="32"/>
      <c r="F23" s="318">
        <f t="shared" si="1"/>
        <v>0</v>
      </c>
      <c r="G23" s="432">
        <f t="shared" si="2"/>
      </c>
      <c r="H23" s="390"/>
      <c r="I23" s="422"/>
      <c r="J23" s="369"/>
    </row>
    <row r="24" spans="1:10" s="16" customFormat="1" ht="15" customHeight="1">
      <c r="A24" s="59">
        <f>'SCC List'!A20</f>
        <v>20.03</v>
      </c>
      <c r="B24" s="58" t="str">
        <f>'SCC List'!B20</f>
        <v>Underground station, stop, shelter, mall, terminal, platform </v>
      </c>
      <c r="C24" s="110"/>
      <c r="D24" s="32"/>
      <c r="E24" s="32"/>
      <c r="F24" s="318">
        <f t="shared" si="1"/>
        <v>0</v>
      </c>
      <c r="G24" s="432">
        <f t="shared" si="2"/>
      </c>
      <c r="H24" s="390"/>
      <c r="I24" s="422"/>
      <c r="J24" s="369"/>
    </row>
    <row r="25" spans="1:10" s="16" customFormat="1" ht="15" customHeight="1">
      <c r="A25" s="59">
        <f>'SCC List'!A21</f>
        <v>20.04</v>
      </c>
      <c r="B25" s="58" t="str">
        <f>'SCC List'!B21</f>
        <v>Other stations, landings, terminals:  Intermodal, ferry, trolley, etc. </v>
      </c>
      <c r="C25" s="111"/>
      <c r="D25" s="32"/>
      <c r="E25" s="32"/>
      <c r="F25" s="318">
        <f t="shared" si="1"/>
        <v>0</v>
      </c>
      <c r="G25" s="421">
        <f t="shared" si="2"/>
      </c>
      <c r="H25" s="390"/>
      <c r="I25" s="422"/>
      <c r="J25" s="369"/>
    </row>
    <row r="26" spans="1:10" s="16" customFormat="1" ht="15" customHeight="1">
      <c r="A26" s="59">
        <f>'SCC List'!A22</f>
        <v>20.05</v>
      </c>
      <c r="B26" s="58" t="str">
        <f>'SCC List'!B22</f>
        <v>Joint development </v>
      </c>
      <c r="C26" s="1174"/>
      <c r="D26" s="32"/>
      <c r="E26" s="32"/>
      <c r="F26" s="420">
        <f t="shared" si="1"/>
        <v>0</v>
      </c>
      <c r="G26" s="421">
        <f t="shared" si="2"/>
      </c>
      <c r="H26" s="433"/>
      <c r="I26" s="422"/>
      <c r="J26" s="369"/>
    </row>
    <row r="27" spans="1:10" s="16" customFormat="1" ht="15" customHeight="1">
      <c r="A27" s="59">
        <f>'SCC List'!A23</f>
        <v>20.06</v>
      </c>
      <c r="B27" s="58" t="str">
        <f>'SCC List'!B23</f>
        <v>Automobile parking multi-story structure</v>
      </c>
      <c r="C27" s="428"/>
      <c r="D27" s="32"/>
      <c r="E27" s="32"/>
      <c r="F27" s="420">
        <f t="shared" si="1"/>
        <v>0</v>
      </c>
      <c r="G27" s="423">
        <f t="shared" si="2"/>
      </c>
      <c r="H27" s="433"/>
      <c r="I27" s="422"/>
      <c r="J27" s="369"/>
    </row>
    <row r="28" spans="1:10" s="16" customFormat="1" ht="15" customHeight="1">
      <c r="A28" s="59">
        <f>'SCC List'!A24</f>
        <v>20.07</v>
      </c>
      <c r="B28" s="58" t="str">
        <f>'SCC List'!B24</f>
        <v>Elevators, escalators</v>
      </c>
      <c r="C28" s="429"/>
      <c r="D28" s="32"/>
      <c r="E28" s="32"/>
      <c r="F28" s="420">
        <f t="shared" si="1"/>
        <v>0</v>
      </c>
      <c r="G28" s="424">
        <f t="shared" si="2"/>
      </c>
      <c r="H28" s="433"/>
      <c r="I28" s="422"/>
      <c r="J28" s="369"/>
    </row>
    <row r="29" spans="1:10" s="15" customFormat="1" ht="15" customHeight="1">
      <c r="A29" s="12" t="str">
        <f>'SCC List'!A25</f>
        <v>30 SUPPORT FACILITIES: YARDS, SHOPS, ADMIN. BLDGS</v>
      </c>
      <c r="B29" s="13"/>
      <c r="C29" s="239">
        <f>C7</f>
        <v>9</v>
      </c>
      <c r="D29" s="318">
        <f>SUM(D30:D34)</f>
        <v>4000</v>
      </c>
      <c r="E29" s="318">
        <f>SUM(E30:E34)</f>
        <v>1000</v>
      </c>
      <c r="F29" s="122">
        <f t="shared" si="1"/>
        <v>5000</v>
      </c>
      <c r="G29" s="426">
        <f t="shared" si="2"/>
        <v>555.5555555555555</v>
      </c>
      <c r="H29" s="389">
        <f>SUM(F29/$F$52)</f>
        <v>0.14794212504068407</v>
      </c>
      <c r="I29" s="408">
        <f>SUM(F29/$F$77)</f>
        <v>0.08224090004441009</v>
      </c>
      <c r="J29" s="409"/>
    </row>
    <row r="30" spans="1:10" s="16" customFormat="1" ht="15" customHeight="1">
      <c r="A30" s="59">
        <f>'SCC List'!A26</f>
        <v>30.01</v>
      </c>
      <c r="B30" s="58" t="str">
        <f>'SCC List'!B26</f>
        <v>Administration Building:  Office, sales, storage, revenue counting</v>
      </c>
      <c r="C30" s="428"/>
      <c r="D30" s="32"/>
      <c r="E30" s="32"/>
      <c r="F30" s="318">
        <f t="shared" si="1"/>
        <v>0</v>
      </c>
      <c r="G30" s="421"/>
      <c r="H30" s="390"/>
      <c r="I30" s="422"/>
      <c r="J30" s="369"/>
    </row>
    <row r="31" spans="1:10" s="16" customFormat="1" ht="15" customHeight="1">
      <c r="A31" s="59">
        <f>'SCC List'!A27</f>
        <v>30.02</v>
      </c>
      <c r="B31" s="431" t="str">
        <f>'SCC List'!B27</f>
        <v>Light Maintenance Facility </v>
      </c>
      <c r="C31" s="428"/>
      <c r="D31" s="32">
        <v>4000</v>
      </c>
      <c r="E31" s="32">
        <v>1000</v>
      </c>
      <c r="F31" s="318">
        <f t="shared" si="1"/>
        <v>5000</v>
      </c>
      <c r="G31" s="423"/>
      <c r="H31" s="390"/>
      <c r="I31" s="422"/>
      <c r="J31" s="369"/>
    </row>
    <row r="32" spans="1:10" s="16" customFormat="1" ht="15" customHeight="1">
      <c r="A32" s="59">
        <f>'SCC List'!A28</f>
        <v>30.03</v>
      </c>
      <c r="B32" s="431" t="str">
        <f>'SCC List'!B28</f>
        <v>Heavy Maintenance Facility</v>
      </c>
      <c r="C32" s="428"/>
      <c r="D32" s="32"/>
      <c r="E32" s="32"/>
      <c r="F32" s="318">
        <f t="shared" si="1"/>
        <v>0</v>
      </c>
      <c r="G32" s="423"/>
      <c r="H32" s="390"/>
      <c r="I32" s="422"/>
      <c r="J32" s="369"/>
    </row>
    <row r="33" spans="1:10" s="16" customFormat="1" ht="15" customHeight="1">
      <c r="A33" s="59">
        <f>'SCC List'!A29</f>
        <v>30.04</v>
      </c>
      <c r="B33" s="431" t="str">
        <f>'SCC List'!B29</f>
        <v>Storage or Maintenance of Way Building</v>
      </c>
      <c r="C33" s="428"/>
      <c r="D33" s="32"/>
      <c r="E33" s="32"/>
      <c r="F33" s="318">
        <f t="shared" si="1"/>
        <v>0</v>
      </c>
      <c r="G33" s="423"/>
      <c r="H33" s="390"/>
      <c r="I33" s="422"/>
      <c r="J33" s="369"/>
    </row>
    <row r="34" spans="1:10" s="16" customFormat="1" ht="15" customHeight="1">
      <c r="A34" s="59">
        <f>'SCC List'!A30</f>
        <v>30.05</v>
      </c>
      <c r="B34" s="431" t="str">
        <f>'SCC List'!B30</f>
        <v>Yard and Yard Track</v>
      </c>
      <c r="C34" s="429"/>
      <c r="D34" s="32"/>
      <c r="E34" s="32"/>
      <c r="F34" s="318">
        <f t="shared" si="1"/>
        <v>0</v>
      </c>
      <c r="G34" s="424"/>
      <c r="H34" s="390"/>
      <c r="I34" s="422"/>
      <c r="J34" s="369"/>
    </row>
    <row r="35" spans="1:10" s="15" customFormat="1" ht="15" customHeight="1">
      <c r="A35" s="12" t="str">
        <f>'SCC List'!A31</f>
        <v>40 SITEWORK &amp; SPECIAL CONDITIONS</v>
      </c>
      <c r="B35" s="47"/>
      <c r="C35" s="239">
        <f>C7</f>
        <v>9</v>
      </c>
      <c r="D35" s="318">
        <f>SUM(D36:D43)</f>
        <v>8300</v>
      </c>
      <c r="E35" s="420">
        <f>SUM(E36:E43)</f>
        <v>1800</v>
      </c>
      <c r="F35" s="122">
        <f t="shared" si="1"/>
        <v>10100</v>
      </c>
      <c r="G35" s="426">
        <f>IF(C35&gt;0,F35/C35,"")</f>
        <v>1122.2222222222222</v>
      </c>
      <c r="H35" s="389">
        <f>SUM(F35/$F$52)</f>
        <v>0.29884309258218184</v>
      </c>
      <c r="I35" s="408">
        <f>SUM(F35/$F$77)</f>
        <v>0.16612661808970838</v>
      </c>
      <c r="J35" s="409"/>
    </row>
    <row r="36" spans="1:10" s="16" customFormat="1" ht="15" customHeight="1">
      <c r="A36" s="59">
        <f>'SCC List'!A32</f>
        <v>40.01</v>
      </c>
      <c r="B36" s="58" t="str">
        <f>'SCC List'!B32</f>
        <v>Demolition, Clearing, Earthwork</v>
      </c>
      <c r="C36" s="430"/>
      <c r="D36" s="171">
        <v>5000</v>
      </c>
      <c r="E36" s="32">
        <v>100</v>
      </c>
      <c r="F36" s="318">
        <f t="shared" si="1"/>
        <v>5100</v>
      </c>
      <c r="G36" s="421"/>
      <c r="H36" s="434"/>
      <c r="I36" s="427"/>
      <c r="J36" s="369"/>
    </row>
    <row r="37" spans="1:10" s="16" customFormat="1" ht="15" customHeight="1">
      <c r="A37" s="59">
        <f>'SCC List'!A33</f>
        <v>40.02</v>
      </c>
      <c r="B37" s="58" t="str">
        <f>'SCC List'!B33</f>
        <v>Site Utilities, Utility Relocation</v>
      </c>
      <c r="C37" s="430"/>
      <c r="D37" s="171">
        <v>1000</v>
      </c>
      <c r="E37" s="32">
        <v>500</v>
      </c>
      <c r="F37" s="318">
        <f t="shared" si="1"/>
        <v>1500</v>
      </c>
      <c r="G37" s="423"/>
      <c r="H37" s="435"/>
      <c r="I37" s="427"/>
      <c r="J37" s="369"/>
    </row>
    <row r="38" spans="1:10" s="16" customFormat="1" ht="12.75">
      <c r="A38" s="59">
        <f>'SCC List'!A34</f>
        <v>40.03</v>
      </c>
      <c r="B38" s="58" t="str">
        <f>'SCC List'!B34</f>
        <v>Haz. mat'l, contam'd soil removal/mitigation, ground water treatments</v>
      </c>
      <c r="C38" s="430"/>
      <c r="D38" s="171"/>
      <c r="E38" s="32"/>
      <c r="F38" s="318">
        <f t="shared" si="1"/>
        <v>0</v>
      </c>
      <c r="G38" s="423"/>
      <c r="H38" s="435"/>
      <c r="I38" s="427"/>
      <c r="J38" s="369"/>
    </row>
    <row r="39" spans="1:10" s="16" customFormat="1" ht="12.75" customHeight="1">
      <c r="A39" s="59">
        <f>'SCC List'!A35</f>
        <v>40.04</v>
      </c>
      <c r="B39" s="58" t="str">
        <f>'SCC List'!B35</f>
        <v>Environmental mitigation, e.g. wetlands, historic/archeologic, parks</v>
      </c>
      <c r="C39" s="430"/>
      <c r="D39" s="171">
        <v>1000</v>
      </c>
      <c r="E39" s="32">
        <v>200</v>
      </c>
      <c r="F39" s="318">
        <f t="shared" si="1"/>
        <v>1200</v>
      </c>
      <c r="G39" s="423"/>
      <c r="H39" s="435"/>
      <c r="I39" s="427"/>
      <c r="J39" s="369"/>
    </row>
    <row r="40" spans="1:10" s="16" customFormat="1" ht="12.75">
      <c r="A40" s="59">
        <f>'SCC List'!A36</f>
        <v>40.05</v>
      </c>
      <c r="B40" s="58" t="str">
        <f>'SCC List'!B36</f>
        <v>Site structures including retaining walls, sound walls</v>
      </c>
      <c r="C40" s="430"/>
      <c r="D40" s="171"/>
      <c r="E40" s="32"/>
      <c r="F40" s="318">
        <f t="shared" si="1"/>
        <v>0</v>
      </c>
      <c r="G40" s="423"/>
      <c r="H40" s="435"/>
      <c r="I40" s="427"/>
      <c r="J40" s="369"/>
    </row>
    <row r="41" spans="1:10" s="16" customFormat="1" ht="12.75" customHeight="1">
      <c r="A41" s="59">
        <f>'SCC List'!A37</f>
        <v>40.06</v>
      </c>
      <c r="B41" s="60" t="str">
        <f>'SCC List'!B37</f>
        <v>Pedestrian / bike access and accommodation, landscaping</v>
      </c>
      <c r="C41" s="430"/>
      <c r="D41" s="171">
        <v>1000</v>
      </c>
      <c r="E41" s="32">
        <v>1000</v>
      </c>
      <c r="F41" s="318">
        <f t="shared" si="1"/>
        <v>2000</v>
      </c>
      <c r="G41" s="423"/>
      <c r="H41" s="435"/>
      <c r="I41" s="427"/>
      <c r="J41" s="369"/>
    </row>
    <row r="42" spans="1:10" s="16" customFormat="1" ht="12.75" customHeight="1">
      <c r="A42" s="59">
        <f>'SCC List'!A38</f>
        <v>40.07</v>
      </c>
      <c r="B42" s="60" t="str">
        <f>'SCC List'!B38</f>
        <v>Automobile, bus, van accessways including roads, parking lots</v>
      </c>
      <c r="C42" s="430"/>
      <c r="D42" s="171">
        <v>200</v>
      </c>
      <c r="E42" s="32"/>
      <c r="F42" s="318">
        <f t="shared" si="1"/>
        <v>200</v>
      </c>
      <c r="G42" s="423"/>
      <c r="H42" s="435"/>
      <c r="I42" s="427"/>
      <c r="J42" s="318" t="s">
        <v>333</v>
      </c>
    </row>
    <row r="43" spans="1:10" s="16" customFormat="1" ht="12.75">
      <c r="A43" s="59">
        <f>'SCC List'!A39</f>
        <v>40.08</v>
      </c>
      <c r="B43" s="58" t="str">
        <f>'SCC List'!B39</f>
        <v>Temporary Facilities and other indirect costs during construction</v>
      </c>
      <c r="C43" s="430"/>
      <c r="D43" s="171">
        <v>100</v>
      </c>
      <c r="E43" s="32"/>
      <c r="F43" s="318">
        <f t="shared" si="1"/>
        <v>100</v>
      </c>
      <c r="G43" s="423"/>
      <c r="H43" s="435"/>
      <c r="I43" s="427"/>
      <c r="J43" s="369"/>
    </row>
    <row r="44" spans="1:10" s="15" customFormat="1" ht="15" customHeight="1">
      <c r="A44" s="12" t="str">
        <f>'SCC List'!A40</f>
        <v>50  SYSTEMS</v>
      </c>
      <c r="B44" s="13"/>
      <c r="C44" s="149">
        <f>C7</f>
        <v>9</v>
      </c>
      <c r="D44" s="318">
        <f>SUM(D45:D51)</f>
        <v>2305</v>
      </c>
      <c r="E44" s="420">
        <f>SUM(E45:E51)</f>
        <v>392</v>
      </c>
      <c r="F44" s="122">
        <f t="shared" si="1"/>
        <v>2697</v>
      </c>
      <c r="G44" s="119">
        <f>IF(C44&gt;0,F44/C44,"")</f>
        <v>299.6666666666667</v>
      </c>
      <c r="H44" s="389">
        <f>SUM(F44/$F$52)</f>
        <v>0.079799982246945</v>
      </c>
      <c r="I44" s="408">
        <f>SUM(F44/$F$77)</f>
        <v>0.0443607414839548</v>
      </c>
      <c r="J44" s="409"/>
    </row>
    <row r="45" spans="1:10" s="16" customFormat="1" ht="15" customHeight="1">
      <c r="A45" s="59">
        <f>'SCC List'!A41</f>
        <v>50.01</v>
      </c>
      <c r="B45" s="58" t="str">
        <f>'SCC List'!B41</f>
        <v>Train control and signals</v>
      </c>
      <c r="C45" s="369"/>
      <c r="D45" s="171"/>
      <c r="E45" s="171"/>
      <c r="F45" s="318">
        <f t="shared" si="1"/>
        <v>0</v>
      </c>
      <c r="G45" s="421"/>
      <c r="H45" s="434"/>
      <c r="I45" s="427"/>
      <c r="J45" s="369"/>
    </row>
    <row r="46" spans="1:10" s="16" customFormat="1" ht="15" customHeight="1">
      <c r="A46" s="59">
        <f>'SCC List'!A42</f>
        <v>50.02</v>
      </c>
      <c r="B46" s="58" t="str">
        <f>'SCC List'!B42</f>
        <v>Traffic signals and crossing protection</v>
      </c>
      <c r="C46" s="430"/>
      <c r="D46" s="171">
        <v>1125</v>
      </c>
      <c r="E46" s="171">
        <v>200</v>
      </c>
      <c r="F46" s="318">
        <f t="shared" si="1"/>
        <v>1325</v>
      </c>
      <c r="G46" s="423"/>
      <c r="H46" s="435"/>
      <c r="I46" s="427"/>
      <c r="J46" s="318" t="s">
        <v>334</v>
      </c>
    </row>
    <row r="47" spans="1:10" s="16" customFormat="1" ht="15" customHeight="1">
      <c r="A47" s="59">
        <f>'SCC List'!A43</f>
        <v>50.03</v>
      </c>
      <c r="B47" s="58" t="str">
        <f>'SCC List'!B43</f>
        <v>Traction power supply:  substations </v>
      </c>
      <c r="C47" s="430"/>
      <c r="D47" s="171"/>
      <c r="E47" s="171"/>
      <c r="F47" s="318">
        <f t="shared" si="1"/>
        <v>0</v>
      </c>
      <c r="G47" s="423"/>
      <c r="H47" s="435"/>
      <c r="I47" s="427"/>
      <c r="J47" s="369"/>
    </row>
    <row r="48" spans="1:10" s="16" customFormat="1" ht="15" customHeight="1">
      <c r="A48" s="59">
        <f>'SCC List'!A44</f>
        <v>50.04</v>
      </c>
      <c r="B48" s="58" t="str">
        <f>'SCC List'!B44</f>
        <v>Traction power distribution:  catenary and third rail</v>
      </c>
      <c r="C48" s="430"/>
      <c r="D48" s="171"/>
      <c r="E48" s="171"/>
      <c r="F48" s="318">
        <f t="shared" si="1"/>
        <v>0</v>
      </c>
      <c r="G48" s="423"/>
      <c r="H48" s="435"/>
      <c r="I48" s="427"/>
      <c r="J48" s="369"/>
    </row>
    <row r="49" spans="1:10" s="16" customFormat="1" ht="15" customHeight="1">
      <c r="A49" s="59">
        <f>'SCC List'!A45</f>
        <v>50.05</v>
      </c>
      <c r="B49" s="58" t="str">
        <f>'SCC List'!B45</f>
        <v>Communications</v>
      </c>
      <c r="C49" s="430"/>
      <c r="D49" s="171">
        <v>600</v>
      </c>
      <c r="E49" s="171">
        <v>72</v>
      </c>
      <c r="F49" s="318">
        <f t="shared" si="1"/>
        <v>672</v>
      </c>
      <c r="G49" s="423"/>
      <c r="H49" s="435"/>
      <c r="I49" s="427"/>
      <c r="J49" s="318" t="s">
        <v>335</v>
      </c>
    </row>
    <row r="50" spans="1:10" s="16" customFormat="1" ht="15" customHeight="1">
      <c r="A50" s="59">
        <f>'SCC List'!A46</f>
        <v>50.06</v>
      </c>
      <c r="B50" s="58" t="str">
        <f>'SCC List'!B46</f>
        <v>Fare collection system and equipment</v>
      </c>
      <c r="C50" s="430"/>
      <c r="D50" s="171">
        <v>180</v>
      </c>
      <c r="E50" s="171">
        <v>20</v>
      </c>
      <c r="F50" s="318">
        <f t="shared" si="1"/>
        <v>200</v>
      </c>
      <c r="G50" s="423"/>
      <c r="H50" s="435"/>
      <c r="I50" s="427"/>
      <c r="J50" s="318" t="s">
        <v>336</v>
      </c>
    </row>
    <row r="51" spans="1:10" s="16" customFormat="1" ht="15" customHeight="1">
      <c r="A51" s="59">
        <f>'SCC List'!A47</f>
        <v>50.07</v>
      </c>
      <c r="B51" s="58" t="str">
        <f>'SCC List'!B47</f>
        <v>Central Control</v>
      </c>
      <c r="C51" s="430"/>
      <c r="D51" s="171">
        <v>400</v>
      </c>
      <c r="E51" s="171">
        <v>100</v>
      </c>
      <c r="F51" s="318">
        <f t="shared" si="1"/>
        <v>500</v>
      </c>
      <c r="G51" s="423"/>
      <c r="H51" s="435"/>
      <c r="I51" s="427"/>
      <c r="J51" s="318" t="s">
        <v>337</v>
      </c>
    </row>
    <row r="52" spans="1:70" s="145" customFormat="1" ht="15.75" customHeight="1">
      <c r="A52" s="1376" t="str">
        <f>'SCC Definitions'!A51:B51</f>
        <v>Construction Subtotal (10 - 50)</v>
      </c>
      <c r="B52" s="1377"/>
      <c r="C52" s="511">
        <f>C7</f>
        <v>9</v>
      </c>
      <c r="D52" s="130">
        <f>SUM(D44,D35,D29,D21,D7)</f>
        <v>28605</v>
      </c>
      <c r="E52" s="130">
        <f>SUM(E44,E35,E29,E21,E7)</f>
        <v>5192</v>
      </c>
      <c r="F52" s="50">
        <f t="shared" si="1"/>
        <v>33797</v>
      </c>
      <c r="G52" s="90">
        <f>IF(C52&gt;0,F52/C52,"")</f>
        <v>3755.222222222222</v>
      </c>
      <c r="H52" s="288">
        <f>SUM(H44,H35,H29,H21,H7)</f>
        <v>1</v>
      </c>
      <c r="I52" s="516">
        <f>SUM(F52/$F$77)</f>
        <v>0.5558991397601856</v>
      </c>
      <c r="J52" s="409"/>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1:10" s="15" customFormat="1" ht="15">
      <c r="A53" s="12" t="str">
        <f>'SCC List'!A48:B48</f>
        <v>60 ROW, LAND, EXISTING IMPROVEMENTS</v>
      </c>
      <c r="B53" s="47"/>
      <c r="C53" s="149">
        <f>C7</f>
        <v>9</v>
      </c>
      <c r="D53" s="318">
        <f>SUM(D54:D55)</f>
        <v>1000</v>
      </c>
      <c r="E53" s="318">
        <f>SUM(E54:E55)</f>
        <v>200</v>
      </c>
      <c r="F53" s="438">
        <f t="shared" si="1"/>
        <v>1200</v>
      </c>
      <c r="G53" s="439">
        <f>IF(C53&gt;0,F53/C53,"")</f>
        <v>133.33333333333334</v>
      </c>
      <c r="H53" s="440"/>
      <c r="I53" s="408">
        <f>SUM(F53/$F$77)</f>
        <v>0.01973781601065842</v>
      </c>
      <c r="J53" s="409"/>
    </row>
    <row r="54" spans="1:10" s="16" customFormat="1" ht="12.75">
      <c r="A54" s="59">
        <f>'SCC List'!A49</f>
        <v>60.01</v>
      </c>
      <c r="B54" s="58" t="str">
        <f>'SCC List'!B49</f>
        <v>Purchase or lease of real estate  </v>
      </c>
      <c r="C54" s="436"/>
      <c r="D54" s="171">
        <v>1000</v>
      </c>
      <c r="E54" s="171">
        <v>200</v>
      </c>
      <c r="F54" s="318">
        <f t="shared" si="1"/>
        <v>1200</v>
      </c>
      <c r="G54" s="441"/>
      <c r="H54" s="435"/>
      <c r="I54" s="427"/>
      <c r="J54" s="369"/>
    </row>
    <row r="55" spans="1:10" s="16" customFormat="1" ht="12.75">
      <c r="A55" s="59">
        <f>'SCC List'!A50</f>
        <v>60.02</v>
      </c>
      <c r="B55" s="58" t="str">
        <f>'SCC List'!B50</f>
        <v>Relocation of existing households and businesses</v>
      </c>
      <c r="C55" s="437"/>
      <c r="D55" s="171"/>
      <c r="E55" s="171"/>
      <c r="F55" s="318">
        <f t="shared" si="1"/>
        <v>0</v>
      </c>
      <c r="G55" s="442"/>
      <c r="H55" s="435"/>
      <c r="I55" s="427"/>
      <c r="J55" s="369"/>
    </row>
    <row r="56" spans="1:10" s="15" customFormat="1" ht="15" customHeight="1">
      <c r="A56" s="30" t="str">
        <f>'SCC List'!A51</f>
        <v>70 VEHICLES (number)</v>
      </c>
      <c r="B56" s="13"/>
      <c r="C56" s="425">
        <f>SUM(C57:C63)</f>
        <v>20</v>
      </c>
      <c r="D56" s="318">
        <f>SUM(D57:D63)</f>
        <v>10000</v>
      </c>
      <c r="E56" s="420">
        <f>SUM(E57:E63)</f>
        <v>3000</v>
      </c>
      <c r="F56" s="122">
        <f t="shared" si="1"/>
        <v>13000</v>
      </c>
      <c r="G56" s="443">
        <f aca="true" t="shared" si="3" ref="G56:G64">IF(C56&gt;0,F56/C56,"")</f>
        <v>650</v>
      </c>
      <c r="H56" s="440"/>
      <c r="I56" s="408">
        <f>SUM(F56/$F$77)</f>
        <v>0.21382634011546622</v>
      </c>
      <c r="J56" s="409"/>
    </row>
    <row r="57" spans="1:10" s="16" customFormat="1" ht="15" customHeight="1">
      <c r="A57" s="59">
        <f>'SCC List'!A52</f>
        <v>70.01</v>
      </c>
      <c r="B57" s="58" t="str">
        <f>'SCC List'!B52</f>
        <v>Light Rail</v>
      </c>
      <c r="C57" s="110"/>
      <c r="D57" s="32"/>
      <c r="E57" s="32"/>
      <c r="F57" s="318">
        <f t="shared" si="1"/>
        <v>0</v>
      </c>
      <c r="G57" s="432">
        <f t="shared" si="3"/>
      </c>
      <c r="H57" s="435"/>
      <c r="I57" s="427"/>
      <c r="J57" s="369"/>
    </row>
    <row r="58" spans="1:10" s="16" customFormat="1" ht="15" customHeight="1">
      <c r="A58" s="59">
        <f>'SCC List'!A53</f>
        <v>70.02</v>
      </c>
      <c r="B58" s="58" t="str">
        <f>'SCC List'!B53</f>
        <v>Heavy Rail</v>
      </c>
      <c r="C58" s="110"/>
      <c r="D58" s="32"/>
      <c r="E58" s="32"/>
      <c r="F58" s="318">
        <f t="shared" si="1"/>
        <v>0</v>
      </c>
      <c r="G58" s="432">
        <f t="shared" si="3"/>
      </c>
      <c r="H58" s="435"/>
      <c r="I58" s="427"/>
      <c r="J58" s="369"/>
    </row>
    <row r="59" spans="1:10" s="16" customFormat="1" ht="15" customHeight="1">
      <c r="A59" s="59">
        <f>'SCC List'!A54</f>
        <v>70.03</v>
      </c>
      <c r="B59" s="58" t="str">
        <f>'SCC List'!B54</f>
        <v>Commuter Rail</v>
      </c>
      <c r="C59" s="110"/>
      <c r="D59" s="32"/>
      <c r="E59" s="32"/>
      <c r="F59" s="318">
        <f t="shared" si="1"/>
        <v>0</v>
      </c>
      <c r="G59" s="432">
        <f t="shared" si="3"/>
      </c>
      <c r="H59" s="435"/>
      <c r="I59" s="427"/>
      <c r="J59" s="369"/>
    </row>
    <row r="60" spans="1:10" s="16" customFormat="1" ht="15" customHeight="1">
      <c r="A60" s="59">
        <f>'SCC List'!A55</f>
        <v>70.04</v>
      </c>
      <c r="B60" s="58" t="str">
        <f>'SCC List'!B55</f>
        <v>Bus</v>
      </c>
      <c r="C60" s="110">
        <v>20</v>
      </c>
      <c r="D60" s="32">
        <v>10000</v>
      </c>
      <c r="E60" s="32">
        <v>3000</v>
      </c>
      <c r="F60" s="318">
        <f t="shared" si="1"/>
        <v>13000</v>
      </c>
      <c r="G60" s="432">
        <f t="shared" si="3"/>
        <v>650</v>
      </c>
      <c r="H60" s="435"/>
      <c r="I60" s="427"/>
      <c r="J60" s="1381" t="s">
        <v>338</v>
      </c>
    </row>
    <row r="61" spans="1:10" s="16" customFormat="1" ht="15" customHeight="1">
      <c r="A61" s="59">
        <f>'SCC List'!A56</f>
        <v>70.05</v>
      </c>
      <c r="B61" s="58" t="str">
        <f>'SCC List'!B56</f>
        <v>Other</v>
      </c>
      <c r="C61" s="110"/>
      <c r="D61" s="32"/>
      <c r="E61" s="32"/>
      <c r="F61" s="318">
        <f t="shared" si="1"/>
        <v>0</v>
      </c>
      <c r="G61" s="432">
        <f t="shared" si="3"/>
      </c>
      <c r="H61" s="435"/>
      <c r="I61" s="427"/>
      <c r="J61" s="1382"/>
    </row>
    <row r="62" spans="1:10" s="16" customFormat="1" ht="15" customHeight="1">
      <c r="A62" s="59">
        <f>'SCC List'!A57</f>
        <v>70.06</v>
      </c>
      <c r="B62" s="58" t="str">
        <f>'SCC List'!B57</f>
        <v>Non-revenue vehicles</v>
      </c>
      <c r="C62" s="110"/>
      <c r="D62" s="32"/>
      <c r="E62" s="32"/>
      <c r="F62" s="318">
        <f t="shared" si="1"/>
        <v>0</v>
      </c>
      <c r="G62" s="432">
        <f t="shared" si="3"/>
      </c>
      <c r="H62" s="435"/>
      <c r="I62" s="427"/>
      <c r="J62" s="319"/>
    </row>
    <row r="63" spans="1:10" s="16" customFormat="1" ht="15" customHeight="1">
      <c r="A63" s="59">
        <f>'SCC List'!A58</f>
        <v>70.07</v>
      </c>
      <c r="B63" s="58" t="str">
        <f>'SCC List'!B58</f>
        <v>Spare parts</v>
      </c>
      <c r="C63" s="110"/>
      <c r="D63" s="32"/>
      <c r="E63" s="32"/>
      <c r="F63" s="318">
        <f t="shared" si="1"/>
        <v>0</v>
      </c>
      <c r="G63" s="432">
        <f t="shared" si="3"/>
      </c>
      <c r="H63" s="435"/>
      <c r="I63" s="427"/>
      <c r="J63" s="369"/>
    </row>
    <row r="64" spans="1:10" s="87" customFormat="1" ht="15" customHeight="1">
      <c r="A64" s="30" t="str">
        <f>'SCC List'!A59</f>
        <v>80 PROFESSIONAL SERVICES (applies to Cats. 10-50)</v>
      </c>
      <c r="B64" s="49"/>
      <c r="C64" s="149">
        <f>C7</f>
        <v>9</v>
      </c>
      <c r="D64" s="318">
        <f>SUM(D65:D72)</f>
        <v>9800</v>
      </c>
      <c r="E64" s="420">
        <f>SUM(E65:E72)</f>
        <v>0</v>
      </c>
      <c r="F64" s="122">
        <f t="shared" si="1"/>
        <v>9800</v>
      </c>
      <c r="G64" s="426">
        <f t="shared" si="3"/>
        <v>1088.888888888889</v>
      </c>
      <c r="H64" s="389">
        <f>SUM(F64/$F$52)</f>
        <v>0.2899665650797408</v>
      </c>
      <c r="I64" s="408">
        <f>SUM(F64/$F$77)</f>
        <v>0.16119216408704376</v>
      </c>
      <c r="J64" s="369"/>
    </row>
    <row r="65" spans="1:10" s="16" customFormat="1" ht="15" customHeight="1">
      <c r="A65" s="112">
        <f>'SCC List'!A60</f>
        <v>80.01</v>
      </c>
      <c r="B65" s="114" t="str">
        <f>'SCC List'!B60</f>
        <v>Preliminary Engineering</v>
      </c>
      <c r="C65" s="430"/>
      <c r="D65" s="32">
        <v>2000</v>
      </c>
      <c r="E65" s="32"/>
      <c r="F65" s="318">
        <f t="shared" si="1"/>
        <v>2000</v>
      </c>
      <c r="G65" s="444"/>
      <c r="H65" s="435"/>
      <c r="I65" s="427"/>
      <c r="J65" s="369"/>
    </row>
    <row r="66" spans="1:10" s="16" customFormat="1" ht="15" customHeight="1">
      <c r="A66" s="112">
        <f>'SCC List'!A61</f>
        <v>80.02</v>
      </c>
      <c r="B66" s="114" t="str">
        <f>'SCC List'!B61</f>
        <v>Final Design</v>
      </c>
      <c r="C66" s="445"/>
      <c r="D66" s="32">
        <v>3500</v>
      </c>
      <c r="E66" s="32"/>
      <c r="F66" s="318">
        <f t="shared" si="1"/>
        <v>3500</v>
      </c>
      <c r="G66" s="423"/>
      <c r="H66" s="435"/>
      <c r="I66" s="427"/>
      <c r="J66" s="369"/>
    </row>
    <row r="67" spans="1:10" s="16" customFormat="1" ht="15" customHeight="1">
      <c r="A67" s="112">
        <f>'SCC List'!A62</f>
        <v>80.03</v>
      </c>
      <c r="B67" s="114" t="str">
        <f>'SCC List'!B62</f>
        <v>Project Management for Design and Construction</v>
      </c>
      <c r="C67" s="445"/>
      <c r="D67" s="32">
        <v>2000</v>
      </c>
      <c r="E67" s="32"/>
      <c r="F67" s="318">
        <f t="shared" si="1"/>
        <v>2000</v>
      </c>
      <c r="G67" s="423"/>
      <c r="H67" s="435"/>
      <c r="I67" s="427"/>
      <c r="J67" s="369"/>
    </row>
    <row r="68" spans="1:10" s="16" customFormat="1" ht="15" customHeight="1">
      <c r="A68" s="112">
        <f>'SCC List'!A63</f>
        <v>80.04</v>
      </c>
      <c r="B68" s="114" t="str">
        <f>'SCC List'!B63</f>
        <v>Construction Administration &amp; Management </v>
      </c>
      <c r="C68" s="445"/>
      <c r="D68" s="32">
        <v>1500</v>
      </c>
      <c r="E68" s="32"/>
      <c r="F68" s="318">
        <f t="shared" si="1"/>
        <v>1500</v>
      </c>
      <c r="G68" s="423"/>
      <c r="H68" s="435"/>
      <c r="I68" s="427"/>
      <c r="J68" s="369"/>
    </row>
    <row r="69" spans="1:10" s="16" customFormat="1" ht="15" customHeight="1">
      <c r="A69" s="112">
        <f>'SCC List'!A64</f>
        <v>80.05</v>
      </c>
      <c r="B69" s="114" t="str">
        <f>'SCC List'!B64</f>
        <v>Professional Liability and other Non-Construction Insurance </v>
      </c>
      <c r="C69" s="445"/>
      <c r="D69" s="32">
        <v>500</v>
      </c>
      <c r="E69" s="32"/>
      <c r="F69" s="318">
        <f t="shared" si="1"/>
        <v>500</v>
      </c>
      <c r="G69" s="423"/>
      <c r="H69" s="435"/>
      <c r="I69" s="427"/>
      <c r="J69" s="369"/>
    </row>
    <row r="70" spans="1:10" s="16" customFormat="1" ht="15" customHeight="1">
      <c r="A70" s="112">
        <f>'SCC List'!A65</f>
        <v>80.06</v>
      </c>
      <c r="B70" s="114" t="str">
        <f>'SCC List'!B65</f>
        <v>Legal; Permits; Review Fees by other agencies, cities, etc.</v>
      </c>
      <c r="C70" s="445"/>
      <c r="D70" s="32"/>
      <c r="E70" s="32"/>
      <c r="F70" s="318">
        <f t="shared" si="1"/>
        <v>0</v>
      </c>
      <c r="G70" s="423"/>
      <c r="H70" s="435"/>
      <c r="I70" s="427"/>
      <c r="J70" s="369"/>
    </row>
    <row r="71" spans="1:10" s="16" customFormat="1" ht="15" customHeight="1">
      <c r="A71" s="112">
        <f>'SCC List'!A66</f>
        <v>80.07</v>
      </c>
      <c r="B71" s="293" t="str">
        <f>'SCC List'!B66</f>
        <v>Surveys, Testing, Investigation, Inspection</v>
      </c>
      <c r="C71" s="446"/>
      <c r="D71" s="32">
        <v>150</v>
      </c>
      <c r="E71" s="32"/>
      <c r="F71" s="318">
        <f t="shared" si="1"/>
        <v>150</v>
      </c>
      <c r="G71" s="423"/>
      <c r="H71" s="435"/>
      <c r="I71" s="427"/>
      <c r="J71" s="369"/>
    </row>
    <row r="72" spans="1:10" s="16" customFormat="1" ht="15" customHeight="1">
      <c r="A72" s="112">
        <f>'SCC List'!A67</f>
        <v>80.08</v>
      </c>
      <c r="B72" s="293" t="str">
        <f>'SCC List'!B67</f>
        <v>Start up</v>
      </c>
      <c r="C72" s="446"/>
      <c r="D72" s="32">
        <v>150</v>
      </c>
      <c r="E72" s="32"/>
      <c r="F72" s="318">
        <f>SUM(D72:E72)</f>
        <v>150</v>
      </c>
      <c r="G72" s="423"/>
      <c r="H72" s="435"/>
      <c r="I72" s="427"/>
      <c r="J72" s="369"/>
    </row>
    <row r="73" spans="1:10" s="16" customFormat="1" ht="15" customHeight="1">
      <c r="A73" s="517" t="str">
        <f>'SCC Definitions'!A72</f>
        <v>Subtotal (10 - 80)</v>
      </c>
      <c r="B73" s="518"/>
      <c r="C73" s="519">
        <f>C7</f>
        <v>9</v>
      </c>
      <c r="D73" s="25">
        <f>SUM(D52,D53,D56,D64)</f>
        <v>49405</v>
      </c>
      <c r="E73" s="202">
        <f>SUM(E52,E53,E56,E64)</f>
        <v>8392</v>
      </c>
      <c r="F73" s="14">
        <f>SUM(D73:E73)</f>
        <v>57797</v>
      </c>
      <c r="G73" s="90">
        <f>IF(C73&gt;0,F73/C73,"")</f>
        <v>6421.888888888889</v>
      </c>
      <c r="H73" s="520"/>
      <c r="I73" s="516">
        <f>SUM(F73/$F$77)</f>
        <v>0.950655459973354</v>
      </c>
      <c r="J73" s="409"/>
    </row>
    <row r="74" spans="1:10" s="15" customFormat="1" ht="15" customHeight="1">
      <c r="A74" s="12" t="str">
        <f>'SCC List'!A68</f>
        <v>90 UNALLOCATED CONTINGENCY</v>
      </c>
      <c r="B74" s="47"/>
      <c r="C74" s="447"/>
      <c r="D74" s="448"/>
      <c r="E74" s="449"/>
      <c r="F74" s="1173">
        <v>3000</v>
      </c>
      <c r="G74" s="455"/>
      <c r="H74" s="440"/>
      <c r="I74" s="450">
        <f>SUM(F74/$F$77)</f>
        <v>0.04934454002664605</v>
      </c>
      <c r="J74" s="369"/>
    </row>
    <row r="75" spans="1:10" s="15" customFormat="1" ht="15" customHeight="1">
      <c r="A75" s="451" t="str">
        <f>'SCC Definitions'!A74</f>
        <v>Subtotal (10 - 90)</v>
      </c>
      <c r="B75" s="452"/>
      <c r="C75" s="331">
        <f>C7</f>
        <v>9</v>
      </c>
      <c r="D75" s="332"/>
      <c r="E75" s="333"/>
      <c r="F75" s="310">
        <f>SUM(F73:F74)</f>
        <v>60797</v>
      </c>
      <c r="G75" s="119">
        <f>IF(C75&gt;0,F75/C75,"")</f>
        <v>6755.222222222223</v>
      </c>
      <c r="H75" s="120"/>
      <c r="I75" s="408">
        <f>SUM(F75/$F$77)</f>
        <v>1</v>
      </c>
      <c r="J75" s="409"/>
    </row>
    <row r="76" spans="1:10" s="15" customFormat="1" ht="15" customHeight="1">
      <c r="A76" s="30" t="str">
        <f>'SCC List'!A69</f>
        <v>100  FINANCE CHARGES</v>
      </c>
      <c r="B76" s="47"/>
      <c r="C76" s="450"/>
      <c r="D76" s="427"/>
      <c r="E76" s="446"/>
      <c r="F76" s="463" t="s">
        <v>15</v>
      </c>
      <c r="G76" s="371"/>
      <c r="H76" s="454"/>
      <c r="I76" s="372"/>
      <c r="J76" s="409"/>
    </row>
    <row r="77" spans="1:70" s="145" customFormat="1" ht="15.75" customHeight="1">
      <c r="A77" s="751" t="str">
        <f>'SCC Definitions'!A76</f>
        <v>Total Project Cost (10 - 100)</v>
      </c>
      <c r="B77" s="752"/>
      <c r="C77" s="521">
        <f>C7</f>
        <v>9</v>
      </c>
      <c r="D77" s="245"/>
      <c r="E77" s="522"/>
      <c r="F77" s="394">
        <f>SUM(F75)</f>
        <v>60797</v>
      </c>
      <c r="G77" s="85">
        <f>IF(C77&gt;0,F77/C77,"")</f>
        <v>6755.222222222223</v>
      </c>
      <c r="H77" s="523"/>
      <c r="I77" s="524">
        <f>SUM(F77/$F$77)</f>
        <v>1</v>
      </c>
      <c r="J77" s="199"/>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row>
    <row r="78" spans="1:70" s="145" customFormat="1" ht="15.75" customHeight="1">
      <c r="A78" s="760" t="s">
        <v>17</v>
      </c>
      <c r="B78" s="412"/>
      <c r="C78" s="456"/>
      <c r="D78" s="395"/>
      <c r="E78" s="395"/>
      <c r="F78" s="465"/>
      <c r="G78" s="466">
        <f>SUM(F77-F56)/C7</f>
        <v>5310.777777777777</v>
      </c>
      <c r="H78" s="393"/>
      <c r="I78" s="761"/>
      <c r="J78" s="1172"/>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row>
    <row r="79" spans="1:70" s="311" customFormat="1" ht="15" customHeight="1">
      <c r="A79" s="457" t="s">
        <v>193</v>
      </c>
      <c r="B79" s="753"/>
      <c r="C79" s="754"/>
      <c r="D79" s="755"/>
      <c r="E79" s="755"/>
      <c r="F79" s="756">
        <f>SUM(E73/D73)</f>
        <v>0.16986135006578282</v>
      </c>
      <c r="G79" s="757"/>
      <c r="H79" s="758"/>
      <c r="I79" s="759"/>
      <c r="J79" s="762"/>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row>
    <row r="80" spans="1:10" s="17" customFormat="1" ht="15" customHeight="1">
      <c r="A80" s="457" t="s">
        <v>305</v>
      </c>
      <c r="B80" s="753"/>
      <c r="C80" s="754"/>
      <c r="D80" s="755"/>
      <c r="E80" s="755"/>
      <c r="F80" s="756">
        <f>SUM(F74/D73)</f>
        <v>0.060722598927234084</v>
      </c>
      <c r="G80" s="482"/>
      <c r="H80" s="482"/>
      <c r="I80" s="482"/>
      <c r="J80" s="1175"/>
    </row>
    <row r="81" spans="1:10" s="17" customFormat="1" ht="15" customHeight="1">
      <c r="A81" s="457" t="s">
        <v>306</v>
      </c>
      <c r="B81" s="753"/>
      <c r="C81" s="754"/>
      <c r="D81" s="755"/>
      <c r="E81" s="755"/>
      <c r="F81" s="756">
        <f>SUM(F79:F80)</f>
        <v>0.2305839489930169</v>
      </c>
      <c r="G81" s="482"/>
      <c r="H81" s="482"/>
      <c r="I81" s="482"/>
      <c r="J81" s="1175"/>
    </row>
    <row r="82" spans="1:10" s="17" customFormat="1" ht="15" customHeight="1">
      <c r="A82" s="458" t="s">
        <v>254</v>
      </c>
      <c r="B82" s="459"/>
      <c r="C82" s="460"/>
      <c r="D82" s="461"/>
      <c r="E82" s="461"/>
      <c r="F82" s="462">
        <f>SUM(F74/F73)</f>
        <v>0.051905808259944286</v>
      </c>
      <c r="G82" s="1176"/>
      <c r="H82" s="1176"/>
      <c r="I82" s="1176"/>
      <c r="J82" s="414"/>
    </row>
    <row r="83" spans="3:10" s="17" customFormat="1" ht="15" customHeight="1">
      <c r="C83" s="18"/>
      <c r="D83" s="18"/>
      <c r="E83" s="18"/>
      <c r="F83" s="18"/>
      <c r="G83" s="18"/>
      <c r="H83" s="18"/>
      <c r="I83" s="18"/>
      <c r="J83" s="18"/>
    </row>
    <row r="84" spans="3:10" s="17" customFormat="1" ht="15" customHeight="1">
      <c r="C84" s="18"/>
      <c r="D84" s="18"/>
      <c r="E84" s="18"/>
      <c r="F84" s="18"/>
      <c r="G84" s="18"/>
      <c r="H84" s="18"/>
      <c r="I84" s="18"/>
      <c r="J84" s="18"/>
    </row>
    <row r="85" spans="3:10" s="17" customFormat="1" ht="15" customHeight="1">
      <c r="C85" s="18"/>
      <c r="D85" s="18"/>
      <c r="E85" s="18"/>
      <c r="F85" s="18"/>
      <c r="G85" s="18"/>
      <c r="H85" s="18"/>
      <c r="I85" s="18"/>
      <c r="J85" s="18"/>
    </row>
    <row r="86" spans="3:10" s="17" customFormat="1" ht="15" customHeight="1">
      <c r="C86" s="18"/>
      <c r="D86" s="18"/>
      <c r="E86" s="18"/>
      <c r="F86" s="18"/>
      <c r="G86" s="18"/>
      <c r="H86" s="18"/>
      <c r="I86" s="18"/>
      <c r="J86" s="18"/>
    </row>
    <row r="87" spans="3:10" s="17" customFormat="1" ht="15" customHeight="1">
      <c r="C87" s="18"/>
      <c r="D87" s="18"/>
      <c r="E87" s="18"/>
      <c r="F87" s="18"/>
      <c r="G87" s="18"/>
      <c r="H87" s="18"/>
      <c r="I87" s="18"/>
      <c r="J87" s="18"/>
    </row>
    <row r="88" spans="3:10" s="17" customFormat="1" ht="15" customHeight="1">
      <c r="C88" s="18"/>
      <c r="D88" s="18"/>
      <c r="E88" s="18"/>
      <c r="F88" s="18"/>
      <c r="G88" s="18"/>
      <c r="H88" s="18"/>
      <c r="I88" s="18"/>
      <c r="J88" s="18"/>
    </row>
    <row r="89" spans="3:10" s="17" customFormat="1" ht="15" customHeight="1">
      <c r="C89" s="18"/>
      <c r="D89" s="18"/>
      <c r="E89" s="18"/>
      <c r="F89" s="18"/>
      <c r="G89" s="18"/>
      <c r="H89" s="18"/>
      <c r="I89" s="18"/>
      <c r="J89" s="18"/>
    </row>
    <row r="90" spans="3:10" s="17" customFormat="1" ht="15" customHeight="1">
      <c r="C90" s="18"/>
      <c r="D90" s="18"/>
      <c r="E90" s="18"/>
      <c r="F90" s="18"/>
      <c r="G90" s="18"/>
      <c r="H90" s="18"/>
      <c r="I90" s="18"/>
      <c r="J90" s="18"/>
    </row>
    <row r="91" spans="3:10" s="17" customFormat="1" ht="15" customHeight="1">
      <c r="C91" s="18"/>
      <c r="D91" s="18"/>
      <c r="E91" s="18"/>
      <c r="F91" s="18"/>
      <c r="G91" s="18"/>
      <c r="H91" s="18"/>
      <c r="I91" s="18"/>
      <c r="J91" s="18"/>
    </row>
    <row r="92" spans="3:10" s="17" customFormat="1" ht="15" customHeight="1">
      <c r="C92" s="18"/>
      <c r="D92" s="18"/>
      <c r="E92" s="18"/>
      <c r="F92" s="18"/>
      <c r="G92" s="18"/>
      <c r="H92" s="18"/>
      <c r="I92" s="18"/>
      <c r="J92" s="18"/>
    </row>
    <row r="93" spans="3:10" s="17" customFormat="1" ht="15" customHeight="1">
      <c r="C93" s="18"/>
      <c r="D93" s="18"/>
      <c r="E93" s="18"/>
      <c r="F93" s="18"/>
      <c r="G93" s="18"/>
      <c r="H93" s="18"/>
      <c r="I93" s="18"/>
      <c r="J93" s="18"/>
    </row>
    <row r="94" spans="3:10" s="17" customFormat="1" ht="15" customHeight="1">
      <c r="C94" s="18"/>
      <c r="D94" s="18"/>
      <c r="E94" s="18"/>
      <c r="F94" s="18"/>
      <c r="G94" s="18"/>
      <c r="H94" s="18"/>
      <c r="I94" s="18"/>
      <c r="J94" s="18"/>
    </row>
    <row r="95" spans="3:10" s="17" customFormat="1" ht="15" customHeight="1">
      <c r="C95" s="18"/>
      <c r="D95" s="18"/>
      <c r="E95" s="18"/>
      <c r="F95" s="18"/>
      <c r="G95" s="18"/>
      <c r="H95" s="18"/>
      <c r="I95" s="18"/>
      <c r="J95" s="18"/>
    </row>
    <row r="96" spans="3:10" s="17" customFormat="1" ht="15" customHeight="1">
      <c r="C96" s="18"/>
      <c r="D96" s="18"/>
      <c r="E96" s="18"/>
      <c r="F96" s="18"/>
      <c r="G96" s="18"/>
      <c r="H96" s="18"/>
      <c r="I96" s="18"/>
      <c r="J96" s="18"/>
    </row>
    <row r="97" spans="3:10" s="17" customFormat="1" ht="15" customHeight="1">
      <c r="C97" s="18"/>
      <c r="D97" s="18"/>
      <c r="E97" s="18"/>
      <c r="F97" s="18"/>
      <c r="G97" s="18"/>
      <c r="H97" s="18"/>
      <c r="I97" s="18"/>
      <c r="J97" s="18"/>
    </row>
    <row r="98" spans="3:10" s="17" customFormat="1" ht="15" customHeight="1">
      <c r="C98" s="18"/>
      <c r="D98" s="18"/>
      <c r="E98" s="18"/>
      <c r="F98" s="18"/>
      <c r="G98" s="18"/>
      <c r="H98" s="18"/>
      <c r="I98" s="18"/>
      <c r="J98" s="18"/>
    </row>
    <row r="99" spans="3:10" s="17" customFormat="1" ht="15" customHeight="1">
      <c r="C99" s="18"/>
      <c r="D99" s="18"/>
      <c r="E99" s="18"/>
      <c r="F99" s="18"/>
      <c r="G99" s="18"/>
      <c r="H99" s="18"/>
      <c r="I99" s="18"/>
      <c r="J99" s="18"/>
    </row>
    <row r="100" spans="3:10" s="17" customFormat="1" ht="15" customHeight="1">
      <c r="C100" s="18"/>
      <c r="D100" s="18"/>
      <c r="E100" s="18"/>
      <c r="F100" s="18"/>
      <c r="G100" s="18"/>
      <c r="H100" s="18"/>
      <c r="I100" s="18"/>
      <c r="J100" s="18"/>
    </row>
    <row r="101" spans="3:10" s="17" customFormat="1" ht="14.25">
      <c r="C101" s="18"/>
      <c r="D101" s="18"/>
      <c r="E101" s="18"/>
      <c r="F101" s="18"/>
      <c r="G101" s="18"/>
      <c r="H101" s="18"/>
      <c r="I101" s="18"/>
      <c r="J101" s="18"/>
    </row>
    <row r="102" spans="3:10" s="17" customFormat="1" ht="14.25">
      <c r="C102" s="18"/>
      <c r="D102" s="18"/>
      <c r="E102" s="18"/>
      <c r="F102" s="18"/>
      <c r="G102" s="18"/>
      <c r="H102" s="18"/>
      <c r="I102" s="18"/>
      <c r="J102" s="18"/>
    </row>
    <row r="103" spans="3:10" s="17" customFormat="1" ht="14.25">
      <c r="C103" s="18"/>
      <c r="D103" s="18"/>
      <c r="E103" s="18"/>
      <c r="F103" s="18"/>
      <c r="G103" s="18"/>
      <c r="H103" s="18"/>
      <c r="I103" s="18"/>
      <c r="J103" s="18"/>
    </row>
    <row r="104" spans="3:10" s="17" customFormat="1" ht="14.25">
      <c r="C104" s="18"/>
      <c r="D104" s="18"/>
      <c r="E104" s="18"/>
      <c r="F104" s="18"/>
      <c r="G104" s="18"/>
      <c r="H104" s="18"/>
      <c r="I104" s="18"/>
      <c r="J104" s="18"/>
    </row>
    <row r="105" spans="3:10" s="17" customFormat="1" ht="14.25">
      <c r="C105" s="18"/>
      <c r="D105" s="18"/>
      <c r="E105" s="18"/>
      <c r="F105" s="18"/>
      <c r="G105" s="18"/>
      <c r="H105" s="18"/>
      <c r="I105" s="18"/>
      <c r="J105" s="18"/>
    </row>
    <row r="106" spans="3:10" s="17" customFormat="1" ht="14.25">
      <c r="C106" s="18"/>
      <c r="D106" s="18"/>
      <c r="E106" s="18"/>
      <c r="F106" s="18"/>
      <c r="G106" s="18"/>
      <c r="H106" s="18"/>
      <c r="I106" s="18"/>
      <c r="J106" s="18"/>
    </row>
    <row r="107" spans="3:10" s="17" customFormat="1" ht="14.25">
      <c r="C107" s="18"/>
      <c r="D107" s="18"/>
      <c r="E107" s="18"/>
      <c r="F107" s="18"/>
      <c r="G107" s="18"/>
      <c r="H107" s="18"/>
      <c r="I107" s="18"/>
      <c r="J107" s="18"/>
    </row>
    <row r="108" spans="3:10" s="17" customFormat="1" ht="14.25">
      <c r="C108" s="18"/>
      <c r="D108" s="18"/>
      <c r="E108" s="18"/>
      <c r="F108" s="18"/>
      <c r="G108" s="18"/>
      <c r="H108" s="18"/>
      <c r="I108" s="18"/>
      <c r="J108" s="18"/>
    </row>
    <row r="109" spans="3:10" s="17" customFormat="1" ht="14.25">
      <c r="C109" s="18"/>
      <c r="D109" s="18"/>
      <c r="E109" s="18"/>
      <c r="F109" s="18"/>
      <c r="G109" s="18"/>
      <c r="H109" s="18"/>
      <c r="I109" s="18"/>
      <c r="J109" s="18"/>
    </row>
    <row r="110" spans="3:10" s="17" customFormat="1" ht="14.25">
      <c r="C110" s="18"/>
      <c r="D110" s="18"/>
      <c r="E110" s="18"/>
      <c r="F110" s="18"/>
      <c r="G110" s="18"/>
      <c r="H110" s="18"/>
      <c r="I110" s="18"/>
      <c r="J110" s="18"/>
    </row>
    <row r="111" spans="3:10" s="17" customFormat="1" ht="14.25">
      <c r="C111" s="18"/>
      <c r="D111" s="18"/>
      <c r="E111" s="18"/>
      <c r="F111" s="18"/>
      <c r="G111" s="18"/>
      <c r="H111" s="18"/>
      <c r="I111" s="18"/>
      <c r="J111" s="18"/>
    </row>
    <row r="112" spans="3:10" s="17" customFormat="1" ht="14.25">
      <c r="C112" s="18"/>
      <c r="D112" s="18"/>
      <c r="E112" s="18"/>
      <c r="F112" s="18"/>
      <c r="G112" s="18"/>
      <c r="H112" s="18"/>
      <c r="I112" s="18"/>
      <c r="J112" s="18"/>
    </row>
    <row r="113" spans="3:10" s="17" customFormat="1" ht="14.25">
      <c r="C113" s="18"/>
      <c r="D113" s="18"/>
      <c r="E113" s="18"/>
      <c r="F113" s="18"/>
      <c r="G113" s="18"/>
      <c r="H113" s="18"/>
      <c r="I113" s="18"/>
      <c r="J113" s="18"/>
    </row>
    <row r="114" spans="3:10" s="17" customFormat="1" ht="14.25">
      <c r="C114" s="18"/>
      <c r="D114" s="18"/>
      <c r="E114" s="18"/>
      <c r="F114" s="18"/>
      <c r="G114" s="18"/>
      <c r="H114" s="18"/>
      <c r="I114" s="18"/>
      <c r="J114" s="18"/>
    </row>
    <row r="115" spans="3:10" s="17" customFormat="1" ht="14.25">
      <c r="C115" s="18"/>
      <c r="D115" s="18"/>
      <c r="E115" s="18"/>
      <c r="F115" s="18"/>
      <c r="G115" s="18"/>
      <c r="H115" s="18"/>
      <c r="I115" s="18"/>
      <c r="J115" s="18"/>
    </row>
    <row r="116" spans="3:10" s="17" customFormat="1" ht="14.25">
      <c r="C116" s="18"/>
      <c r="D116" s="18"/>
      <c r="E116" s="18"/>
      <c r="F116" s="18"/>
      <c r="G116" s="18"/>
      <c r="H116" s="18"/>
      <c r="I116" s="18"/>
      <c r="J116" s="18"/>
    </row>
    <row r="117" spans="3:10" s="17" customFormat="1" ht="14.25">
      <c r="C117" s="18"/>
      <c r="D117" s="18"/>
      <c r="E117" s="18"/>
      <c r="F117" s="18"/>
      <c r="G117" s="18"/>
      <c r="H117" s="18"/>
      <c r="I117" s="18"/>
      <c r="J117" s="18"/>
    </row>
    <row r="118" spans="3:10" s="17" customFormat="1" ht="14.25">
      <c r="C118" s="18"/>
      <c r="D118" s="18"/>
      <c r="E118" s="18"/>
      <c r="F118" s="18"/>
      <c r="G118" s="18"/>
      <c r="H118" s="18"/>
      <c r="I118" s="18"/>
      <c r="J118" s="18"/>
    </row>
    <row r="119" spans="3:10" s="17" customFormat="1" ht="14.25">
      <c r="C119" s="18"/>
      <c r="D119" s="18"/>
      <c r="E119" s="18"/>
      <c r="F119" s="18"/>
      <c r="G119" s="18"/>
      <c r="H119" s="18"/>
      <c r="I119" s="18"/>
      <c r="J119" s="18"/>
    </row>
    <row r="120" spans="3:10" s="17" customFormat="1" ht="14.25">
      <c r="C120" s="18"/>
      <c r="D120" s="18"/>
      <c r="E120" s="18"/>
      <c r="F120" s="18"/>
      <c r="G120" s="18"/>
      <c r="H120" s="18"/>
      <c r="I120" s="18"/>
      <c r="J120" s="18"/>
    </row>
    <row r="121" spans="3:10" s="17" customFormat="1" ht="14.25">
      <c r="C121" s="18"/>
      <c r="D121" s="18"/>
      <c r="E121" s="18"/>
      <c r="F121" s="18"/>
      <c r="G121" s="18"/>
      <c r="H121" s="18"/>
      <c r="I121" s="18"/>
      <c r="J121" s="18"/>
    </row>
    <row r="122" spans="3:10" s="17" customFormat="1" ht="14.25">
      <c r="C122" s="18"/>
      <c r="D122" s="18"/>
      <c r="E122" s="18"/>
      <c r="F122" s="18"/>
      <c r="G122" s="18"/>
      <c r="H122" s="18"/>
      <c r="I122" s="18"/>
      <c r="J122" s="18"/>
    </row>
    <row r="123" spans="3:10" s="17" customFormat="1" ht="14.25">
      <c r="C123" s="18"/>
      <c r="D123" s="18"/>
      <c r="E123" s="18"/>
      <c r="F123" s="18"/>
      <c r="G123" s="18"/>
      <c r="H123" s="18"/>
      <c r="I123" s="18"/>
      <c r="J123" s="18"/>
    </row>
    <row r="124" spans="3:10" s="17" customFormat="1" ht="14.25">
      <c r="C124" s="18"/>
      <c r="D124" s="18"/>
      <c r="E124" s="18"/>
      <c r="F124" s="18"/>
      <c r="G124" s="18"/>
      <c r="H124" s="18"/>
      <c r="I124" s="18"/>
      <c r="J124" s="18"/>
    </row>
    <row r="125" spans="1:10" s="16" customFormat="1" ht="14.25">
      <c r="A125" s="17"/>
      <c r="B125" s="17"/>
      <c r="C125" s="18"/>
      <c r="D125" s="18"/>
      <c r="E125" s="18"/>
      <c r="F125" s="18"/>
      <c r="G125" s="18"/>
      <c r="H125" s="18"/>
      <c r="I125" s="18"/>
      <c r="J125" s="18"/>
    </row>
    <row r="126" spans="1:10" s="16" customFormat="1" ht="14.25">
      <c r="A126" s="17"/>
      <c r="B126" s="17"/>
      <c r="C126" s="18"/>
      <c r="D126" s="18"/>
      <c r="E126" s="18"/>
      <c r="F126" s="18"/>
      <c r="G126" s="18"/>
      <c r="H126" s="18"/>
      <c r="I126" s="18"/>
      <c r="J126" s="18"/>
    </row>
    <row r="127" spans="1:10" s="16" customFormat="1" ht="14.25">
      <c r="A127" s="17"/>
      <c r="B127" s="17"/>
      <c r="C127" s="18"/>
      <c r="D127" s="18"/>
      <c r="E127" s="18"/>
      <c r="F127" s="18"/>
      <c r="G127" s="18"/>
      <c r="H127" s="18"/>
      <c r="I127" s="18"/>
      <c r="J127" s="18"/>
    </row>
    <row r="128" spans="1:10" s="16" customFormat="1" ht="14.25">
      <c r="A128" s="17"/>
      <c r="B128" s="17"/>
      <c r="C128" s="18"/>
      <c r="D128" s="18"/>
      <c r="E128" s="18"/>
      <c r="F128" s="18"/>
      <c r="G128" s="18"/>
      <c r="H128" s="18"/>
      <c r="I128" s="18"/>
      <c r="J128" s="18"/>
    </row>
    <row r="129" spans="1:10" s="16" customFormat="1" ht="14.25">
      <c r="A129" s="17"/>
      <c r="B129" s="17"/>
      <c r="C129" s="18"/>
      <c r="D129" s="18"/>
      <c r="E129" s="18"/>
      <c r="F129" s="18"/>
      <c r="G129" s="18"/>
      <c r="H129" s="18"/>
      <c r="I129" s="18"/>
      <c r="J129" s="18"/>
    </row>
    <row r="130" spans="1:10" s="16" customFormat="1" ht="14.25">
      <c r="A130" s="17"/>
      <c r="B130" s="17"/>
      <c r="C130" s="18"/>
      <c r="D130" s="18"/>
      <c r="E130" s="18"/>
      <c r="F130" s="18"/>
      <c r="G130" s="18"/>
      <c r="H130" s="18"/>
      <c r="I130" s="18"/>
      <c r="J130" s="18"/>
    </row>
    <row r="131" spans="1:10" s="16" customFormat="1" ht="14.25">
      <c r="A131" s="17"/>
      <c r="B131" s="17"/>
      <c r="C131" s="18"/>
      <c r="D131" s="18"/>
      <c r="E131" s="18"/>
      <c r="F131" s="18"/>
      <c r="G131" s="18"/>
      <c r="H131" s="18"/>
      <c r="I131" s="18"/>
      <c r="J131" s="18"/>
    </row>
    <row r="132" spans="1:10" s="16" customFormat="1" ht="14.25">
      <c r="A132" s="17"/>
      <c r="B132" s="17"/>
      <c r="C132" s="18"/>
      <c r="D132" s="18"/>
      <c r="E132" s="18"/>
      <c r="F132" s="18"/>
      <c r="G132" s="18"/>
      <c r="H132" s="18"/>
      <c r="I132" s="18"/>
      <c r="J132" s="18"/>
    </row>
    <row r="133" spans="1:10" s="16" customFormat="1" ht="14.25">
      <c r="A133" s="17"/>
      <c r="B133" s="17"/>
      <c r="C133" s="18"/>
      <c r="D133" s="18"/>
      <c r="E133" s="18"/>
      <c r="F133" s="18"/>
      <c r="G133" s="18"/>
      <c r="H133" s="18"/>
      <c r="I133" s="18"/>
      <c r="J133" s="18"/>
    </row>
    <row r="134" spans="1:10" s="16" customFormat="1" ht="14.25">
      <c r="A134" s="17"/>
      <c r="B134" s="17"/>
      <c r="C134" s="18"/>
      <c r="D134" s="18"/>
      <c r="E134" s="18"/>
      <c r="F134" s="18"/>
      <c r="G134" s="18"/>
      <c r="H134" s="18"/>
      <c r="I134" s="18"/>
      <c r="J134" s="18"/>
    </row>
    <row r="135" spans="1:10" s="16" customFormat="1" ht="14.25">
      <c r="A135" s="17"/>
      <c r="B135" s="17"/>
      <c r="C135" s="18"/>
      <c r="D135" s="18"/>
      <c r="E135" s="18"/>
      <c r="F135" s="18"/>
      <c r="G135" s="18"/>
      <c r="H135" s="18"/>
      <c r="I135" s="18"/>
      <c r="J135" s="18"/>
    </row>
    <row r="136" spans="1:10" s="16" customFormat="1" ht="14.25">
      <c r="A136" s="17"/>
      <c r="B136" s="17"/>
      <c r="C136" s="18"/>
      <c r="D136" s="18"/>
      <c r="E136" s="18"/>
      <c r="F136" s="18"/>
      <c r="G136" s="18"/>
      <c r="H136" s="18"/>
      <c r="I136" s="18"/>
      <c r="J136" s="18"/>
    </row>
    <row r="137" spans="1:10" s="16" customFormat="1" ht="14.25">
      <c r="A137" s="17"/>
      <c r="B137" s="17"/>
      <c r="C137" s="18"/>
      <c r="D137" s="18"/>
      <c r="E137" s="18"/>
      <c r="F137" s="18"/>
      <c r="G137" s="18"/>
      <c r="H137" s="18"/>
      <c r="I137" s="18"/>
      <c r="J137" s="18"/>
    </row>
    <row r="138" spans="1:10" s="16" customFormat="1" ht="14.25">
      <c r="A138" s="17"/>
      <c r="B138" s="17"/>
      <c r="C138" s="18"/>
      <c r="D138" s="18"/>
      <c r="E138" s="18"/>
      <c r="F138" s="18"/>
      <c r="G138" s="18"/>
      <c r="H138" s="18"/>
      <c r="I138" s="18"/>
      <c r="J138" s="18"/>
    </row>
    <row r="139" spans="1:10" s="16" customFormat="1" ht="14.25">
      <c r="A139" s="17"/>
      <c r="B139" s="17"/>
      <c r="C139" s="18"/>
      <c r="D139" s="18"/>
      <c r="E139" s="18"/>
      <c r="F139" s="18"/>
      <c r="G139" s="18"/>
      <c r="H139" s="18"/>
      <c r="I139" s="18"/>
      <c r="J139" s="18"/>
    </row>
    <row r="140" spans="1:10" s="16" customFormat="1" ht="14.25">
      <c r="A140" s="17"/>
      <c r="B140" s="17"/>
      <c r="C140" s="18"/>
      <c r="D140" s="18"/>
      <c r="E140" s="18"/>
      <c r="F140" s="18"/>
      <c r="G140" s="18"/>
      <c r="H140" s="18"/>
      <c r="I140" s="18"/>
      <c r="J140" s="18"/>
    </row>
    <row r="141" spans="1:10" s="16" customFormat="1" ht="14.25">
      <c r="A141" s="17"/>
      <c r="B141" s="17"/>
      <c r="C141" s="18"/>
      <c r="D141" s="18"/>
      <c r="E141" s="18"/>
      <c r="F141" s="18"/>
      <c r="G141" s="18"/>
      <c r="H141" s="18"/>
      <c r="I141" s="18"/>
      <c r="J141" s="18"/>
    </row>
    <row r="142" spans="1:10" s="16" customFormat="1" ht="14.25">
      <c r="A142" s="17"/>
      <c r="B142" s="17"/>
      <c r="C142" s="18"/>
      <c r="D142" s="18"/>
      <c r="E142" s="18"/>
      <c r="F142" s="18"/>
      <c r="G142" s="18"/>
      <c r="H142" s="18"/>
      <c r="I142" s="18"/>
      <c r="J142" s="18"/>
    </row>
    <row r="143" spans="1:10" s="16" customFormat="1" ht="14.25">
      <c r="A143" s="17"/>
      <c r="B143" s="17"/>
      <c r="C143" s="18"/>
      <c r="D143" s="18"/>
      <c r="E143" s="18"/>
      <c r="F143" s="18"/>
      <c r="G143" s="18"/>
      <c r="H143" s="18"/>
      <c r="I143" s="18"/>
      <c r="J143" s="18"/>
    </row>
    <row r="144" spans="1:10" s="16" customFormat="1" ht="14.25">
      <c r="A144" s="17"/>
      <c r="B144" s="17"/>
      <c r="C144" s="18"/>
      <c r="D144" s="18"/>
      <c r="E144" s="18"/>
      <c r="F144" s="18"/>
      <c r="G144" s="18"/>
      <c r="H144" s="18"/>
      <c r="I144" s="18"/>
      <c r="J144" s="18"/>
    </row>
    <row r="145" spans="1:10" s="16" customFormat="1" ht="14.25">
      <c r="A145" s="17"/>
      <c r="B145" s="17"/>
      <c r="C145" s="18"/>
      <c r="D145" s="18"/>
      <c r="E145" s="18"/>
      <c r="F145" s="18"/>
      <c r="G145" s="18"/>
      <c r="H145" s="18"/>
      <c r="I145" s="18"/>
      <c r="J145" s="18"/>
    </row>
    <row r="146" spans="1:10" s="16" customFormat="1" ht="14.25">
      <c r="A146" s="17"/>
      <c r="B146" s="17"/>
      <c r="C146" s="18"/>
      <c r="D146" s="18"/>
      <c r="E146" s="18"/>
      <c r="F146" s="18"/>
      <c r="G146" s="18"/>
      <c r="H146" s="18"/>
      <c r="I146" s="18"/>
      <c r="J146" s="18"/>
    </row>
    <row r="147" spans="1:10" s="16" customFormat="1" ht="14.25">
      <c r="A147" s="17"/>
      <c r="B147" s="17"/>
      <c r="C147" s="18"/>
      <c r="D147" s="18"/>
      <c r="E147" s="18"/>
      <c r="F147" s="18"/>
      <c r="G147" s="18"/>
      <c r="H147" s="18"/>
      <c r="I147" s="18"/>
      <c r="J147" s="18"/>
    </row>
    <row r="148" spans="1:10" s="16" customFormat="1" ht="14.25">
      <c r="A148" s="17"/>
      <c r="B148" s="17"/>
      <c r="C148" s="18"/>
      <c r="D148" s="18"/>
      <c r="E148" s="18"/>
      <c r="F148" s="18"/>
      <c r="G148" s="18"/>
      <c r="H148" s="18"/>
      <c r="I148" s="18"/>
      <c r="J148" s="18"/>
    </row>
    <row r="149" spans="1:10" s="16" customFormat="1" ht="14.25">
      <c r="A149" s="17"/>
      <c r="B149" s="17"/>
      <c r="C149" s="18"/>
      <c r="D149" s="18"/>
      <c r="E149" s="18"/>
      <c r="F149" s="18"/>
      <c r="G149" s="18"/>
      <c r="H149" s="18"/>
      <c r="I149" s="18"/>
      <c r="J149" s="18"/>
    </row>
    <row r="150" spans="1:10" s="16" customFormat="1" ht="14.25">
      <c r="A150" s="17"/>
      <c r="B150" s="17"/>
      <c r="C150" s="18"/>
      <c r="D150" s="18"/>
      <c r="E150" s="18"/>
      <c r="F150" s="18"/>
      <c r="G150" s="18"/>
      <c r="H150" s="18"/>
      <c r="I150" s="18"/>
      <c r="J150" s="18"/>
    </row>
    <row r="151" spans="1:10" s="16" customFormat="1" ht="14.25">
      <c r="A151" s="17"/>
      <c r="B151" s="17"/>
      <c r="C151" s="18"/>
      <c r="D151" s="18"/>
      <c r="E151" s="18"/>
      <c r="F151" s="18"/>
      <c r="G151" s="18"/>
      <c r="H151" s="18"/>
      <c r="I151" s="18"/>
      <c r="J151" s="18"/>
    </row>
    <row r="152" spans="1:10" s="16" customFormat="1" ht="14.25">
      <c r="A152" s="17"/>
      <c r="B152" s="17"/>
      <c r="C152" s="18"/>
      <c r="D152" s="18"/>
      <c r="E152" s="18"/>
      <c r="F152" s="18"/>
      <c r="G152" s="18"/>
      <c r="H152" s="18"/>
      <c r="I152" s="18"/>
      <c r="J152" s="18"/>
    </row>
    <row r="153" spans="1:10" s="16" customFormat="1" ht="14.25">
      <c r="A153" s="17"/>
      <c r="B153" s="17"/>
      <c r="C153" s="18"/>
      <c r="D153" s="18"/>
      <c r="E153" s="18"/>
      <c r="F153" s="18"/>
      <c r="G153" s="18"/>
      <c r="H153" s="18"/>
      <c r="I153" s="18"/>
      <c r="J153" s="18"/>
    </row>
    <row r="154" spans="1:10" s="16" customFormat="1" ht="14.25">
      <c r="A154" s="17"/>
      <c r="B154" s="17"/>
      <c r="C154" s="18"/>
      <c r="D154" s="18"/>
      <c r="E154" s="18"/>
      <c r="F154" s="18"/>
      <c r="G154" s="18"/>
      <c r="H154" s="18"/>
      <c r="I154" s="18"/>
      <c r="J154" s="18"/>
    </row>
    <row r="155" spans="1:10" s="16" customFormat="1" ht="14.25">
      <c r="A155" s="17"/>
      <c r="B155" s="17"/>
      <c r="C155" s="18"/>
      <c r="D155" s="18"/>
      <c r="E155" s="18"/>
      <c r="F155" s="18"/>
      <c r="G155" s="18"/>
      <c r="H155" s="18"/>
      <c r="I155" s="18"/>
      <c r="J155" s="18"/>
    </row>
    <row r="156" spans="1:10" s="16" customFormat="1" ht="14.25">
      <c r="A156" s="17"/>
      <c r="B156" s="17"/>
      <c r="C156" s="18"/>
      <c r="D156" s="18"/>
      <c r="E156" s="18"/>
      <c r="F156" s="18"/>
      <c r="G156" s="18"/>
      <c r="H156" s="18"/>
      <c r="I156" s="18"/>
      <c r="J156" s="18"/>
    </row>
    <row r="157" spans="1:10" s="16" customFormat="1" ht="14.25">
      <c r="A157" s="17"/>
      <c r="B157" s="17"/>
      <c r="C157" s="18"/>
      <c r="D157" s="18"/>
      <c r="E157" s="18"/>
      <c r="F157" s="18"/>
      <c r="G157" s="18"/>
      <c r="H157" s="18"/>
      <c r="I157" s="18"/>
      <c r="J157" s="18"/>
    </row>
    <row r="158" spans="1:10" s="16" customFormat="1" ht="14.25">
      <c r="A158" s="17"/>
      <c r="B158" s="17"/>
      <c r="C158" s="18"/>
      <c r="D158" s="18"/>
      <c r="E158" s="18"/>
      <c r="F158" s="18"/>
      <c r="G158" s="18"/>
      <c r="H158" s="18"/>
      <c r="I158" s="18"/>
      <c r="J158" s="18"/>
    </row>
    <row r="159" spans="1:10" s="16" customFormat="1" ht="14.25">
      <c r="A159" s="17"/>
      <c r="B159" s="17"/>
      <c r="C159" s="18"/>
      <c r="D159" s="18"/>
      <c r="E159" s="18"/>
      <c r="F159" s="18"/>
      <c r="G159" s="18"/>
      <c r="H159" s="18"/>
      <c r="I159" s="18"/>
      <c r="J159" s="18"/>
    </row>
    <row r="160" spans="1:10" s="16" customFormat="1" ht="14.25">
      <c r="A160" s="17"/>
      <c r="B160" s="17"/>
      <c r="C160" s="18"/>
      <c r="D160" s="18"/>
      <c r="E160" s="18"/>
      <c r="F160" s="18"/>
      <c r="G160" s="18"/>
      <c r="H160" s="18"/>
      <c r="I160" s="18"/>
      <c r="J160" s="18"/>
    </row>
    <row r="161" spans="1:10" s="16" customFormat="1" ht="14.25">
      <c r="A161" s="17"/>
      <c r="B161" s="17"/>
      <c r="C161" s="18"/>
      <c r="D161" s="18"/>
      <c r="E161" s="18"/>
      <c r="F161" s="18"/>
      <c r="G161" s="18"/>
      <c r="H161" s="18"/>
      <c r="I161" s="18"/>
      <c r="J161" s="18"/>
    </row>
    <row r="162" spans="1:10" s="16" customFormat="1" ht="14.25">
      <c r="A162" s="17"/>
      <c r="B162" s="17"/>
      <c r="C162" s="18"/>
      <c r="D162" s="18"/>
      <c r="E162" s="18"/>
      <c r="F162" s="18"/>
      <c r="G162" s="18"/>
      <c r="H162" s="18"/>
      <c r="I162" s="18"/>
      <c r="J162" s="18"/>
    </row>
    <row r="163" spans="1:10" s="16" customFormat="1" ht="14.25">
      <c r="A163" s="17"/>
      <c r="B163" s="17"/>
      <c r="C163" s="18"/>
      <c r="D163" s="18"/>
      <c r="E163" s="18"/>
      <c r="F163" s="18"/>
      <c r="G163" s="18"/>
      <c r="H163" s="18"/>
      <c r="I163" s="18"/>
      <c r="J163" s="18"/>
    </row>
    <row r="164" spans="1:10" s="16" customFormat="1" ht="14.25">
      <c r="A164" s="17"/>
      <c r="B164" s="17"/>
      <c r="C164" s="18"/>
      <c r="D164" s="18"/>
      <c r="E164" s="18"/>
      <c r="F164" s="18"/>
      <c r="G164" s="18"/>
      <c r="H164" s="18"/>
      <c r="I164" s="18"/>
      <c r="J164" s="18"/>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9"/>
      <c r="B244" s="9"/>
    </row>
    <row r="245" spans="1:2" ht="14.25">
      <c r="A245" s="9"/>
      <c r="B245" s="9"/>
    </row>
    <row r="246" spans="1:2" ht="14.25">
      <c r="A246" s="9"/>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row r="1731" spans="1:2" ht="14.25">
      <c r="A1731" s="11"/>
      <c r="B1731" s="9"/>
    </row>
    <row r="1732" spans="1:2" ht="14.25">
      <c r="A1732" s="11"/>
      <c r="B1732" s="9"/>
    </row>
    <row r="1733" spans="1:2" ht="14.25">
      <c r="A1733" s="11"/>
      <c r="B1733" s="9"/>
    </row>
  </sheetData>
  <sheetProtection password="D08F" sheet="1" objects="1" scenarios="1"/>
  <mergeCells count="11">
    <mergeCell ref="J6:J7"/>
    <mergeCell ref="A52:B52"/>
    <mergeCell ref="A5:J5"/>
    <mergeCell ref="J60:J61"/>
    <mergeCell ref="C3:G3"/>
    <mergeCell ref="C2:G2"/>
    <mergeCell ref="A6:B6"/>
    <mergeCell ref="H2:I2"/>
    <mergeCell ref="H3:I3"/>
    <mergeCell ref="C4:G4"/>
    <mergeCell ref="H4:I4"/>
  </mergeCells>
  <printOptions horizontalCentered="1"/>
  <pageMargins left="0.4" right="0.33" top="0.65" bottom="0.63" header="0.28" footer="0.16"/>
  <pageSetup fitToHeight="1" fitToWidth="1" horizontalDpi="600" verticalDpi="600" orientation="portrait" scale="54" r:id="rId3"/>
  <headerFooter alignWithMargins="0">
    <oddFooter>&amp;R
</oddFooter>
  </headerFooter>
  <ignoredErrors>
    <ignoredError sqref="F9 F22 F60" formulaRange="1"/>
  </ignoredErrors>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P1729"/>
  <sheetViews>
    <sheetView zoomScale="75" zoomScaleNormal="75" workbookViewId="0" topLeftCell="A1">
      <selection activeCell="G52" sqref="G52"/>
    </sheetView>
  </sheetViews>
  <sheetFormatPr defaultColWidth="9.140625" defaultRowHeight="12.75"/>
  <cols>
    <col min="1" max="1" width="9.28125" style="5" bestFit="1" customWidth="1"/>
    <col min="2" max="2" width="58.8515625" style="6" customWidth="1"/>
    <col min="3" max="3" width="11.28125" style="10" customWidth="1"/>
    <col min="4" max="5" width="12.57421875" style="10" customWidth="1"/>
    <col min="6" max="6" width="11.28125" style="10" customWidth="1"/>
    <col min="7" max="7" width="11.421875" style="10" customWidth="1"/>
    <col min="8" max="8" width="11.8515625" style="10" customWidth="1"/>
    <col min="9" max="10" width="13.28125" style="10" customWidth="1"/>
    <col min="11" max="11" width="9.140625" style="346" customWidth="1"/>
    <col min="12" max="16384" width="9.140625" style="6" customWidth="1"/>
  </cols>
  <sheetData>
    <row r="1" spans="1:10" ht="24" customHeight="1">
      <c r="A1" s="472" t="s">
        <v>259</v>
      </c>
      <c r="B1" s="474"/>
      <c r="C1" s="475"/>
      <c r="D1" s="475"/>
      <c r="E1" s="475"/>
      <c r="F1" s="475"/>
      <c r="G1" s="475"/>
      <c r="H1" s="475"/>
      <c r="I1" s="533"/>
      <c r="J1" s="637" t="str">
        <f>'SCC List'!A2</f>
        <v>(Rev.11a, June 4, 2008)</v>
      </c>
    </row>
    <row r="2" spans="1:11" s="40" customFormat="1" ht="24" customHeight="1">
      <c r="A2" s="628" t="str">
        <f>'BUILD Main'!A2</f>
        <v>Insert Project Sponsor's Name here </v>
      </c>
      <c r="B2" s="473"/>
      <c r="C2" s="1387"/>
      <c r="D2" s="1387"/>
      <c r="E2" s="1387"/>
      <c r="F2" s="1387"/>
      <c r="G2" s="1387"/>
      <c r="H2" s="1367" t="s">
        <v>76</v>
      </c>
      <c r="I2" s="1368"/>
      <c r="J2" s="631">
        <f>'BASELINE Main'!J2</f>
        <v>39563</v>
      </c>
      <c r="K2" s="347"/>
    </row>
    <row r="3" spans="1:11" s="40" customFormat="1" ht="24" customHeight="1">
      <c r="A3" s="628" t="str">
        <f>'BUILD Main'!A3</f>
        <v>Insert Project Name and Location</v>
      </c>
      <c r="B3" s="473"/>
      <c r="C3" s="1387"/>
      <c r="D3" s="1387"/>
      <c r="E3" s="1387"/>
      <c r="F3" s="1387"/>
      <c r="G3" s="1387"/>
      <c r="H3" s="1369" t="s">
        <v>230</v>
      </c>
      <c r="I3" s="1370"/>
      <c r="J3" s="634">
        <f>'BASELINE Main'!J3</f>
        <v>2008</v>
      </c>
      <c r="K3" s="347"/>
    </row>
    <row r="4" spans="1:11" s="40" customFormat="1" ht="24" customHeight="1">
      <c r="A4" s="629" t="str">
        <f>'BUILD Main'!A4</f>
        <v>Insert Current Phase (e.g. Applic.for PE, PE, FD, Applic.for FFGA, Construction, Rev Ops) </v>
      </c>
      <c r="B4" s="635"/>
      <c r="C4" s="1388"/>
      <c r="D4" s="1388"/>
      <c r="E4" s="1388"/>
      <c r="F4" s="1388"/>
      <c r="G4" s="1388"/>
      <c r="H4" s="1372" t="s">
        <v>78</v>
      </c>
      <c r="I4" s="1373"/>
      <c r="J4" s="636">
        <f>'BASELINE Main'!J4</f>
        <v>2012</v>
      </c>
      <c r="K4" s="347"/>
    </row>
    <row r="5" spans="1:11" s="7" customFormat="1" ht="6" customHeight="1">
      <c r="A5" s="1333"/>
      <c r="B5" s="1334"/>
      <c r="C5" s="1334"/>
      <c r="D5" s="1334"/>
      <c r="E5" s="1334"/>
      <c r="F5" s="1334"/>
      <c r="G5" s="1334"/>
      <c r="H5" s="1334"/>
      <c r="I5" s="1334"/>
      <c r="J5" s="1335"/>
      <c r="K5" s="348"/>
    </row>
    <row r="6" spans="1:10" ht="108.75" customHeight="1">
      <c r="A6" s="1385"/>
      <c r="B6" s="1386"/>
      <c r="C6" s="530" t="s">
        <v>80</v>
      </c>
      <c r="D6" s="531" t="s">
        <v>235</v>
      </c>
      <c r="E6" s="415" t="s">
        <v>233</v>
      </c>
      <c r="F6" s="532" t="s">
        <v>234</v>
      </c>
      <c r="G6" s="532" t="s">
        <v>236</v>
      </c>
      <c r="H6" s="556" t="s">
        <v>167</v>
      </c>
      <c r="I6" s="415" t="s">
        <v>168</v>
      </c>
      <c r="J6" s="555" t="s">
        <v>232</v>
      </c>
    </row>
    <row r="7" spans="1:11" s="15" customFormat="1" ht="15" customHeight="1">
      <c r="A7" s="12" t="str">
        <f>'SCC List'!A3:B3</f>
        <v>10 GUIDEWAY &amp; TRACK ELEMENTS (route miles)</v>
      </c>
      <c r="B7" s="13"/>
      <c r="C7" s="476">
        <f>'BASELINE Main'!C7</f>
        <v>9</v>
      </c>
      <c r="D7" s="525">
        <f>'BASELINE Main'!F7</f>
        <v>9000</v>
      </c>
      <c r="E7" s="525">
        <f>SUM(E8:E20)</f>
        <v>2609.699085717667</v>
      </c>
      <c r="F7" s="188">
        <f>SUM(F8:F20)</f>
        <v>1000</v>
      </c>
      <c r="G7" s="122">
        <f aca="true" t="shared" si="0" ref="G7:G45">SUM(D7:F7)</f>
        <v>12609.699085717668</v>
      </c>
      <c r="H7" s="122"/>
      <c r="I7" s="122"/>
      <c r="J7" s="122">
        <f>SUM(J8:J20)</f>
        <v>1016.1702986753339</v>
      </c>
      <c r="K7" s="349"/>
    </row>
    <row r="8" spans="1:11" s="16" customFormat="1" ht="15" customHeight="1">
      <c r="A8" s="418">
        <f>'SCC List'!A4:B4</f>
        <v>10.01</v>
      </c>
      <c r="B8" s="114" t="str">
        <f>'SCC List'!B4</f>
        <v>Guideway: At-grade exclusive right-of-way</v>
      </c>
      <c r="C8" s="496">
        <f>'BASELINE Main'!C8</f>
        <v>0</v>
      </c>
      <c r="D8" s="526">
        <f>'BASELINE Main'!F8</f>
        <v>0</v>
      </c>
      <c r="E8" s="527">
        <f>SUM(D8*($D$64/$D$52))</f>
        <v>0</v>
      </c>
      <c r="F8" s="192">
        <v>0</v>
      </c>
      <c r="G8" s="318">
        <f t="shared" si="0"/>
        <v>0</v>
      </c>
      <c r="H8" s="318">
        <v>125</v>
      </c>
      <c r="I8" s="507">
        <f aca="true" t="shared" si="1" ref="I8:I20">0.07/(1-(1+0.07)^-H8)</f>
        <v>0.07001486681908091</v>
      </c>
      <c r="J8" s="508">
        <f aca="true" t="shared" si="2" ref="J8:J20">SUM(G8*I8)</f>
        <v>0</v>
      </c>
      <c r="K8" s="350"/>
    </row>
    <row r="9" spans="1:11" s="16" customFormat="1" ht="15" customHeight="1">
      <c r="A9" s="418">
        <f>'SCC List'!A5:B5</f>
        <v>10.02</v>
      </c>
      <c r="B9" s="114" t="str">
        <f>'SCC List'!B5</f>
        <v>Guideway: At-grade semi-exclusive (allows cross-traffic)</v>
      </c>
      <c r="C9" s="496">
        <f>'BASELINE Main'!C9</f>
        <v>9</v>
      </c>
      <c r="D9" s="526">
        <f>'BASELINE Main'!F9</f>
        <v>9000</v>
      </c>
      <c r="E9" s="527">
        <f aca="true" t="shared" si="3" ref="E9:E20">SUM(D9*($D$64/$D$52))</f>
        <v>2609.699085717667</v>
      </c>
      <c r="F9" s="192">
        <v>1000</v>
      </c>
      <c r="G9" s="318">
        <f t="shared" si="0"/>
        <v>12609.699085717668</v>
      </c>
      <c r="H9" s="318">
        <v>30</v>
      </c>
      <c r="I9" s="507">
        <f t="shared" si="1"/>
        <v>0.0805864035111112</v>
      </c>
      <c r="J9" s="508">
        <f t="shared" si="2"/>
        <v>1016.1702986753339</v>
      </c>
      <c r="K9" s="350"/>
    </row>
    <row r="10" spans="1:11" s="16" customFormat="1" ht="15" customHeight="1">
      <c r="A10" s="418">
        <f>'SCC List'!A6:B6</f>
        <v>10.03</v>
      </c>
      <c r="B10" s="114" t="str">
        <f>'SCC List'!B6</f>
        <v>Guideway: At-grade in mixed traffic</v>
      </c>
      <c r="C10" s="496">
        <f>'BASELINE Main'!C10</f>
        <v>0</v>
      </c>
      <c r="D10" s="526">
        <f>'BASELINE Main'!F10</f>
        <v>0</v>
      </c>
      <c r="E10" s="527">
        <f t="shared" si="3"/>
        <v>0</v>
      </c>
      <c r="F10" s="192"/>
      <c r="G10" s="318">
        <f t="shared" si="0"/>
        <v>0</v>
      </c>
      <c r="H10" s="318">
        <v>20</v>
      </c>
      <c r="I10" s="507">
        <f t="shared" si="1"/>
        <v>0.0943929257432557</v>
      </c>
      <c r="J10" s="508">
        <f t="shared" si="2"/>
        <v>0</v>
      </c>
      <c r="K10" s="350"/>
    </row>
    <row r="11" spans="1:11" s="16" customFormat="1" ht="15" customHeight="1">
      <c r="A11" s="418">
        <f>'SCC List'!A7:B7</f>
        <v>10.04</v>
      </c>
      <c r="B11" s="114" t="str">
        <f>'SCC List'!B7</f>
        <v>Guideway: Aerial structure</v>
      </c>
      <c r="C11" s="496">
        <f>'BASELINE Main'!C11</f>
        <v>0</v>
      </c>
      <c r="D11" s="526">
        <f>'BASELINE Main'!F11</f>
        <v>0</v>
      </c>
      <c r="E11" s="527">
        <f t="shared" si="3"/>
        <v>0</v>
      </c>
      <c r="F11" s="192"/>
      <c r="G11" s="318">
        <f t="shared" si="0"/>
        <v>0</v>
      </c>
      <c r="H11" s="318">
        <v>80</v>
      </c>
      <c r="I11" s="507">
        <f t="shared" si="1"/>
        <v>0.07031357176087168</v>
      </c>
      <c r="J11" s="508">
        <f t="shared" si="2"/>
        <v>0</v>
      </c>
      <c r="K11" s="350"/>
    </row>
    <row r="12" spans="1:11" s="16" customFormat="1" ht="15" customHeight="1">
      <c r="A12" s="418">
        <f>'SCC List'!A8:B8</f>
        <v>10.05</v>
      </c>
      <c r="B12" s="114" t="str">
        <f>'SCC List'!B8</f>
        <v>Guideway: Built-up fill</v>
      </c>
      <c r="C12" s="496">
        <f>'BASELINE Main'!C12</f>
        <v>0</v>
      </c>
      <c r="D12" s="526">
        <f>'BASELINE Main'!F12</f>
        <v>0</v>
      </c>
      <c r="E12" s="527">
        <f t="shared" si="3"/>
        <v>0</v>
      </c>
      <c r="F12" s="192"/>
      <c r="G12" s="318">
        <f t="shared" si="0"/>
        <v>0</v>
      </c>
      <c r="H12" s="318">
        <v>80</v>
      </c>
      <c r="I12" s="507">
        <f t="shared" si="1"/>
        <v>0.07031357176087168</v>
      </c>
      <c r="J12" s="508">
        <f t="shared" si="2"/>
        <v>0</v>
      </c>
      <c r="K12" s="350"/>
    </row>
    <row r="13" spans="1:11" s="16" customFormat="1" ht="15" customHeight="1">
      <c r="A13" s="418">
        <f>'SCC List'!A9:B9</f>
        <v>10.06</v>
      </c>
      <c r="B13" s="114" t="str">
        <f>'SCC List'!B9</f>
        <v>Guideway: Underground cut &amp; cover</v>
      </c>
      <c r="C13" s="496">
        <f>'BASELINE Main'!C13</f>
        <v>0</v>
      </c>
      <c r="D13" s="526">
        <f>'BASELINE Main'!F13</f>
        <v>0</v>
      </c>
      <c r="E13" s="527">
        <f t="shared" si="3"/>
        <v>0</v>
      </c>
      <c r="F13" s="192"/>
      <c r="G13" s="318">
        <f t="shared" si="0"/>
        <v>0</v>
      </c>
      <c r="H13" s="318">
        <v>125</v>
      </c>
      <c r="I13" s="507">
        <f t="shared" si="1"/>
        <v>0.07001486681908091</v>
      </c>
      <c r="J13" s="508">
        <f t="shared" si="2"/>
        <v>0</v>
      </c>
      <c r="K13" s="350"/>
    </row>
    <row r="14" spans="1:11" s="16" customFormat="1" ht="15" customHeight="1">
      <c r="A14" s="418">
        <f>'SCC List'!A10:B10</f>
        <v>10.07</v>
      </c>
      <c r="B14" s="114" t="str">
        <f>'SCC List'!B10</f>
        <v>Guideway: Underground tunnel</v>
      </c>
      <c r="C14" s="496">
        <f>'BASELINE Main'!C14</f>
        <v>0</v>
      </c>
      <c r="D14" s="526">
        <f>'BASELINE Main'!F14</f>
        <v>0</v>
      </c>
      <c r="E14" s="527">
        <f t="shared" si="3"/>
        <v>0</v>
      </c>
      <c r="F14" s="192"/>
      <c r="G14" s="318">
        <f t="shared" si="0"/>
        <v>0</v>
      </c>
      <c r="H14" s="318">
        <v>125</v>
      </c>
      <c r="I14" s="507">
        <f t="shared" si="1"/>
        <v>0.07001486681908091</v>
      </c>
      <c r="J14" s="508">
        <f t="shared" si="2"/>
        <v>0</v>
      </c>
      <c r="K14" s="350"/>
    </row>
    <row r="15" spans="1:11" s="16" customFormat="1" ht="15" customHeight="1">
      <c r="A15" s="418">
        <f>'SCC List'!A11:B11</f>
        <v>10.08</v>
      </c>
      <c r="B15" s="114" t="str">
        <f>'SCC List'!B11</f>
        <v>Guideway: Retained cut or fill</v>
      </c>
      <c r="C15" s="496">
        <f>'BASELINE Main'!C15</f>
        <v>0</v>
      </c>
      <c r="D15" s="526">
        <f>'BASELINE Main'!F15</f>
        <v>0</v>
      </c>
      <c r="E15" s="527">
        <f t="shared" si="3"/>
        <v>0</v>
      </c>
      <c r="F15" s="192"/>
      <c r="G15" s="318">
        <f t="shared" si="0"/>
        <v>0</v>
      </c>
      <c r="H15" s="318">
        <v>125</v>
      </c>
      <c r="I15" s="507">
        <f t="shared" si="1"/>
        <v>0.07001486681908091</v>
      </c>
      <c r="J15" s="508">
        <f t="shared" si="2"/>
        <v>0</v>
      </c>
      <c r="K15" s="350"/>
    </row>
    <row r="16" spans="1:11" s="16" customFormat="1" ht="15" customHeight="1">
      <c r="A16" s="418">
        <f>'SCC List'!A12:B12</f>
        <v>10.09</v>
      </c>
      <c r="B16" s="114" t="str">
        <f>'SCC List'!B12</f>
        <v>Track:  Direct fixation</v>
      </c>
      <c r="C16" s="497"/>
      <c r="D16" s="526">
        <f>'BASELINE Main'!F16</f>
        <v>0</v>
      </c>
      <c r="E16" s="527">
        <f t="shared" si="3"/>
        <v>0</v>
      </c>
      <c r="F16" s="192"/>
      <c r="G16" s="318">
        <f t="shared" si="0"/>
        <v>0</v>
      </c>
      <c r="H16" s="318">
        <v>30</v>
      </c>
      <c r="I16" s="507">
        <f t="shared" si="1"/>
        <v>0.0805864035111112</v>
      </c>
      <c r="J16" s="508">
        <f t="shared" si="2"/>
        <v>0</v>
      </c>
      <c r="K16" s="350"/>
    </row>
    <row r="17" spans="1:11" s="16" customFormat="1" ht="15" customHeight="1">
      <c r="A17" s="418">
        <f>'SCC List'!A13:B13</f>
        <v>10.1</v>
      </c>
      <c r="B17" s="114" t="str">
        <f>'SCC List'!B13</f>
        <v>Track:  Embedded</v>
      </c>
      <c r="C17" s="498"/>
      <c r="D17" s="526">
        <f>'BASELINE Main'!F17</f>
        <v>0</v>
      </c>
      <c r="E17" s="527">
        <f t="shared" si="3"/>
        <v>0</v>
      </c>
      <c r="F17" s="192"/>
      <c r="G17" s="318">
        <f t="shared" si="0"/>
        <v>0</v>
      </c>
      <c r="H17" s="318">
        <v>20</v>
      </c>
      <c r="I17" s="507">
        <f t="shared" si="1"/>
        <v>0.0943929257432557</v>
      </c>
      <c r="J17" s="508">
        <f t="shared" si="2"/>
        <v>0</v>
      </c>
      <c r="K17" s="350"/>
    </row>
    <row r="18" spans="1:11" s="16" customFormat="1" ht="15" customHeight="1">
      <c r="A18" s="418">
        <f>'SCC List'!A14:B14</f>
        <v>10.11</v>
      </c>
      <c r="B18" s="114" t="str">
        <f>'SCC List'!B14</f>
        <v>Track:  Ballasted</v>
      </c>
      <c r="C18" s="498"/>
      <c r="D18" s="526">
        <f>'BASELINE Main'!F18</f>
        <v>0</v>
      </c>
      <c r="E18" s="527">
        <f t="shared" si="3"/>
        <v>0</v>
      </c>
      <c r="F18" s="192"/>
      <c r="G18" s="318">
        <f t="shared" si="0"/>
        <v>0</v>
      </c>
      <c r="H18" s="318">
        <v>35</v>
      </c>
      <c r="I18" s="507">
        <f t="shared" si="1"/>
        <v>0.07723395964900326</v>
      </c>
      <c r="J18" s="508">
        <f t="shared" si="2"/>
        <v>0</v>
      </c>
      <c r="K18" s="350"/>
    </row>
    <row r="19" spans="1:11" s="16" customFormat="1" ht="15" customHeight="1">
      <c r="A19" s="418">
        <f>'SCC List'!A15:B15</f>
        <v>10.12</v>
      </c>
      <c r="B19" s="114" t="str">
        <f>'SCC List'!B15</f>
        <v>Track:  Special (switches, turnouts)</v>
      </c>
      <c r="C19" s="498"/>
      <c r="D19" s="526">
        <f>'BASELINE Main'!F19</f>
        <v>0</v>
      </c>
      <c r="E19" s="527">
        <f t="shared" si="3"/>
        <v>0</v>
      </c>
      <c r="F19" s="192"/>
      <c r="G19" s="318">
        <f t="shared" si="0"/>
        <v>0</v>
      </c>
      <c r="H19" s="318">
        <v>30</v>
      </c>
      <c r="I19" s="507">
        <f t="shared" si="1"/>
        <v>0.0805864035111112</v>
      </c>
      <c r="J19" s="508">
        <f t="shared" si="2"/>
        <v>0</v>
      </c>
      <c r="K19" s="350"/>
    </row>
    <row r="20" spans="1:11" s="16" customFormat="1" ht="15" customHeight="1">
      <c r="A20" s="418">
        <f>'SCC List'!A16:B16</f>
        <v>10.13</v>
      </c>
      <c r="B20" s="114" t="str">
        <f>'SCC List'!B16</f>
        <v>Track:  Vibration and noise dampening</v>
      </c>
      <c r="C20" s="499"/>
      <c r="D20" s="526">
        <f>'BASELINE Main'!F20</f>
        <v>0</v>
      </c>
      <c r="E20" s="527">
        <f t="shared" si="3"/>
        <v>0</v>
      </c>
      <c r="F20" s="192"/>
      <c r="G20" s="318">
        <f t="shared" si="0"/>
        <v>0</v>
      </c>
      <c r="H20" s="318">
        <v>30</v>
      </c>
      <c r="I20" s="507">
        <f t="shared" si="1"/>
        <v>0.0805864035111112</v>
      </c>
      <c r="J20" s="508">
        <f t="shared" si="2"/>
        <v>0</v>
      </c>
      <c r="K20" s="350"/>
    </row>
    <row r="21" spans="1:11" s="15" customFormat="1" ht="15" customHeight="1">
      <c r="A21" s="12" t="str">
        <f>'SCC List'!A17:B17</f>
        <v>20 STATIONS, STOPS, TERMINALS, INTERMODAL (number)</v>
      </c>
      <c r="B21" s="13"/>
      <c r="C21" s="488">
        <f>'BASELINE Main'!C21</f>
        <v>36</v>
      </c>
      <c r="D21" s="525">
        <f>'BASELINE Main'!F21</f>
        <v>7000</v>
      </c>
      <c r="E21" s="500">
        <f>SUM(E22:E28)</f>
        <v>2029.7659555581854</v>
      </c>
      <c r="F21" s="188">
        <f>SUM(F22:F28)</f>
        <v>1000</v>
      </c>
      <c r="G21" s="122">
        <f t="shared" si="0"/>
        <v>10029.765955558185</v>
      </c>
      <c r="H21" s="122"/>
      <c r="I21" s="122"/>
      <c r="J21" s="242">
        <f>SUM(J22:J28)</f>
        <v>708.2973295503557</v>
      </c>
      <c r="K21" s="349"/>
    </row>
    <row r="22" spans="1:11" s="16" customFormat="1" ht="15" customHeight="1">
      <c r="A22" s="59">
        <f>'SCC List'!A18</f>
        <v>20.01</v>
      </c>
      <c r="B22" s="58" t="str">
        <f>'SCC List'!B18</f>
        <v>At-grade station, stop, shelter, mall, terminal, platform</v>
      </c>
      <c r="C22" s="479">
        <f>'BASELINE Main'!C22</f>
        <v>36</v>
      </c>
      <c r="D22" s="526">
        <f>'BASELINE Main'!F22</f>
        <v>7000</v>
      </c>
      <c r="E22" s="527">
        <f aca="true" t="shared" si="4" ref="E22:E28">SUM(D22*($D$64/$D$52))</f>
        <v>2029.7659555581854</v>
      </c>
      <c r="F22" s="192">
        <v>1000</v>
      </c>
      <c r="G22" s="318">
        <f t="shared" si="0"/>
        <v>10029.765955558185</v>
      </c>
      <c r="H22" s="318">
        <v>70</v>
      </c>
      <c r="I22" s="507">
        <f aca="true" t="shared" si="5" ref="I22:I28">0.07/(1-(1+0.07)^-H22)</f>
        <v>0.07061952718426488</v>
      </c>
      <c r="J22" s="508">
        <f aca="true" t="shared" si="6" ref="J22:J28">SUM(G22*I22)</f>
        <v>708.2973295503557</v>
      </c>
      <c r="K22" s="350"/>
    </row>
    <row r="23" spans="1:11" s="16" customFormat="1" ht="15" customHeight="1">
      <c r="A23" s="59">
        <f>'SCC List'!A19</f>
        <v>20.02</v>
      </c>
      <c r="B23" s="58" t="str">
        <f>'SCC List'!B19</f>
        <v>Aerial station, stop, shelter, mall, terminal, platform</v>
      </c>
      <c r="C23" s="479">
        <f>'BASELINE Main'!C23</f>
        <v>0</v>
      </c>
      <c r="D23" s="526">
        <f>'BASELINE Main'!F23</f>
        <v>0</v>
      </c>
      <c r="E23" s="527">
        <f t="shared" si="4"/>
        <v>0</v>
      </c>
      <c r="F23" s="192"/>
      <c r="G23" s="318">
        <f t="shared" si="0"/>
        <v>0</v>
      </c>
      <c r="H23" s="318">
        <v>70</v>
      </c>
      <c r="I23" s="507">
        <f t="shared" si="5"/>
        <v>0.07061952718426488</v>
      </c>
      <c r="J23" s="508">
        <f t="shared" si="6"/>
        <v>0</v>
      </c>
      <c r="K23" s="350"/>
    </row>
    <row r="24" spans="1:11" s="16" customFormat="1" ht="15" customHeight="1">
      <c r="A24" s="59">
        <f>'SCC List'!A20</f>
        <v>20.03</v>
      </c>
      <c r="B24" s="58" t="str">
        <f>'SCC List'!B20</f>
        <v>Underground station, stop, shelter, mall, terminal, platform </v>
      </c>
      <c r="C24" s="479">
        <f>'BASELINE Main'!C24</f>
        <v>0</v>
      </c>
      <c r="D24" s="526">
        <f>'BASELINE Main'!F24</f>
        <v>0</v>
      </c>
      <c r="E24" s="527">
        <f t="shared" si="4"/>
        <v>0</v>
      </c>
      <c r="F24" s="192"/>
      <c r="G24" s="318">
        <f t="shared" si="0"/>
        <v>0</v>
      </c>
      <c r="H24" s="318">
        <v>125</v>
      </c>
      <c r="I24" s="507">
        <f t="shared" si="5"/>
        <v>0.07001486681908091</v>
      </c>
      <c r="J24" s="508">
        <f t="shared" si="6"/>
        <v>0</v>
      </c>
      <c r="K24" s="350"/>
    </row>
    <row r="25" spans="1:11" s="16" customFormat="1" ht="15" customHeight="1">
      <c r="A25" s="59">
        <f>'SCC List'!A21</f>
        <v>20.04</v>
      </c>
      <c r="B25" s="58" t="str">
        <f>'SCC List'!B21</f>
        <v>Other stations, landings, terminals:  Intermodal, ferry, trolley, etc. </v>
      </c>
      <c r="C25" s="486">
        <f>'BASELINE Main'!C25</f>
        <v>0</v>
      </c>
      <c r="D25" s="526">
        <f>'BASELINE Main'!F25</f>
        <v>0</v>
      </c>
      <c r="E25" s="527">
        <f t="shared" si="4"/>
        <v>0</v>
      </c>
      <c r="F25" s="192"/>
      <c r="G25" s="318">
        <f t="shared" si="0"/>
        <v>0</v>
      </c>
      <c r="H25" s="318">
        <v>70</v>
      </c>
      <c r="I25" s="507">
        <f t="shared" si="5"/>
        <v>0.07061952718426488</v>
      </c>
      <c r="J25" s="508">
        <f t="shared" si="6"/>
        <v>0</v>
      </c>
      <c r="K25" s="350"/>
    </row>
    <row r="26" spans="1:11" s="16" customFormat="1" ht="15" customHeight="1">
      <c r="A26" s="59">
        <f>'SCC List'!A22</f>
        <v>20.05</v>
      </c>
      <c r="B26" s="58" t="str">
        <f>'SCC List'!B22</f>
        <v>Joint development </v>
      </c>
      <c r="C26" s="486"/>
      <c r="D26" s="700">
        <f>'BASELINE Main'!F26</f>
        <v>0</v>
      </c>
      <c r="E26" s="527">
        <f t="shared" si="4"/>
        <v>0</v>
      </c>
      <c r="F26" s="192"/>
      <c r="G26" s="318">
        <f t="shared" si="0"/>
        <v>0</v>
      </c>
      <c r="H26" s="318">
        <v>70</v>
      </c>
      <c r="I26" s="507">
        <f t="shared" si="5"/>
        <v>0.07061952718426488</v>
      </c>
      <c r="J26" s="508">
        <f t="shared" si="6"/>
        <v>0</v>
      </c>
      <c r="K26" s="350"/>
    </row>
    <row r="27" spans="1:11" s="16" customFormat="1" ht="15" customHeight="1">
      <c r="A27" s="59">
        <f>'SCC List'!A23</f>
        <v>20.06</v>
      </c>
      <c r="B27" s="58" t="str">
        <f>'SCC List'!B23</f>
        <v>Automobile parking multi-story structure</v>
      </c>
      <c r="C27" s="502"/>
      <c r="D27" s="700">
        <f>'BASELINE Main'!F27</f>
        <v>0</v>
      </c>
      <c r="E27" s="527">
        <f t="shared" si="4"/>
        <v>0</v>
      </c>
      <c r="F27" s="192"/>
      <c r="G27" s="318">
        <f t="shared" si="0"/>
        <v>0</v>
      </c>
      <c r="H27" s="318">
        <v>50</v>
      </c>
      <c r="I27" s="507">
        <f t="shared" si="5"/>
        <v>0.07245984953960767</v>
      </c>
      <c r="J27" s="508">
        <f t="shared" si="6"/>
        <v>0</v>
      </c>
      <c r="K27" s="350"/>
    </row>
    <row r="28" spans="1:11" s="16" customFormat="1" ht="15" customHeight="1">
      <c r="A28" s="59">
        <f>'SCC List'!A24</f>
        <v>20.07</v>
      </c>
      <c r="B28" s="58" t="str">
        <f>'SCC List'!B24</f>
        <v>Elevators, escalators</v>
      </c>
      <c r="C28" s="478"/>
      <c r="D28" s="700">
        <f>'BASELINE Main'!F28</f>
        <v>0</v>
      </c>
      <c r="E28" s="527">
        <f t="shared" si="4"/>
        <v>0</v>
      </c>
      <c r="F28" s="192"/>
      <c r="G28" s="318">
        <f t="shared" si="0"/>
        <v>0</v>
      </c>
      <c r="H28" s="318">
        <v>30</v>
      </c>
      <c r="I28" s="507">
        <f t="shared" si="5"/>
        <v>0.0805864035111112</v>
      </c>
      <c r="J28" s="508">
        <f t="shared" si="6"/>
        <v>0</v>
      </c>
      <c r="K28" s="350"/>
    </row>
    <row r="29" spans="1:11" s="15" customFormat="1" ht="15" customHeight="1">
      <c r="A29" s="12" t="str">
        <f>'SCC List'!A25</f>
        <v>30 SUPPORT FACILITIES: YARDS, SHOPS, ADMIN. BLDGS</v>
      </c>
      <c r="B29" s="13"/>
      <c r="C29" s="368"/>
      <c r="D29" s="525">
        <f>'BASELINE Main'!F29</f>
        <v>5000</v>
      </c>
      <c r="E29" s="500">
        <f>SUM(E30:E34)</f>
        <v>1449.8328253987038</v>
      </c>
      <c r="F29" s="188">
        <f>SUM(F30:F34)</f>
        <v>200</v>
      </c>
      <c r="G29" s="122">
        <f t="shared" si="0"/>
        <v>6649.832825398704</v>
      </c>
      <c r="H29" s="122"/>
      <c r="I29" s="122"/>
      <c r="J29" s="242">
        <f>SUM(J30:J34)</f>
        <v>481.84588599193427</v>
      </c>
      <c r="K29" s="349"/>
    </row>
    <row r="30" spans="1:11" s="16" customFormat="1" ht="15" customHeight="1">
      <c r="A30" s="59">
        <f>'SCC List'!A26</f>
        <v>30.01</v>
      </c>
      <c r="B30" s="58" t="str">
        <f>'SCC List'!B26</f>
        <v>Administration Building:  Office, sales, storage, revenue counting</v>
      </c>
      <c r="C30" s="502"/>
      <c r="D30" s="526">
        <f>'BASELINE Main'!F30</f>
        <v>0</v>
      </c>
      <c r="E30" s="527">
        <f>SUM(D30*($D$64/$D$52))</f>
        <v>0</v>
      </c>
      <c r="F30" s="192"/>
      <c r="G30" s="318">
        <f t="shared" si="0"/>
        <v>0</v>
      </c>
      <c r="H30" s="318">
        <v>50</v>
      </c>
      <c r="I30" s="507">
        <f>0.07/(1-(1+0.07)^-H30)</f>
        <v>0.07245984953960767</v>
      </c>
      <c r="J30" s="508">
        <f>SUM(G30*I30)</f>
        <v>0</v>
      </c>
      <c r="K30" s="350"/>
    </row>
    <row r="31" spans="1:11" s="16" customFormat="1" ht="15" customHeight="1">
      <c r="A31" s="59">
        <f>'SCC List'!A27</f>
        <v>30.02</v>
      </c>
      <c r="B31" s="431" t="str">
        <f>'SCC List'!B27</f>
        <v>Light Maintenance Facility </v>
      </c>
      <c r="C31" s="502"/>
      <c r="D31" s="526">
        <f>'BASELINE Main'!F31</f>
        <v>5000</v>
      </c>
      <c r="E31" s="527">
        <f>SUM(D31*($D$64/$D$52))</f>
        <v>1449.8328253987038</v>
      </c>
      <c r="F31" s="192">
        <v>200</v>
      </c>
      <c r="G31" s="318">
        <f t="shared" si="0"/>
        <v>6649.832825398704</v>
      </c>
      <c r="H31" s="318">
        <v>50</v>
      </c>
      <c r="I31" s="507">
        <f>0.07/(1-(1+0.07)^-H31)</f>
        <v>0.07245984953960767</v>
      </c>
      <c r="J31" s="508">
        <f>SUM(G31*I31)</f>
        <v>481.84588599193427</v>
      </c>
      <c r="K31" s="350"/>
    </row>
    <row r="32" spans="1:11" s="16" customFormat="1" ht="15" customHeight="1">
      <c r="A32" s="59">
        <f>'SCC List'!A28</f>
        <v>30.03</v>
      </c>
      <c r="B32" s="431" t="str">
        <f>'SCC List'!B28</f>
        <v>Heavy Maintenance Facility</v>
      </c>
      <c r="C32" s="502"/>
      <c r="D32" s="526">
        <f>'BASELINE Main'!F32</f>
        <v>0</v>
      </c>
      <c r="E32" s="527">
        <f>SUM(D32*($D$64/$D$52))</f>
        <v>0</v>
      </c>
      <c r="F32" s="192"/>
      <c r="G32" s="318">
        <f t="shared" si="0"/>
        <v>0</v>
      </c>
      <c r="H32" s="318">
        <v>50</v>
      </c>
      <c r="I32" s="507">
        <f>0.07/(1-(1+0.07)^-H32)</f>
        <v>0.07245984953960767</v>
      </c>
      <c r="J32" s="508">
        <f>SUM(G32*I32)</f>
        <v>0</v>
      </c>
      <c r="K32" s="350"/>
    </row>
    <row r="33" spans="1:11" s="16" customFormat="1" ht="15" customHeight="1">
      <c r="A33" s="59">
        <f>'SCC List'!A29</f>
        <v>30.04</v>
      </c>
      <c r="B33" s="431" t="str">
        <f>'SCC List'!B29</f>
        <v>Storage or Maintenance of Way Building</v>
      </c>
      <c r="C33" s="502"/>
      <c r="D33" s="526">
        <f>'BASELINE Main'!F33</f>
        <v>0</v>
      </c>
      <c r="E33" s="527">
        <f>SUM(D33*($D$64/$D$52))</f>
        <v>0</v>
      </c>
      <c r="F33" s="192"/>
      <c r="G33" s="318">
        <f t="shared" si="0"/>
        <v>0</v>
      </c>
      <c r="H33" s="318">
        <v>50</v>
      </c>
      <c r="I33" s="507">
        <f>0.07/(1-(1+0.07)^-H33)</f>
        <v>0.07245984953960767</v>
      </c>
      <c r="J33" s="508">
        <f>SUM(G33*I33)</f>
        <v>0</v>
      </c>
      <c r="K33" s="350"/>
    </row>
    <row r="34" spans="1:11" s="16" customFormat="1" ht="15" customHeight="1">
      <c r="A34" s="59">
        <f>'SCC List'!A30</f>
        <v>30.05</v>
      </c>
      <c r="B34" s="431" t="str">
        <f>'SCC List'!B30</f>
        <v>Yard and Yard Track</v>
      </c>
      <c r="C34" s="502"/>
      <c r="D34" s="526">
        <f>'BASELINE Main'!F34</f>
        <v>0</v>
      </c>
      <c r="E34" s="527">
        <f>SUM(D34*($D$64/$D$52))</f>
        <v>0</v>
      </c>
      <c r="F34" s="192"/>
      <c r="G34" s="318">
        <f t="shared" si="0"/>
        <v>0</v>
      </c>
      <c r="H34" s="318">
        <v>80</v>
      </c>
      <c r="I34" s="507">
        <f>0.07/(1-(1+0.07)^-H34)</f>
        <v>0.07031357176087168</v>
      </c>
      <c r="J34" s="508">
        <f>SUM(G34*I34)</f>
        <v>0</v>
      </c>
      <c r="K34" s="350"/>
    </row>
    <row r="35" spans="1:11" s="15" customFormat="1" ht="15" customHeight="1">
      <c r="A35" s="12" t="str">
        <f>'SCC List'!A31</f>
        <v>40 SITEWORK &amp; SPECIAL CONDITIONS</v>
      </c>
      <c r="B35" s="47"/>
      <c r="C35" s="368"/>
      <c r="D35" s="525">
        <f>'BASELINE Main'!F35</f>
        <v>10100</v>
      </c>
      <c r="E35" s="500">
        <f>SUM(E36:E43)</f>
        <v>2928.6623073053815</v>
      </c>
      <c r="F35" s="188">
        <f>SUM(F36:F43)</f>
        <v>200</v>
      </c>
      <c r="G35" s="122">
        <f t="shared" si="0"/>
        <v>13228.662307305382</v>
      </c>
      <c r="H35" s="122"/>
      <c r="I35" s="122"/>
      <c r="J35" s="242">
        <f>SUM(J36:J43)</f>
        <v>995.3946682885909</v>
      </c>
      <c r="K35" s="349"/>
    </row>
    <row r="36" spans="1:11" s="16" customFormat="1" ht="15" customHeight="1">
      <c r="A36" s="59">
        <f>'SCC List'!A32</f>
        <v>40.01</v>
      </c>
      <c r="B36" s="58" t="str">
        <f>'SCC List'!B32</f>
        <v>Demolition, Clearing, Earthwork</v>
      </c>
      <c r="C36" s="503"/>
      <c r="D36" s="526">
        <f>'BASELINE Main'!F36</f>
        <v>5100</v>
      </c>
      <c r="E36" s="527">
        <f aca="true" t="shared" si="7" ref="E36:E43">SUM(D36*($D$64/$D$52))</f>
        <v>1478.829481906678</v>
      </c>
      <c r="F36" s="192">
        <v>200</v>
      </c>
      <c r="G36" s="318">
        <f t="shared" si="0"/>
        <v>6778.829481906678</v>
      </c>
      <c r="H36" s="318">
        <v>125</v>
      </c>
      <c r="I36" s="507">
        <f aca="true" t="shared" si="8" ref="I36:I43">0.07/(1-(1+0.07)^-H36)</f>
        <v>0.07001486681908091</v>
      </c>
      <c r="J36" s="508">
        <f aca="true" t="shared" si="9" ref="J36:J43">SUM(G36*I36)</f>
        <v>474.6188433649553</v>
      </c>
      <c r="K36" s="350"/>
    </row>
    <row r="37" spans="1:11" s="16" customFormat="1" ht="15" customHeight="1">
      <c r="A37" s="59">
        <f>'SCC List'!A33</f>
        <v>40.02</v>
      </c>
      <c r="B37" s="58" t="str">
        <f>'SCC List'!B33</f>
        <v>Site Utilities, Utility Relocation</v>
      </c>
      <c r="C37" s="503"/>
      <c r="D37" s="526">
        <f>'BASELINE Main'!F37</f>
        <v>1500</v>
      </c>
      <c r="E37" s="527">
        <f t="shared" si="7"/>
        <v>434.94984761961115</v>
      </c>
      <c r="F37" s="192"/>
      <c r="G37" s="318">
        <f t="shared" si="0"/>
        <v>1934.949847619611</v>
      </c>
      <c r="H37" s="318">
        <v>125</v>
      </c>
      <c r="I37" s="507">
        <f t="shared" si="8"/>
        <v>0.07001486681908091</v>
      </c>
      <c r="J37" s="508">
        <f t="shared" si="9"/>
        <v>135.47525588268797</v>
      </c>
      <c r="K37" s="350"/>
    </row>
    <row r="38" spans="1:11" s="16" customFormat="1" ht="12.75">
      <c r="A38" s="59">
        <f>'SCC List'!A34</f>
        <v>40.03</v>
      </c>
      <c r="B38" s="58" t="str">
        <f>'SCC List'!B34</f>
        <v>Haz. mat'l, contam'd soil removal/mitigation, ground water treatments</v>
      </c>
      <c r="C38" s="503"/>
      <c r="D38" s="526">
        <f>'BASELINE Main'!F38</f>
        <v>0</v>
      </c>
      <c r="E38" s="527">
        <f t="shared" si="7"/>
        <v>0</v>
      </c>
      <c r="F38" s="192"/>
      <c r="G38" s="318">
        <f t="shared" si="0"/>
        <v>0</v>
      </c>
      <c r="H38" s="318">
        <v>125</v>
      </c>
      <c r="I38" s="507">
        <f t="shared" si="8"/>
        <v>0.07001486681908091</v>
      </c>
      <c r="J38" s="508">
        <f t="shared" si="9"/>
        <v>0</v>
      </c>
      <c r="K38" s="350"/>
    </row>
    <row r="39" spans="1:11" s="16" customFormat="1" ht="12.75" customHeight="1">
      <c r="A39" s="59">
        <f>'SCC List'!A35</f>
        <v>40.04</v>
      </c>
      <c r="B39" s="58" t="str">
        <f>'SCC List'!B35</f>
        <v>Environmental mitigation, e.g. wetlands, historic/archeologic, parks</v>
      </c>
      <c r="C39" s="503"/>
      <c r="D39" s="526">
        <f>'BASELINE Main'!F39</f>
        <v>1200</v>
      </c>
      <c r="E39" s="527">
        <f t="shared" si="7"/>
        <v>347.9598780956889</v>
      </c>
      <c r="F39" s="192"/>
      <c r="G39" s="318">
        <f t="shared" si="0"/>
        <v>1547.959878095689</v>
      </c>
      <c r="H39" s="318">
        <v>125</v>
      </c>
      <c r="I39" s="507">
        <f t="shared" si="8"/>
        <v>0.07001486681908091</v>
      </c>
      <c r="J39" s="508">
        <f t="shared" si="9"/>
        <v>108.38020470615038</v>
      </c>
      <c r="K39" s="350"/>
    </row>
    <row r="40" spans="1:11" s="16" customFormat="1" ht="12.75">
      <c r="A40" s="59">
        <f>'SCC List'!A36</f>
        <v>40.05</v>
      </c>
      <c r="B40" s="58" t="str">
        <f>'SCC List'!B36</f>
        <v>Site structures including retaining walls, sound walls</v>
      </c>
      <c r="C40" s="503"/>
      <c r="D40" s="526">
        <f>'BASELINE Main'!F40</f>
        <v>0</v>
      </c>
      <c r="E40" s="527">
        <f t="shared" si="7"/>
        <v>0</v>
      </c>
      <c r="F40" s="192"/>
      <c r="G40" s="318">
        <f t="shared" si="0"/>
        <v>0</v>
      </c>
      <c r="H40" s="318">
        <v>80</v>
      </c>
      <c r="I40" s="507">
        <f t="shared" si="8"/>
        <v>0.07031357176087168</v>
      </c>
      <c r="J40" s="508">
        <f t="shared" si="9"/>
        <v>0</v>
      </c>
      <c r="K40" s="350"/>
    </row>
    <row r="41" spans="1:11" s="16" customFormat="1" ht="12.75" customHeight="1">
      <c r="A41" s="59">
        <f>'SCC List'!A37</f>
        <v>40.06</v>
      </c>
      <c r="B41" s="60" t="str">
        <f>'SCC List'!B37</f>
        <v>Pedestrian / bike access and accommodation, landscaping</v>
      </c>
      <c r="C41" s="503"/>
      <c r="D41" s="526">
        <f>'BASELINE Main'!F41</f>
        <v>2000</v>
      </c>
      <c r="E41" s="527">
        <f t="shared" si="7"/>
        <v>579.9331301594816</v>
      </c>
      <c r="F41" s="192"/>
      <c r="G41" s="318">
        <f t="shared" si="0"/>
        <v>2579.9331301594816</v>
      </c>
      <c r="H41" s="318">
        <v>20</v>
      </c>
      <c r="I41" s="507">
        <f t="shared" si="8"/>
        <v>0.0943929257432557</v>
      </c>
      <c r="J41" s="508">
        <f t="shared" si="9"/>
        <v>243.52743637770917</v>
      </c>
      <c r="K41" s="350"/>
    </row>
    <row r="42" spans="1:11" s="16" customFormat="1" ht="12.75" customHeight="1">
      <c r="A42" s="59">
        <f>'SCC List'!A38</f>
        <v>40.07</v>
      </c>
      <c r="B42" s="60" t="str">
        <f>'SCC List'!B38</f>
        <v>Automobile, bus, van accessways including roads, parking lots</v>
      </c>
      <c r="C42" s="503"/>
      <c r="D42" s="526">
        <f>'BASELINE Main'!F42</f>
        <v>200</v>
      </c>
      <c r="E42" s="527">
        <f t="shared" si="7"/>
        <v>57.993313015948154</v>
      </c>
      <c r="F42" s="192"/>
      <c r="G42" s="318">
        <f t="shared" si="0"/>
        <v>257.99331301594816</v>
      </c>
      <c r="H42" s="318">
        <v>20</v>
      </c>
      <c r="I42" s="507">
        <f t="shared" si="8"/>
        <v>0.0943929257432557</v>
      </c>
      <c r="J42" s="508">
        <f t="shared" si="9"/>
        <v>24.352743637770917</v>
      </c>
      <c r="K42" s="350"/>
    </row>
    <row r="43" spans="1:11" s="16" customFormat="1" ht="12.75">
      <c r="A43" s="59">
        <f>'SCC List'!A39</f>
        <v>40.08</v>
      </c>
      <c r="B43" s="58" t="str">
        <f>'SCC List'!B39</f>
        <v>Temporary Facilities and other indirect costs during construction</v>
      </c>
      <c r="C43" s="503"/>
      <c r="D43" s="526">
        <f>'BASELINE Main'!F43</f>
        <v>100</v>
      </c>
      <c r="E43" s="527">
        <f t="shared" si="7"/>
        <v>28.996656507974077</v>
      </c>
      <c r="F43" s="192"/>
      <c r="G43" s="318">
        <f t="shared" si="0"/>
        <v>128.99665650797408</v>
      </c>
      <c r="H43" s="318">
        <v>100</v>
      </c>
      <c r="I43" s="507">
        <f t="shared" si="8"/>
        <v>0.07008076460306002</v>
      </c>
      <c r="J43" s="508">
        <f t="shared" si="9"/>
        <v>9.040184319317122</v>
      </c>
      <c r="K43" s="350"/>
    </row>
    <row r="44" spans="1:11" s="15" customFormat="1" ht="15" customHeight="1">
      <c r="A44" s="12" t="str">
        <f>'SCC List'!A40</f>
        <v>50  SYSTEMS</v>
      </c>
      <c r="B44" s="13"/>
      <c r="C44" s="368"/>
      <c r="D44" s="525">
        <f>'BASELINE Main'!F44</f>
        <v>2697</v>
      </c>
      <c r="E44" s="500">
        <f>SUM(E45:E51)</f>
        <v>782.0398260200609</v>
      </c>
      <c r="F44" s="188">
        <f>SUM(F45:F51)</f>
        <v>0</v>
      </c>
      <c r="G44" s="122">
        <f t="shared" si="0"/>
        <v>3479.039826020061</v>
      </c>
      <c r="H44" s="122"/>
      <c r="I44" s="122"/>
      <c r="J44" s="242">
        <f>SUM(J45:J51)</f>
        <v>293.67938143836034</v>
      </c>
      <c r="K44" s="349"/>
    </row>
    <row r="45" spans="1:11" s="16" customFormat="1" ht="15" customHeight="1">
      <c r="A45" s="59">
        <f>'SCC List'!A41</f>
        <v>50.01</v>
      </c>
      <c r="B45" s="58" t="str">
        <f>'SCC List'!B41</f>
        <v>Train control and signals</v>
      </c>
      <c r="C45" s="498"/>
      <c r="D45" s="526">
        <f>'BASELINE Main'!F45</f>
        <v>0</v>
      </c>
      <c r="E45" s="527">
        <f aca="true" t="shared" si="10" ref="E45:E51">SUM(D45*($D$64/$D$52))</f>
        <v>0</v>
      </c>
      <c r="F45" s="192"/>
      <c r="G45" s="318">
        <f t="shared" si="0"/>
        <v>0</v>
      </c>
      <c r="H45" s="318">
        <v>30</v>
      </c>
      <c r="I45" s="507">
        <f aca="true" t="shared" si="11" ref="I45:I51">0.07/(1-(1+0.07)^-H45)</f>
        <v>0.0805864035111112</v>
      </c>
      <c r="J45" s="508">
        <f aca="true" t="shared" si="12" ref="J45:J51">SUM(G45*I45)</f>
        <v>0</v>
      </c>
      <c r="K45" s="350"/>
    </row>
    <row r="46" spans="1:11" s="16" customFormat="1" ht="15" customHeight="1">
      <c r="A46" s="59">
        <f>'SCC List'!A42</f>
        <v>50.02</v>
      </c>
      <c r="B46" s="58" t="str">
        <f>'SCC List'!B42</f>
        <v>Traffic signals and crossing protection</v>
      </c>
      <c r="C46" s="503"/>
      <c r="D46" s="526">
        <f>'BASELINE Main'!F46</f>
        <v>1325</v>
      </c>
      <c r="E46" s="527">
        <f t="shared" si="10"/>
        <v>384.20569873065654</v>
      </c>
      <c r="F46" s="192"/>
      <c r="G46" s="318">
        <f aca="true" t="shared" si="13" ref="G46:G63">SUM(D46:F46)</f>
        <v>1709.2056987306564</v>
      </c>
      <c r="H46" s="318">
        <v>30</v>
      </c>
      <c r="I46" s="507">
        <f t="shared" si="11"/>
        <v>0.0805864035111112</v>
      </c>
      <c r="J46" s="508">
        <f t="shared" si="12"/>
        <v>137.73874012139945</v>
      </c>
      <c r="K46" s="350"/>
    </row>
    <row r="47" spans="1:11" s="16" customFormat="1" ht="15" customHeight="1">
      <c r="A47" s="59">
        <f>'SCC List'!A43</f>
        <v>50.03</v>
      </c>
      <c r="B47" s="58" t="str">
        <f>'SCC List'!B43</f>
        <v>Traction power supply:  substations </v>
      </c>
      <c r="C47" s="503"/>
      <c r="D47" s="526">
        <f>'BASELINE Main'!F47</f>
        <v>0</v>
      </c>
      <c r="E47" s="527">
        <f t="shared" si="10"/>
        <v>0</v>
      </c>
      <c r="F47" s="192"/>
      <c r="G47" s="318">
        <f t="shared" si="13"/>
        <v>0</v>
      </c>
      <c r="H47" s="318">
        <v>50</v>
      </c>
      <c r="I47" s="507">
        <f t="shared" si="11"/>
        <v>0.07245984953960767</v>
      </c>
      <c r="J47" s="508">
        <f t="shared" si="12"/>
        <v>0</v>
      </c>
      <c r="K47" s="350"/>
    </row>
    <row r="48" spans="1:11" s="16" customFormat="1" ht="15" customHeight="1">
      <c r="A48" s="59">
        <f>'SCC List'!A44</f>
        <v>50.04</v>
      </c>
      <c r="B48" s="58" t="str">
        <f>'SCC List'!B44</f>
        <v>Traction power distribution:  catenary and third rail</v>
      </c>
      <c r="C48" s="503"/>
      <c r="D48" s="526">
        <f>'BASELINE Main'!F48</f>
        <v>0</v>
      </c>
      <c r="E48" s="527">
        <f t="shared" si="10"/>
        <v>0</v>
      </c>
      <c r="F48" s="192"/>
      <c r="G48" s="318">
        <f t="shared" si="13"/>
        <v>0</v>
      </c>
      <c r="H48" s="318">
        <v>30</v>
      </c>
      <c r="I48" s="507">
        <f t="shared" si="11"/>
        <v>0.0805864035111112</v>
      </c>
      <c r="J48" s="508">
        <f t="shared" si="12"/>
        <v>0</v>
      </c>
      <c r="K48" s="350"/>
    </row>
    <row r="49" spans="1:11" s="16" customFormat="1" ht="15" customHeight="1">
      <c r="A49" s="59">
        <f>'SCC List'!A45</f>
        <v>50.05</v>
      </c>
      <c r="B49" s="58" t="str">
        <f>'SCC List'!B45</f>
        <v>Communications</v>
      </c>
      <c r="C49" s="503"/>
      <c r="D49" s="526">
        <f>'BASELINE Main'!F49</f>
        <v>672</v>
      </c>
      <c r="E49" s="527">
        <f t="shared" si="10"/>
        <v>194.8575317335858</v>
      </c>
      <c r="F49" s="192"/>
      <c r="G49" s="318">
        <f t="shared" si="13"/>
        <v>866.8575317335858</v>
      </c>
      <c r="H49" s="318">
        <v>20</v>
      </c>
      <c r="I49" s="507">
        <f t="shared" si="11"/>
        <v>0.0943929257432557</v>
      </c>
      <c r="J49" s="508">
        <f t="shared" si="12"/>
        <v>81.82521862291028</v>
      </c>
      <c r="K49" s="350"/>
    </row>
    <row r="50" spans="1:11" s="16" customFormat="1" ht="15" customHeight="1">
      <c r="A50" s="59">
        <f>'SCC List'!A46</f>
        <v>50.06</v>
      </c>
      <c r="B50" s="58" t="str">
        <f>'SCC List'!B46</f>
        <v>Fare collection system and equipment</v>
      </c>
      <c r="C50" s="503"/>
      <c r="D50" s="526">
        <f>'BASELINE Main'!F50</f>
        <v>200</v>
      </c>
      <c r="E50" s="527">
        <f t="shared" si="10"/>
        <v>57.993313015948154</v>
      </c>
      <c r="F50" s="192"/>
      <c r="G50" s="318">
        <f t="shared" si="13"/>
        <v>257.99331301594816</v>
      </c>
      <c r="H50" s="318">
        <v>25</v>
      </c>
      <c r="I50" s="507">
        <f t="shared" si="11"/>
        <v>0.08581051722066563</v>
      </c>
      <c r="J50" s="508">
        <f t="shared" si="12"/>
        <v>22.138539629371596</v>
      </c>
      <c r="K50" s="350"/>
    </row>
    <row r="51" spans="1:11" s="16" customFormat="1" ht="15" customHeight="1">
      <c r="A51" s="59">
        <f>'SCC List'!A47</f>
        <v>50.07</v>
      </c>
      <c r="B51" s="58" t="str">
        <f>'SCC List'!B47</f>
        <v>Central Control</v>
      </c>
      <c r="C51" s="504"/>
      <c r="D51" s="526">
        <f>'BASELINE Main'!F51</f>
        <v>500</v>
      </c>
      <c r="E51" s="527">
        <f t="shared" si="10"/>
        <v>144.9832825398704</v>
      </c>
      <c r="F51" s="192"/>
      <c r="G51" s="318">
        <f t="shared" si="13"/>
        <v>644.9832825398704</v>
      </c>
      <c r="H51" s="318">
        <v>30</v>
      </c>
      <c r="I51" s="507">
        <f t="shared" si="11"/>
        <v>0.0805864035111112</v>
      </c>
      <c r="J51" s="508">
        <f t="shared" si="12"/>
        <v>51.976883064679036</v>
      </c>
      <c r="K51" s="350"/>
    </row>
    <row r="52" spans="1:68" s="145" customFormat="1" ht="15.75" customHeight="1">
      <c r="A52" s="1376" t="str">
        <f>'SCC Definitions'!A51:B51</f>
        <v>Construction Subtotal (10 - 50)</v>
      </c>
      <c r="B52" s="1377"/>
      <c r="C52" s="367"/>
      <c r="D52" s="528">
        <f>'BASELINE Main'!F52</f>
        <v>33797</v>
      </c>
      <c r="E52" s="183">
        <f>SUM(E44,E35,E29,E21,E7)</f>
        <v>9800</v>
      </c>
      <c r="F52" s="184">
        <f>SUM(F44,F35,F29,F21,F7)</f>
        <v>2400</v>
      </c>
      <c r="G52" s="14">
        <f>SUM(G44,G35,G29,G21,G7)</f>
        <v>45997</v>
      </c>
      <c r="H52" s="14"/>
      <c r="I52" s="14"/>
      <c r="J52" s="241">
        <f>SUM(J44,J35,J29,J21,J7)</f>
        <v>3495.387563944575</v>
      </c>
      <c r="K52" s="349"/>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11" s="15" customFormat="1" ht="15">
      <c r="A53" s="12" t="str">
        <f>'SCC List'!A48:B48</f>
        <v>60 ROW, LAND, EXISTING IMPROVEMENTS</v>
      </c>
      <c r="B53" s="47"/>
      <c r="C53" s="501"/>
      <c r="D53" s="525">
        <f>'BASELINE Main'!F53</f>
        <v>1200</v>
      </c>
      <c r="E53" s="187"/>
      <c r="F53" s="509">
        <f>SUM(F54:F55)</f>
        <v>0</v>
      </c>
      <c r="G53" s="122">
        <f t="shared" si="13"/>
        <v>1200</v>
      </c>
      <c r="H53" s="122"/>
      <c r="I53" s="122"/>
      <c r="J53" s="242">
        <f>SUM(J54:J55)</f>
        <v>84.01784018289709</v>
      </c>
      <c r="K53" s="349"/>
    </row>
    <row r="54" spans="1:11" s="16" customFormat="1" ht="12.75">
      <c r="A54" s="59">
        <f>'SCC List'!A49</f>
        <v>60.01</v>
      </c>
      <c r="B54" s="58" t="str">
        <f>'SCC List'!B49</f>
        <v>Purchase or lease of real estate  </v>
      </c>
      <c r="C54" s="505"/>
      <c r="D54" s="526">
        <f>'BASELINE Main'!F54</f>
        <v>1200</v>
      </c>
      <c r="E54" s="480"/>
      <c r="F54" s="193"/>
      <c r="G54" s="318">
        <f t="shared" si="13"/>
        <v>1200</v>
      </c>
      <c r="H54" s="318">
        <v>125</v>
      </c>
      <c r="I54" s="507">
        <f>0.07/(1-(1+0.07)^-H54)</f>
        <v>0.07001486681908091</v>
      </c>
      <c r="J54" s="508">
        <f>SUM(G54*I54)</f>
        <v>84.01784018289709</v>
      </c>
      <c r="K54" s="350"/>
    </row>
    <row r="55" spans="1:11" s="16" customFormat="1" ht="12.75">
      <c r="A55" s="59">
        <f>'SCC List'!A50</f>
        <v>60.02</v>
      </c>
      <c r="B55" s="58" t="str">
        <f>'SCC List'!B50</f>
        <v>Relocation of existing households and businesses</v>
      </c>
      <c r="C55" s="504"/>
      <c r="D55" s="526">
        <f>'BASELINE Main'!F55</f>
        <v>0</v>
      </c>
      <c r="E55" s="480"/>
      <c r="F55" s="193"/>
      <c r="G55" s="318">
        <f t="shared" si="13"/>
        <v>0</v>
      </c>
      <c r="H55" s="318">
        <v>125</v>
      </c>
      <c r="I55" s="507">
        <f>0.07/(1-(1+0.07)^-H55)</f>
        <v>0.07001486681908091</v>
      </c>
      <c r="J55" s="508">
        <f>SUM(G55*I55)</f>
        <v>0</v>
      </c>
      <c r="K55" s="350"/>
    </row>
    <row r="56" spans="1:11" s="15" customFormat="1" ht="15" customHeight="1">
      <c r="A56" s="30" t="str">
        <f>'SCC List'!A51</f>
        <v>70 VEHICLES (number)</v>
      </c>
      <c r="B56" s="13"/>
      <c r="C56" s="488">
        <f>'BASELINE Main'!C56</f>
        <v>20</v>
      </c>
      <c r="D56" s="525">
        <f>'BASELINE Main'!F56</f>
        <v>13000</v>
      </c>
      <c r="E56" s="506"/>
      <c r="F56" s="509">
        <f>SUM(F57:F63)</f>
        <v>600</v>
      </c>
      <c r="G56" s="122">
        <f t="shared" si="13"/>
        <v>13600</v>
      </c>
      <c r="H56" s="122"/>
      <c r="I56" s="122"/>
      <c r="J56" s="242">
        <f>SUM(J57:J63)</f>
        <v>1712.2670457082781</v>
      </c>
      <c r="K56" s="349"/>
    </row>
    <row r="57" spans="1:11" s="16" customFormat="1" ht="15" customHeight="1">
      <c r="A57" s="59">
        <f>'SCC List'!A52</f>
        <v>70.01</v>
      </c>
      <c r="B57" s="58" t="str">
        <f>'SCC List'!B52</f>
        <v>Light Rail</v>
      </c>
      <c r="C57" s="478">
        <f>'BASELINE Main'!C57</f>
        <v>0</v>
      </c>
      <c r="D57" s="526">
        <f>'BASELINE Main'!F57</f>
        <v>0</v>
      </c>
      <c r="E57" s="480"/>
      <c r="F57" s="193"/>
      <c r="G57" s="318">
        <f t="shared" si="13"/>
        <v>0</v>
      </c>
      <c r="H57" s="510">
        <v>25</v>
      </c>
      <c r="I57" s="507">
        <f aca="true" t="shared" si="14" ref="I57:I63">0.07/(1-(1+0.07)^-H57)</f>
        <v>0.08581051722066563</v>
      </c>
      <c r="J57" s="508">
        <f aca="true" t="shared" si="15" ref="J57:J63">SUM(G57*I57)</f>
        <v>0</v>
      </c>
      <c r="K57" s="350"/>
    </row>
    <row r="58" spans="1:11" s="16" customFormat="1" ht="15" customHeight="1">
      <c r="A58" s="59">
        <f>'SCC List'!A53</f>
        <v>70.02</v>
      </c>
      <c r="B58" s="58" t="str">
        <f>'SCC List'!B53</f>
        <v>Heavy Rail</v>
      </c>
      <c r="C58" s="478">
        <f>'BASELINE Main'!C58</f>
        <v>0</v>
      </c>
      <c r="D58" s="526">
        <f>'BASELINE Main'!F58</f>
        <v>0</v>
      </c>
      <c r="E58" s="480"/>
      <c r="F58" s="193"/>
      <c r="G58" s="318">
        <f t="shared" si="13"/>
        <v>0</v>
      </c>
      <c r="H58" s="318">
        <v>25</v>
      </c>
      <c r="I58" s="507">
        <f t="shared" si="14"/>
        <v>0.08581051722066563</v>
      </c>
      <c r="J58" s="508">
        <f t="shared" si="15"/>
        <v>0</v>
      </c>
      <c r="K58" s="350"/>
    </row>
    <row r="59" spans="1:11" s="16" customFormat="1" ht="15" customHeight="1">
      <c r="A59" s="59">
        <f>'SCC List'!A54</f>
        <v>70.03</v>
      </c>
      <c r="B59" s="58" t="str">
        <f>'SCC List'!B54</f>
        <v>Commuter Rail</v>
      </c>
      <c r="C59" s="478">
        <f>'BASELINE Main'!C59</f>
        <v>0</v>
      </c>
      <c r="D59" s="526">
        <f>'BASELINE Main'!F59</f>
        <v>0</v>
      </c>
      <c r="E59" s="480"/>
      <c r="F59" s="193"/>
      <c r="G59" s="318">
        <f t="shared" si="13"/>
        <v>0</v>
      </c>
      <c r="H59" s="318">
        <v>25</v>
      </c>
      <c r="I59" s="507">
        <f t="shared" si="14"/>
        <v>0.08581051722066563</v>
      </c>
      <c r="J59" s="508">
        <f t="shared" si="15"/>
        <v>0</v>
      </c>
      <c r="K59" s="350"/>
    </row>
    <row r="60" spans="1:11" s="16" customFormat="1" ht="15" customHeight="1">
      <c r="A60" s="59">
        <f>'SCC List'!A55</f>
        <v>70.04</v>
      </c>
      <c r="B60" s="58" t="str">
        <f>'SCC List'!B55</f>
        <v>Bus</v>
      </c>
      <c r="C60" s="478">
        <f>'BASELINE Main'!C60</f>
        <v>20</v>
      </c>
      <c r="D60" s="526">
        <f>'BASELINE Main'!F60</f>
        <v>13000</v>
      </c>
      <c r="E60" s="480"/>
      <c r="F60" s="193">
        <v>600</v>
      </c>
      <c r="G60" s="318">
        <f t="shared" si="13"/>
        <v>13600</v>
      </c>
      <c r="H60" s="1177">
        <v>12</v>
      </c>
      <c r="I60" s="507">
        <f t="shared" si="14"/>
        <v>0.12590198865502045</v>
      </c>
      <c r="J60" s="508">
        <f t="shared" si="15"/>
        <v>1712.2670457082781</v>
      </c>
      <c r="K60" s="350"/>
    </row>
    <row r="61" spans="1:11" s="16" customFormat="1" ht="15" customHeight="1">
      <c r="A61" s="59">
        <f>'SCC List'!A56</f>
        <v>70.05</v>
      </c>
      <c r="B61" s="58" t="str">
        <f>'SCC List'!B56</f>
        <v>Other</v>
      </c>
      <c r="C61" s="478">
        <f>'BASELINE Main'!C61</f>
        <v>0</v>
      </c>
      <c r="D61" s="526">
        <f>'BASELINE Main'!F61</f>
        <v>0</v>
      </c>
      <c r="E61" s="480"/>
      <c r="F61" s="193"/>
      <c r="G61" s="318">
        <f t="shared" si="13"/>
        <v>0</v>
      </c>
      <c r="H61" s="32">
        <v>12</v>
      </c>
      <c r="I61" s="507">
        <f t="shared" si="14"/>
        <v>0.12590198865502045</v>
      </c>
      <c r="J61" s="508">
        <f t="shared" si="15"/>
        <v>0</v>
      </c>
      <c r="K61" s="350"/>
    </row>
    <row r="62" spans="1:11" s="16" customFormat="1" ht="15" customHeight="1">
      <c r="A62" s="59">
        <f>'SCC List'!A57</f>
        <v>70.06</v>
      </c>
      <c r="B62" s="58" t="str">
        <f>'SCC List'!B57</f>
        <v>Non-revenue vehicles</v>
      </c>
      <c r="C62" s="478">
        <f>'BASELINE Main'!C62</f>
        <v>0</v>
      </c>
      <c r="D62" s="526">
        <f>'BASELINE Main'!F62</f>
        <v>0</v>
      </c>
      <c r="E62" s="480"/>
      <c r="F62" s="193"/>
      <c r="G62" s="318">
        <f t="shared" si="13"/>
        <v>0</v>
      </c>
      <c r="H62" s="32">
        <v>12</v>
      </c>
      <c r="I62" s="507">
        <f t="shared" si="14"/>
        <v>0.12590198865502045</v>
      </c>
      <c r="J62" s="508">
        <f t="shared" si="15"/>
        <v>0</v>
      </c>
      <c r="K62" s="350"/>
    </row>
    <row r="63" spans="1:11" s="16" customFormat="1" ht="15" customHeight="1">
      <c r="A63" s="59">
        <f>'SCC List'!A58</f>
        <v>70.07</v>
      </c>
      <c r="B63" s="58" t="str">
        <f>'SCC List'!B58</f>
        <v>Spare parts</v>
      </c>
      <c r="C63" s="478">
        <f>'BASELINE Main'!C63</f>
        <v>0</v>
      </c>
      <c r="D63" s="526">
        <f>'BASELINE Main'!F63</f>
        <v>0</v>
      </c>
      <c r="E63" s="480"/>
      <c r="F63" s="194"/>
      <c r="G63" s="318">
        <f t="shared" si="13"/>
        <v>0</v>
      </c>
      <c r="H63" s="645">
        <v>12</v>
      </c>
      <c r="I63" s="507">
        <f t="shared" si="14"/>
        <v>0.12590198865502045</v>
      </c>
      <c r="J63" s="508">
        <f t="shared" si="15"/>
        <v>0</v>
      </c>
      <c r="K63" s="350"/>
    </row>
    <row r="64" spans="1:11" s="87" customFormat="1" ht="15" customHeight="1">
      <c r="A64" s="30" t="str">
        <f>'SCC List'!A59</f>
        <v>80 PROFESSIONAL SERVICES (applies to Cats. 10-50)</v>
      </c>
      <c r="B64" s="49"/>
      <c r="C64" s="149"/>
      <c r="D64" s="525">
        <f>'BASELINE Main'!F64</f>
        <v>9800</v>
      </c>
      <c r="E64" s="493"/>
      <c r="F64" s="494"/>
      <c r="G64" s="320"/>
      <c r="H64" s="290"/>
      <c r="I64" s="392"/>
      <c r="J64" s="495"/>
      <c r="K64" s="351"/>
    </row>
    <row r="65" spans="1:11" s="16" customFormat="1" ht="15" customHeight="1">
      <c r="A65" s="112">
        <f>'SCC List'!A60</f>
        <v>80.01</v>
      </c>
      <c r="B65" s="114" t="str">
        <f>'SCC List'!B60</f>
        <v>Preliminary Engineering</v>
      </c>
      <c r="C65" s="430"/>
      <c r="D65" s="526">
        <f>'BASELINE Main'!F65</f>
        <v>2000</v>
      </c>
      <c r="E65" s="370"/>
      <c r="F65" s="481"/>
      <c r="G65" s="370"/>
      <c r="H65" s="430"/>
      <c r="I65" s="482"/>
      <c r="J65" s="483"/>
      <c r="K65" s="350"/>
    </row>
    <row r="66" spans="1:11" s="16" customFormat="1" ht="15" customHeight="1">
      <c r="A66" s="112">
        <f>'SCC List'!A61</f>
        <v>80.02</v>
      </c>
      <c r="B66" s="114" t="str">
        <f>'SCC List'!B61</f>
        <v>Final Design</v>
      </c>
      <c r="C66" s="445"/>
      <c r="D66" s="526">
        <f>'BASELINE Main'!F66</f>
        <v>3500</v>
      </c>
      <c r="E66" s="484"/>
      <c r="F66" s="481"/>
      <c r="G66" s="370"/>
      <c r="H66" s="369"/>
      <c r="I66" s="391"/>
      <c r="J66" s="483"/>
      <c r="K66" s="350"/>
    </row>
    <row r="67" spans="1:11" s="16" customFormat="1" ht="15" customHeight="1">
      <c r="A67" s="112">
        <f>'SCC List'!A62</f>
        <v>80.03</v>
      </c>
      <c r="B67" s="114" t="str">
        <f>'SCC List'!B62</f>
        <v>Project Management for Design and Construction</v>
      </c>
      <c r="C67" s="445"/>
      <c r="D67" s="526">
        <f>'BASELINE Main'!F67</f>
        <v>2000</v>
      </c>
      <c r="E67" s="484"/>
      <c r="F67" s="481"/>
      <c r="G67" s="370"/>
      <c r="H67" s="369"/>
      <c r="I67" s="391"/>
      <c r="J67" s="483"/>
      <c r="K67" s="350"/>
    </row>
    <row r="68" spans="1:11" s="16" customFormat="1" ht="15" customHeight="1">
      <c r="A68" s="112">
        <f>'SCC List'!A63</f>
        <v>80.04</v>
      </c>
      <c r="B68" s="114" t="str">
        <f>'SCC List'!B63</f>
        <v>Construction Administration &amp; Management </v>
      </c>
      <c r="C68" s="445"/>
      <c r="D68" s="526">
        <f>'BASELINE Main'!F68</f>
        <v>1500</v>
      </c>
      <c r="E68" s="485"/>
      <c r="F68" s="481"/>
      <c r="G68" s="370"/>
      <c r="H68" s="369"/>
      <c r="I68" s="391"/>
      <c r="J68" s="483"/>
      <c r="K68" s="350"/>
    </row>
    <row r="69" spans="1:11" s="16" customFormat="1" ht="15" customHeight="1">
      <c r="A69" s="112">
        <f>'SCC List'!A64</f>
        <v>80.05</v>
      </c>
      <c r="B69" s="114" t="str">
        <f>'SCC List'!B64</f>
        <v>Professional Liability and other Non-Construction Insurance </v>
      </c>
      <c r="C69" s="445"/>
      <c r="D69" s="526">
        <f>'BASELINE Main'!F69</f>
        <v>500</v>
      </c>
      <c r="E69" s="485"/>
      <c r="F69" s="481"/>
      <c r="G69" s="370"/>
      <c r="H69" s="369"/>
      <c r="I69" s="391"/>
      <c r="J69" s="483"/>
      <c r="K69" s="350"/>
    </row>
    <row r="70" spans="1:11" s="16" customFormat="1" ht="15" customHeight="1">
      <c r="A70" s="112">
        <f>'SCC List'!A65</f>
        <v>80.06</v>
      </c>
      <c r="B70" s="114" t="str">
        <f>'SCC List'!B65</f>
        <v>Legal; Permits; Review Fees by other agencies, cities, etc.</v>
      </c>
      <c r="C70" s="445"/>
      <c r="D70" s="526">
        <f>'BASELINE Main'!F70</f>
        <v>0</v>
      </c>
      <c r="E70" s="485"/>
      <c r="F70" s="481"/>
      <c r="G70" s="370"/>
      <c r="H70" s="369"/>
      <c r="I70" s="391"/>
      <c r="J70" s="483"/>
      <c r="K70" s="350"/>
    </row>
    <row r="71" spans="1:11" s="16" customFormat="1" ht="15" customHeight="1">
      <c r="A71" s="112">
        <f>'SCC List'!A66</f>
        <v>80.07</v>
      </c>
      <c r="B71" s="114" t="str">
        <f>'SCC List'!B66</f>
        <v>Surveys, Testing, Investigation, Inspection</v>
      </c>
      <c r="C71" s="445"/>
      <c r="D71" s="526">
        <f>'BASELINE Main'!F71</f>
        <v>150</v>
      </c>
      <c r="E71" s="485"/>
      <c r="F71" s="481"/>
      <c r="G71" s="370"/>
      <c r="H71" s="369"/>
      <c r="I71" s="391"/>
      <c r="J71" s="483"/>
      <c r="K71" s="350"/>
    </row>
    <row r="72" spans="1:11" s="16" customFormat="1" ht="15" customHeight="1">
      <c r="A72" s="112">
        <f>'SCC List'!A67</f>
        <v>80.08</v>
      </c>
      <c r="B72" s="114" t="str">
        <f>'SCC List'!B67</f>
        <v>Start up</v>
      </c>
      <c r="C72" s="445"/>
      <c r="D72" s="497">
        <f>'BASELINE Main'!F72</f>
        <v>150</v>
      </c>
      <c r="E72" s="485"/>
      <c r="F72" s="481"/>
      <c r="G72" s="370"/>
      <c r="H72" s="369"/>
      <c r="I72" s="391"/>
      <c r="J72" s="483"/>
      <c r="K72" s="350"/>
    </row>
    <row r="73" spans="1:11" s="16" customFormat="1" ht="15" customHeight="1">
      <c r="A73" s="1383" t="str">
        <f>'SCC Definitions'!A72:B72</f>
        <v>Subtotal (10 - 80)</v>
      </c>
      <c r="B73" s="1384"/>
      <c r="C73" s="477"/>
      <c r="D73" s="528">
        <f>'BASELINE Main'!F73</f>
        <v>57797</v>
      </c>
      <c r="E73" s="485"/>
      <c r="F73" s="481"/>
      <c r="G73" s="370"/>
      <c r="H73" s="369"/>
      <c r="I73" s="391"/>
      <c r="J73" s="483"/>
      <c r="K73" s="350"/>
    </row>
    <row r="74" spans="1:11" s="15" customFormat="1" ht="15" customHeight="1">
      <c r="A74" s="12" t="str">
        <f>'SCC List'!A68</f>
        <v>90 UNALLOCATED CONTINGENCY</v>
      </c>
      <c r="B74" s="127"/>
      <c r="C74" s="487"/>
      <c r="D74" s="529">
        <f>'BASELINE Main'!F74</f>
        <v>3000</v>
      </c>
      <c r="E74" s="489"/>
      <c r="F74" s="490"/>
      <c r="G74" s="491"/>
      <c r="H74" s="199"/>
      <c r="I74" s="453"/>
      <c r="J74" s="492"/>
      <c r="K74" s="349"/>
    </row>
    <row r="75" spans="1:11" s="15" customFormat="1" ht="15" customHeight="1">
      <c r="A75" s="1383" t="str">
        <f>'SCC Definitions'!A74:B74</f>
        <v>Subtotal (10 - 90)</v>
      </c>
      <c r="B75" s="1384"/>
      <c r="C75" s="511"/>
      <c r="D75" s="14">
        <f>'BASELINE Main'!F75</f>
        <v>60797</v>
      </c>
      <c r="E75" s="512">
        <f>SUM(E52)</f>
        <v>9800</v>
      </c>
      <c r="F75" s="513">
        <f>SUM(F52,F53,F56)</f>
        <v>3000</v>
      </c>
      <c r="G75" s="118">
        <f>SUM(G52,G53,G56)</f>
        <v>60797</v>
      </c>
      <c r="H75" s="118"/>
      <c r="I75" s="118"/>
      <c r="J75" s="514">
        <f>SUM(J52,J53,J56)</f>
        <v>5291.672449835751</v>
      </c>
      <c r="K75" s="349"/>
    </row>
    <row r="76" spans="3:11" s="17" customFormat="1" ht="15" customHeight="1">
      <c r="C76" s="18"/>
      <c r="D76" s="18"/>
      <c r="E76" s="172"/>
      <c r="F76" s="172"/>
      <c r="G76" s="18"/>
      <c r="H76" s="18"/>
      <c r="I76" s="18"/>
      <c r="J76" s="18"/>
      <c r="K76" s="352"/>
    </row>
    <row r="77" spans="3:11" s="17" customFormat="1" ht="15" customHeight="1">
      <c r="C77" s="18"/>
      <c r="D77" s="18"/>
      <c r="E77" s="172"/>
      <c r="F77" s="172"/>
      <c r="G77" s="18"/>
      <c r="H77" s="18"/>
      <c r="I77" s="18"/>
      <c r="J77" s="18"/>
      <c r="K77" s="352"/>
    </row>
    <row r="78" spans="3:11" s="17" customFormat="1" ht="15" customHeight="1">
      <c r="C78" s="18"/>
      <c r="D78" s="18"/>
      <c r="E78" s="172"/>
      <c r="F78" s="172"/>
      <c r="G78" s="18"/>
      <c r="H78" s="18"/>
      <c r="I78" s="18"/>
      <c r="J78" s="18"/>
      <c r="K78" s="352"/>
    </row>
    <row r="79" spans="3:11" s="17" customFormat="1" ht="15" customHeight="1">
      <c r="C79" s="18"/>
      <c r="D79" s="18"/>
      <c r="E79" s="172"/>
      <c r="F79" s="172"/>
      <c r="G79" s="18"/>
      <c r="H79" s="18"/>
      <c r="I79" s="18"/>
      <c r="J79" s="18"/>
      <c r="K79" s="352"/>
    </row>
    <row r="80" spans="3:11" s="17" customFormat="1" ht="15" customHeight="1">
      <c r="C80" s="18"/>
      <c r="D80" s="18"/>
      <c r="E80" s="172"/>
      <c r="F80" s="172"/>
      <c r="G80" s="18"/>
      <c r="H80" s="18"/>
      <c r="I80" s="18"/>
      <c r="J80" s="18"/>
      <c r="K80" s="352"/>
    </row>
    <row r="81" spans="3:11" s="17" customFormat="1" ht="15" customHeight="1">
      <c r="C81" s="18"/>
      <c r="D81" s="18"/>
      <c r="E81" s="18"/>
      <c r="F81" s="18"/>
      <c r="G81" s="18"/>
      <c r="H81" s="18"/>
      <c r="I81" s="18"/>
      <c r="J81" s="18"/>
      <c r="K81" s="352"/>
    </row>
    <row r="82" spans="3:11" s="17" customFormat="1" ht="15" customHeight="1">
      <c r="C82" s="18"/>
      <c r="D82" s="18"/>
      <c r="E82" s="18"/>
      <c r="F82" s="18"/>
      <c r="G82" s="18"/>
      <c r="H82" s="18"/>
      <c r="I82" s="18"/>
      <c r="J82" s="18"/>
      <c r="K82" s="352"/>
    </row>
    <row r="83" spans="3:11" s="17" customFormat="1" ht="15" customHeight="1">
      <c r="C83" s="18"/>
      <c r="D83" s="18"/>
      <c r="E83" s="18"/>
      <c r="F83" s="18"/>
      <c r="G83" s="18"/>
      <c r="H83" s="18"/>
      <c r="I83" s="18"/>
      <c r="J83" s="18"/>
      <c r="K83" s="352"/>
    </row>
    <row r="84" spans="3:11" s="17" customFormat="1" ht="15" customHeight="1">
      <c r="C84" s="18"/>
      <c r="D84" s="18"/>
      <c r="E84" s="18"/>
      <c r="F84" s="18"/>
      <c r="G84" s="18"/>
      <c r="H84" s="18"/>
      <c r="I84" s="18"/>
      <c r="J84" s="18"/>
      <c r="K84" s="352"/>
    </row>
    <row r="85" spans="3:11" s="17" customFormat="1" ht="15" customHeight="1">
      <c r="C85" s="18"/>
      <c r="D85" s="18"/>
      <c r="E85" s="18"/>
      <c r="F85" s="18"/>
      <c r="G85" s="18"/>
      <c r="H85" s="18"/>
      <c r="I85" s="18"/>
      <c r="J85" s="18"/>
      <c r="K85" s="352"/>
    </row>
    <row r="86" spans="3:11" s="17" customFormat="1" ht="15" customHeight="1">
      <c r="C86" s="18"/>
      <c r="D86" s="18"/>
      <c r="E86" s="18"/>
      <c r="F86" s="18"/>
      <c r="G86" s="18"/>
      <c r="H86" s="18"/>
      <c r="I86" s="18"/>
      <c r="J86" s="18"/>
      <c r="K86" s="352"/>
    </row>
    <row r="87" spans="3:11" s="17" customFormat="1" ht="15" customHeight="1">
      <c r="C87" s="18"/>
      <c r="D87" s="18"/>
      <c r="E87" s="18"/>
      <c r="F87" s="18"/>
      <c r="G87" s="18"/>
      <c r="H87" s="18"/>
      <c r="I87" s="18"/>
      <c r="J87" s="18"/>
      <c r="K87" s="352"/>
    </row>
    <row r="88" spans="3:11" s="17" customFormat="1" ht="15" customHeight="1">
      <c r="C88" s="18"/>
      <c r="D88" s="18"/>
      <c r="E88" s="18"/>
      <c r="F88" s="18"/>
      <c r="G88" s="18"/>
      <c r="H88" s="18"/>
      <c r="I88" s="18"/>
      <c r="J88" s="18"/>
      <c r="K88" s="352"/>
    </row>
    <row r="89" spans="3:11" s="17" customFormat="1" ht="15" customHeight="1">
      <c r="C89" s="18"/>
      <c r="D89" s="18"/>
      <c r="E89" s="18"/>
      <c r="F89" s="18"/>
      <c r="G89" s="18"/>
      <c r="H89" s="18"/>
      <c r="I89" s="18"/>
      <c r="J89" s="18"/>
      <c r="K89" s="352"/>
    </row>
    <row r="90" spans="3:11" s="17" customFormat="1" ht="15" customHeight="1">
      <c r="C90" s="18"/>
      <c r="D90" s="18"/>
      <c r="E90" s="18"/>
      <c r="F90" s="18"/>
      <c r="G90" s="18"/>
      <c r="H90" s="18"/>
      <c r="I90" s="18"/>
      <c r="J90" s="18"/>
      <c r="K90" s="352"/>
    </row>
    <row r="91" spans="3:11" s="17" customFormat="1" ht="15" customHeight="1">
      <c r="C91" s="18"/>
      <c r="D91" s="18"/>
      <c r="E91" s="18"/>
      <c r="F91" s="18"/>
      <c r="G91" s="18"/>
      <c r="H91" s="18"/>
      <c r="I91" s="18"/>
      <c r="J91" s="18"/>
      <c r="K91" s="352"/>
    </row>
    <row r="92" spans="3:11" s="17" customFormat="1" ht="15" customHeight="1">
      <c r="C92" s="18"/>
      <c r="D92" s="18"/>
      <c r="E92" s="18"/>
      <c r="F92" s="18"/>
      <c r="G92" s="18"/>
      <c r="H92" s="18"/>
      <c r="I92" s="18"/>
      <c r="J92" s="18"/>
      <c r="K92" s="352"/>
    </row>
    <row r="93" spans="3:11" s="17" customFormat="1" ht="15" customHeight="1">
      <c r="C93" s="18"/>
      <c r="D93" s="18"/>
      <c r="E93" s="18"/>
      <c r="F93" s="18"/>
      <c r="G93" s="18"/>
      <c r="H93" s="18"/>
      <c r="I93" s="18"/>
      <c r="J93" s="18"/>
      <c r="K93" s="352"/>
    </row>
    <row r="94" spans="3:11" s="17" customFormat="1" ht="15" customHeight="1">
      <c r="C94" s="18"/>
      <c r="D94" s="18"/>
      <c r="E94" s="18"/>
      <c r="F94" s="18"/>
      <c r="G94" s="18"/>
      <c r="H94" s="18"/>
      <c r="I94" s="18"/>
      <c r="J94" s="18"/>
      <c r="K94" s="352"/>
    </row>
    <row r="95" spans="3:11" s="17" customFormat="1" ht="15" customHeight="1">
      <c r="C95" s="18"/>
      <c r="D95" s="18"/>
      <c r="E95" s="18"/>
      <c r="F95" s="18"/>
      <c r="G95" s="18"/>
      <c r="H95" s="18"/>
      <c r="I95" s="18"/>
      <c r="J95" s="18"/>
      <c r="K95" s="352"/>
    </row>
    <row r="96" spans="3:11" s="17" customFormat="1" ht="15" customHeight="1">
      <c r="C96" s="18"/>
      <c r="D96" s="18"/>
      <c r="E96" s="18"/>
      <c r="F96" s="18"/>
      <c r="G96" s="18"/>
      <c r="H96" s="18"/>
      <c r="I96" s="18"/>
      <c r="J96" s="18"/>
      <c r="K96" s="352"/>
    </row>
    <row r="97" spans="3:11" s="17" customFormat="1" ht="14.25">
      <c r="C97" s="18"/>
      <c r="D97" s="18"/>
      <c r="E97" s="18"/>
      <c r="F97" s="18"/>
      <c r="G97" s="18"/>
      <c r="H97" s="18"/>
      <c r="I97" s="18"/>
      <c r="J97" s="18"/>
      <c r="K97" s="352"/>
    </row>
    <row r="98" spans="3:11" s="17" customFormat="1" ht="14.25">
      <c r="C98" s="18"/>
      <c r="D98" s="18"/>
      <c r="E98" s="18"/>
      <c r="F98" s="18"/>
      <c r="G98" s="18"/>
      <c r="H98" s="18"/>
      <c r="I98" s="18"/>
      <c r="J98" s="18"/>
      <c r="K98" s="352"/>
    </row>
    <row r="99" spans="3:11" s="17" customFormat="1" ht="14.25">
      <c r="C99" s="18"/>
      <c r="D99" s="18"/>
      <c r="E99" s="18"/>
      <c r="F99" s="18"/>
      <c r="G99" s="18"/>
      <c r="H99" s="18"/>
      <c r="I99" s="18"/>
      <c r="J99" s="18"/>
      <c r="K99" s="352"/>
    </row>
    <row r="100" spans="3:11" s="17" customFormat="1" ht="14.25">
      <c r="C100" s="18"/>
      <c r="D100" s="18"/>
      <c r="E100" s="18"/>
      <c r="F100" s="18"/>
      <c r="G100" s="18"/>
      <c r="H100" s="18"/>
      <c r="I100" s="18"/>
      <c r="J100" s="18"/>
      <c r="K100" s="352"/>
    </row>
    <row r="101" spans="3:11" s="17" customFormat="1" ht="14.25">
      <c r="C101" s="18"/>
      <c r="D101" s="18"/>
      <c r="E101" s="18"/>
      <c r="F101" s="18"/>
      <c r="G101" s="18"/>
      <c r="H101" s="18"/>
      <c r="I101" s="18"/>
      <c r="J101" s="18"/>
      <c r="K101" s="352"/>
    </row>
    <row r="102" spans="3:11" s="17" customFormat="1" ht="14.25">
      <c r="C102" s="18"/>
      <c r="D102" s="18"/>
      <c r="E102" s="18"/>
      <c r="F102" s="18"/>
      <c r="G102" s="18"/>
      <c r="H102" s="18"/>
      <c r="I102" s="18"/>
      <c r="J102" s="18"/>
      <c r="K102" s="352"/>
    </row>
    <row r="103" spans="3:11" s="17" customFormat="1" ht="14.25">
      <c r="C103" s="18"/>
      <c r="D103" s="18"/>
      <c r="E103" s="18"/>
      <c r="F103" s="18"/>
      <c r="G103" s="18"/>
      <c r="H103" s="18"/>
      <c r="I103" s="18"/>
      <c r="J103" s="18"/>
      <c r="K103" s="352"/>
    </row>
    <row r="104" spans="3:11" s="17" customFormat="1" ht="14.25">
      <c r="C104" s="18"/>
      <c r="D104" s="18"/>
      <c r="E104" s="18"/>
      <c r="F104" s="18"/>
      <c r="G104" s="18"/>
      <c r="H104" s="18"/>
      <c r="I104" s="18"/>
      <c r="J104" s="18"/>
      <c r="K104" s="352"/>
    </row>
    <row r="105" spans="3:11" s="17" customFormat="1" ht="14.25">
      <c r="C105" s="18"/>
      <c r="D105" s="18"/>
      <c r="E105" s="18"/>
      <c r="F105" s="18"/>
      <c r="G105" s="18"/>
      <c r="H105" s="18"/>
      <c r="I105" s="18"/>
      <c r="J105" s="18"/>
      <c r="K105" s="352"/>
    </row>
    <row r="106" spans="3:11" s="17" customFormat="1" ht="14.25">
      <c r="C106" s="18"/>
      <c r="D106" s="18"/>
      <c r="E106" s="18"/>
      <c r="F106" s="18"/>
      <c r="G106" s="18"/>
      <c r="H106" s="18"/>
      <c r="I106" s="18"/>
      <c r="J106" s="18"/>
      <c r="K106" s="352"/>
    </row>
    <row r="107" spans="3:11" s="17" customFormat="1" ht="14.25">
      <c r="C107" s="18"/>
      <c r="D107" s="18"/>
      <c r="E107" s="18"/>
      <c r="F107" s="18"/>
      <c r="G107" s="18"/>
      <c r="H107" s="18"/>
      <c r="I107" s="18"/>
      <c r="J107" s="18"/>
      <c r="K107" s="352"/>
    </row>
    <row r="108" spans="3:11" s="17" customFormat="1" ht="14.25">
      <c r="C108" s="18"/>
      <c r="D108" s="18"/>
      <c r="E108" s="18"/>
      <c r="F108" s="18"/>
      <c r="G108" s="18"/>
      <c r="H108" s="18"/>
      <c r="I108" s="18"/>
      <c r="J108" s="18"/>
      <c r="K108" s="352"/>
    </row>
    <row r="109" spans="3:11" s="17" customFormat="1" ht="14.25">
      <c r="C109" s="18"/>
      <c r="D109" s="18"/>
      <c r="E109" s="18"/>
      <c r="F109" s="18"/>
      <c r="G109" s="18"/>
      <c r="H109" s="18"/>
      <c r="I109" s="18"/>
      <c r="J109" s="18"/>
      <c r="K109" s="352"/>
    </row>
    <row r="110" spans="3:11" s="17" customFormat="1" ht="14.25">
      <c r="C110" s="18"/>
      <c r="D110" s="18"/>
      <c r="E110" s="18"/>
      <c r="F110" s="18"/>
      <c r="G110" s="18"/>
      <c r="H110" s="18"/>
      <c r="I110" s="18"/>
      <c r="J110" s="18"/>
      <c r="K110" s="352"/>
    </row>
    <row r="111" spans="3:11" s="17" customFormat="1" ht="14.25">
      <c r="C111" s="18"/>
      <c r="D111" s="18"/>
      <c r="E111" s="18"/>
      <c r="F111" s="18"/>
      <c r="G111" s="18"/>
      <c r="H111" s="18"/>
      <c r="I111" s="18"/>
      <c r="J111" s="18"/>
      <c r="K111" s="352"/>
    </row>
    <row r="112" spans="3:11" s="17" customFormat="1" ht="14.25">
      <c r="C112" s="18"/>
      <c r="D112" s="18"/>
      <c r="E112" s="18"/>
      <c r="F112" s="18"/>
      <c r="G112" s="18"/>
      <c r="H112" s="18"/>
      <c r="I112" s="18"/>
      <c r="J112" s="18"/>
      <c r="K112" s="352"/>
    </row>
    <row r="113" spans="3:11" s="17" customFormat="1" ht="14.25">
      <c r="C113" s="18"/>
      <c r="D113" s="18"/>
      <c r="E113" s="18"/>
      <c r="F113" s="18"/>
      <c r="G113" s="18"/>
      <c r="H113" s="18"/>
      <c r="I113" s="18"/>
      <c r="J113" s="18"/>
      <c r="K113" s="352"/>
    </row>
    <row r="114" spans="3:11" s="17" customFormat="1" ht="14.25">
      <c r="C114" s="18"/>
      <c r="D114" s="18"/>
      <c r="E114" s="18"/>
      <c r="F114" s="18"/>
      <c r="G114" s="18"/>
      <c r="H114" s="18"/>
      <c r="I114" s="18"/>
      <c r="J114" s="18"/>
      <c r="K114" s="352"/>
    </row>
    <row r="115" spans="3:11" s="17" customFormat="1" ht="14.25">
      <c r="C115" s="18"/>
      <c r="D115" s="18"/>
      <c r="E115" s="18"/>
      <c r="F115" s="18"/>
      <c r="G115" s="18"/>
      <c r="H115" s="18"/>
      <c r="I115" s="18"/>
      <c r="J115" s="18"/>
      <c r="K115" s="352"/>
    </row>
    <row r="116" spans="3:11" s="17" customFormat="1" ht="14.25">
      <c r="C116" s="18"/>
      <c r="D116" s="18"/>
      <c r="E116" s="18"/>
      <c r="F116" s="18"/>
      <c r="G116" s="18"/>
      <c r="H116" s="18"/>
      <c r="I116" s="18"/>
      <c r="J116" s="18"/>
      <c r="K116" s="352"/>
    </row>
    <row r="117" spans="3:11" s="17" customFormat="1" ht="14.25">
      <c r="C117" s="18"/>
      <c r="D117" s="18"/>
      <c r="E117" s="18"/>
      <c r="F117" s="18"/>
      <c r="G117" s="18"/>
      <c r="H117" s="18"/>
      <c r="I117" s="18"/>
      <c r="J117" s="18"/>
      <c r="K117" s="352"/>
    </row>
    <row r="118" spans="3:11" s="17" customFormat="1" ht="14.25">
      <c r="C118" s="18"/>
      <c r="D118" s="18"/>
      <c r="E118" s="18"/>
      <c r="F118" s="18"/>
      <c r="G118" s="18"/>
      <c r="H118" s="18"/>
      <c r="I118" s="18"/>
      <c r="J118" s="18"/>
      <c r="K118" s="352"/>
    </row>
    <row r="119" spans="3:11" s="17" customFormat="1" ht="14.25">
      <c r="C119" s="18"/>
      <c r="D119" s="18"/>
      <c r="E119" s="18"/>
      <c r="F119" s="18"/>
      <c r="G119" s="18"/>
      <c r="H119" s="18"/>
      <c r="I119" s="18"/>
      <c r="J119" s="18"/>
      <c r="K119" s="352"/>
    </row>
    <row r="120" spans="3:11" s="17" customFormat="1" ht="14.25">
      <c r="C120" s="18"/>
      <c r="D120" s="18"/>
      <c r="E120" s="18"/>
      <c r="F120" s="18"/>
      <c r="G120" s="18"/>
      <c r="H120" s="18"/>
      <c r="I120" s="18"/>
      <c r="J120" s="18"/>
      <c r="K120" s="352"/>
    </row>
    <row r="121" spans="1:11" s="16" customFormat="1" ht="14.25">
      <c r="A121" s="17"/>
      <c r="B121" s="17"/>
      <c r="C121" s="18"/>
      <c r="D121" s="18"/>
      <c r="E121" s="18"/>
      <c r="F121" s="18"/>
      <c r="G121" s="18"/>
      <c r="H121" s="18"/>
      <c r="I121" s="18"/>
      <c r="J121" s="18"/>
      <c r="K121" s="350"/>
    </row>
    <row r="122" spans="1:11" s="16" customFormat="1" ht="14.25">
      <c r="A122" s="17"/>
      <c r="B122" s="17"/>
      <c r="C122" s="18"/>
      <c r="D122" s="18"/>
      <c r="E122" s="18"/>
      <c r="F122" s="18"/>
      <c r="G122" s="18"/>
      <c r="H122" s="18"/>
      <c r="I122" s="18"/>
      <c r="J122" s="18"/>
      <c r="K122" s="350"/>
    </row>
    <row r="123" spans="1:11" s="16" customFormat="1" ht="14.25">
      <c r="A123" s="17"/>
      <c r="B123" s="17"/>
      <c r="C123" s="18"/>
      <c r="D123" s="18"/>
      <c r="E123" s="18"/>
      <c r="F123" s="18"/>
      <c r="G123" s="18"/>
      <c r="H123" s="18"/>
      <c r="I123" s="18"/>
      <c r="J123" s="18"/>
      <c r="K123" s="350"/>
    </row>
    <row r="124" spans="1:11" s="16" customFormat="1" ht="14.25">
      <c r="A124" s="17"/>
      <c r="B124" s="17"/>
      <c r="C124" s="18"/>
      <c r="D124" s="18"/>
      <c r="E124" s="18"/>
      <c r="F124" s="18"/>
      <c r="G124" s="18"/>
      <c r="H124" s="18"/>
      <c r="I124" s="18"/>
      <c r="J124" s="18"/>
      <c r="K124" s="350"/>
    </row>
    <row r="125" spans="1:11" s="16" customFormat="1" ht="14.25">
      <c r="A125" s="17"/>
      <c r="B125" s="17"/>
      <c r="C125" s="18"/>
      <c r="D125" s="18"/>
      <c r="E125" s="18"/>
      <c r="F125" s="18"/>
      <c r="G125" s="18"/>
      <c r="H125" s="18"/>
      <c r="I125" s="18"/>
      <c r="J125" s="18"/>
      <c r="K125" s="350"/>
    </row>
    <row r="126" spans="1:11" s="16" customFormat="1" ht="14.25">
      <c r="A126" s="17"/>
      <c r="B126" s="17"/>
      <c r="C126" s="18"/>
      <c r="D126" s="18"/>
      <c r="E126" s="18"/>
      <c r="F126" s="18"/>
      <c r="G126" s="18"/>
      <c r="H126" s="18"/>
      <c r="I126" s="18"/>
      <c r="J126" s="18"/>
      <c r="K126" s="350"/>
    </row>
    <row r="127" spans="1:11" s="16" customFormat="1" ht="14.25">
      <c r="A127" s="17"/>
      <c r="B127" s="17"/>
      <c r="C127" s="18"/>
      <c r="D127" s="18"/>
      <c r="E127" s="18"/>
      <c r="F127" s="18"/>
      <c r="G127" s="18"/>
      <c r="H127" s="18"/>
      <c r="I127" s="18"/>
      <c r="J127" s="18"/>
      <c r="K127" s="350"/>
    </row>
    <row r="128" spans="1:11" s="16" customFormat="1" ht="14.25">
      <c r="A128" s="17"/>
      <c r="B128" s="17"/>
      <c r="C128" s="18"/>
      <c r="D128" s="18"/>
      <c r="E128" s="18"/>
      <c r="F128" s="18"/>
      <c r="G128" s="18"/>
      <c r="H128" s="18"/>
      <c r="I128" s="18"/>
      <c r="J128" s="18"/>
      <c r="K128" s="350"/>
    </row>
    <row r="129" spans="1:11" s="16" customFormat="1" ht="14.25">
      <c r="A129" s="17"/>
      <c r="B129" s="17"/>
      <c r="C129" s="18"/>
      <c r="D129" s="18"/>
      <c r="E129" s="18"/>
      <c r="F129" s="18"/>
      <c r="G129" s="18"/>
      <c r="H129" s="18"/>
      <c r="I129" s="18"/>
      <c r="J129" s="18"/>
      <c r="K129" s="350"/>
    </row>
    <row r="130" spans="1:11" s="16" customFormat="1" ht="14.25">
      <c r="A130" s="17"/>
      <c r="B130" s="17"/>
      <c r="C130" s="18"/>
      <c r="D130" s="18"/>
      <c r="E130" s="18"/>
      <c r="F130" s="18"/>
      <c r="G130" s="18"/>
      <c r="H130" s="18"/>
      <c r="I130" s="18"/>
      <c r="J130" s="18"/>
      <c r="K130" s="350"/>
    </row>
    <row r="131" spans="1:11" s="16" customFormat="1" ht="14.25">
      <c r="A131" s="17"/>
      <c r="B131" s="17"/>
      <c r="C131" s="18"/>
      <c r="D131" s="18"/>
      <c r="E131" s="18"/>
      <c r="F131" s="18"/>
      <c r="G131" s="18"/>
      <c r="H131" s="18"/>
      <c r="I131" s="18"/>
      <c r="J131" s="18"/>
      <c r="K131" s="350"/>
    </row>
    <row r="132" spans="1:11" s="16" customFormat="1" ht="14.25">
      <c r="A132" s="17"/>
      <c r="B132" s="17"/>
      <c r="C132" s="18"/>
      <c r="D132" s="18"/>
      <c r="E132" s="18"/>
      <c r="F132" s="18"/>
      <c r="G132" s="18"/>
      <c r="H132" s="18"/>
      <c r="I132" s="18"/>
      <c r="J132" s="18"/>
      <c r="K132" s="350"/>
    </row>
    <row r="133" spans="1:11" s="16" customFormat="1" ht="14.25">
      <c r="A133" s="17"/>
      <c r="B133" s="17"/>
      <c r="C133" s="18"/>
      <c r="D133" s="18"/>
      <c r="E133" s="18"/>
      <c r="F133" s="18"/>
      <c r="G133" s="18"/>
      <c r="H133" s="18"/>
      <c r="I133" s="18"/>
      <c r="J133" s="18"/>
      <c r="K133" s="350"/>
    </row>
    <row r="134" spans="1:11" s="16" customFormat="1" ht="14.25">
      <c r="A134" s="17"/>
      <c r="B134" s="17"/>
      <c r="C134" s="18"/>
      <c r="D134" s="18"/>
      <c r="E134" s="18"/>
      <c r="F134" s="18"/>
      <c r="G134" s="18"/>
      <c r="H134" s="18"/>
      <c r="I134" s="18"/>
      <c r="J134" s="18"/>
      <c r="K134" s="350"/>
    </row>
    <row r="135" spans="1:11" s="16" customFormat="1" ht="14.25">
      <c r="A135" s="17"/>
      <c r="B135" s="17"/>
      <c r="C135" s="18"/>
      <c r="D135" s="18"/>
      <c r="E135" s="18"/>
      <c r="F135" s="18"/>
      <c r="G135" s="18"/>
      <c r="H135" s="18"/>
      <c r="I135" s="18"/>
      <c r="J135" s="18"/>
      <c r="K135" s="350"/>
    </row>
    <row r="136" spans="1:11" s="16" customFormat="1" ht="14.25">
      <c r="A136" s="17"/>
      <c r="B136" s="17"/>
      <c r="C136" s="18"/>
      <c r="D136" s="18"/>
      <c r="E136" s="18"/>
      <c r="F136" s="18"/>
      <c r="G136" s="18"/>
      <c r="H136" s="18"/>
      <c r="I136" s="18"/>
      <c r="J136" s="18"/>
      <c r="K136" s="350"/>
    </row>
    <row r="137" spans="1:11" s="16" customFormat="1" ht="14.25">
      <c r="A137" s="17"/>
      <c r="B137" s="17"/>
      <c r="C137" s="18"/>
      <c r="D137" s="18"/>
      <c r="E137" s="18"/>
      <c r="F137" s="18"/>
      <c r="G137" s="18"/>
      <c r="H137" s="18"/>
      <c r="I137" s="18"/>
      <c r="J137" s="18"/>
      <c r="K137" s="350"/>
    </row>
    <row r="138" spans="1:11" s="16" customFormat="1" ht="14.25">
      <c r="A138" s="17"/>
      <c r="B138" s="17"/>
      <c r="C138" s="18"/>
      <c r="D138" s="18"/>
      <c r="E138" s="18"/>
      <c r="F138" s="18"/>
      <c r="G138" s="18"/>
      <c r="H138" s="18"/>
      <c r="I138" s="18"/>
      <c r="J138" s="18"/>
      <c r="K138" s="350"/>
    </row>
    <row r="139" spans="1:11" s="16" customFormat="1" ht="14.25">
      <c r="A139" s="17"/>
      <c r="B139" s="17"/>
      <c r="C139" s="18"/>
      <c r="D139" s="18"/>
      <c r="E139" s="18"/>
      <c r="F139" s="18"/>
      <c r="G139" s="18"/>
      <c r="H139" s="18"/>
      <c r="I139" s="18"/>
      <c r="J139" s="18"/>
      <c r="K139" s="350"/>
    </row>
    <row r="140" spans="1:11" s="16" customFormat="1" ht="14.25">
      <c r="A140" s="17"/>
      <c r="B140" s="17"/>
      <c r="C140" s="18"/>
      <c r="D140" s="18"/>
      <c r="E140" s="18"/>
      <c r="F140" s="18"/>
      <c r="G140" s="18"/>
      <c r="H140" s="18"/>
      <c r="I140" s="18"/>
      <c r="J140" s="18"/>
      <c r="K140" s="350"/>
    </row>
    <row r="141" spans="1:11" s="16" customFormat="1" ht="14.25">
      <c r="A141" s="17"/>
      <c r="B141" s="17"/>
      <c r="C141" s="18"/>
      <c r="D141" s="18"/>
      <c r="E141" s="18"/>
      <c r="F141" s="18"/>
      <c r="G141" s="18"/>
      <c r="H141" s="18"/>
      <c r="I141" s="18"/>
      <c r="J141" s="18"/>
      <c r="K141" s="350"/>
    </row>
    <row r="142" spans="1:11" s="16" customFormat="1" ht="14.25">
      <c r="A142" s="17"/>
      <c r="B142" s="17"/>
      <c r="C142" s="18"/>
      <c r="D142" s="18"/>
      <c r="E142" s="18"/>
      <c r="F142" s="18"/>
      <c r="G142" s="18"/>
      <c r="H142" s="18"/>
      <c r="I142" s="18"/>
      <c r="J142" s="18"/>
      <c r="K142" s="350"/>
    </row>
    <row r="143" spans="1:11" s="16" customFormat="1" ht="14.25">
      <c r="A143" s="17"/>
      <c r="B143" s="17"/>
      <c r="C143" s="18"/>
      <c r="D143" s="18"/>
      <c r="E143" s="18"/>
      <c r="F143" s="18"/>
      <c r="G143" s="18"/>
      <c r="H143" s="18"/>
      <c r="I143" s="18"/>
      <c r="J143" s="18"/>
      <c r="K143" s="350"/>
    </row>
    <row r="144" spans="1:11" s="16" customFormat="1" ht="14.25">
      <c r="A144" s="17"/>
      <c r="B144" s="17"/>
      <c r="C144" s="18"/>
      <c r="D144" s="18"/>
      <c r="E144" s="18"/>
      <c r="F144" s="18"/>
      <c r="G144" s="18"/>
      <c r="H144" s="18"/>
      <c r="I144" s="18"/>
      <c r="J144" s="18"/>
      <c r="K144" s="350"/>
    </row>
    <row r="145" spans="1:11" s="16" customFormat="1" ht="14.25">
      <c r="A145" s="17"/>
      <c r="B145" s="17"/>
      <c r="C145" s="18"/>
      <c r="D145" s="18"/>
      <c r="E145" s="18"/>
      <c r="F145" s="18"/>
      <c r="G145" s="18"/>
      <c r="H145" s="18"/>
      <c r="I145" s="18"/>
      <c r="J145" s="18"/>
      <c r="K145" s="350"/>
    </row>
    <row r="146" spans="1:11" s="16" customFormat="1" ht="14.25">
      <c r="A146" s="17"/>
      <c r="B146" s="17"/>
      <c r="C146" s="18"/>
      <c r="D146" s="18"/>
      <c r="E146" s="18"/>
      <c r="F146" s="18"/>
      <c r="G146" s="18"/>
      <c r="H146" s="18"/>
      <c r="I146" s="18"/>
      <c r="J146" s="18"/>
      <c r="K146" s="350"/>
    </row>
    <row r="147" spans="1:11" s="16" customFormat="1" ht="14.25">
      <c r="A147" s="17"/>
      <c r="B147" s="17"/>
      <c r="C147" s="18"/>
      <c r="D147" s="18"/>
      <c r="E147" s="18"/>
      <c r="F147" s="18"/>
      <c r="G147" s="18"/>
      <c r="H147" s="18"/>
      <c r="I147" s="18"/>
      <c r="J147" s="18"/>
      <c r="K147" s="350"/>
    </row>
    <row r="148" spans="1:11" s="16" customFormat="1" ht="14.25">
      <c r="A148" s="17"/>
      <c r="B148" s="17"/>
      <c r="C148" s="18"/>
      <c r="D148" s="18"/>
      <c r="E148" s="18"/>
      <c r="F148" s="18"/>
      <c r="G148" s="18"/>
      <c r="H148" s="18"/>
      <c r="I148" s="18"/>
      <c r="J148" s="18"/>
      <c r="K148" s="350"/>
    </row>
    <row r="149" spans="1:11" s="16" customFormat="1" ht="14.25">
      <c r="A149" s="17"/>
      <c r="B149" s="17"/>
      <c r="C149" s="18"/>
      <c r="D149" s="18"/>
      <c r="E149" s="18"/>
      <c r="F149" s="18"/>
      <c r="G149" s="18"/>
      <c r="H149" s="18"/>
      <c r="I149" s="18"/>
      <c r="J149" s="18"/>
      <c r="K149" s="350"/>
    </row>
    <row r="150" spans="1:11" s="16" customFormat="1" ht="14.25">
      <c r="A150" s="17"/>
      <c r="B150" s="17"/>
      <c r="C150" s="18"/>
      <c r="D150" s="18"/>
      <c r="E150" s="18"/>
      <c r="F150" s="18"/>
      <c r="G150" s="18"/>
      <c r="H150" s="18"/>
      <c r="I150" s="18"/>
      <c r="J150" s="18"/>
      <c r="K150" s="350"/>
    </row>
    <row r="151" spans="1:11" s="16" customFormat="1" ht="14.25">
      <c r="A151" s="17"/>
      <c r="B151" s="17"/>
      <c r="C151" s="18"/>
      <c r="D151" s="18"/>
      <c r="E151" s="18"/>
      <c r="F151" s="18"/>
      <c r="G151" s="18"/>
      <c r="H151" s="18"/>
      <c r="I151" s="18"/>
      <c r="J151" s="18"/>
      <c r="K151" s="350"/>
    </row>
    <row r="152" spans="1:11" s="16" customFormat="1" ht="14.25">
      <c r="A152" s="17"/>
      <c r="B152" s="17"/>
      <c r="C152" s="18"/>
      <c r="D152" s="18"/>
      <c r="E152" s="18"/>
      <c r="F152" s="18"/>
      <c r="G152" s="18"/>
      <c r="H152" s="18"/>
      <c r="I152" s="18"/>
      <c r="J152" s="18"/>
      <c r="K152" s="350"/>
    </row>
    <row r="153" spans="1:11" s="16" customFormat="1" ht="14.25">
      <c r="A153" s="17"/>
      <c r="B153" s="17"/>
      <c r="C153" s="18"/>
      <c r="D153" s="18"/>
      <c r="E153" s="18"/>
      <c r="F153" s="18"/>
      <c r="G153" s="18"/>
      <c r="H153" s="18"/>
      <c r="I153" s="18"/>
      <c r="J153" s="18"/>
      <c r="K153" s="350"/>
    </row>
    <row r="154" spans="1:11" s="16" customFormat="1" ht="14.25">
      <c r="A154" s="17"/>
      <c r="B154" s="17"/>
      <c r="C154" s="18"/>
      <c r="D154" s="18"/>
      <c r="E154" s="18"/>
      <c r="F154" s="18"/>
      <c r="G154" s="18"/>
      <c r="H154" s="18"/>
      <c r="I154" s="18"/>
      <c r="J154" s="18"/>
      <c r="K154" s="350"/>
    </row>
    <row r="155" spans="1:11" s="16" customFormat="1" ht="14.25">
      <c r="A155" s="17"/>
      <c r="B155" s="17"/>
      <c r="C155" s="18"/>
      <c r="D155" s="18"/>
      <c r="E155" s="18"/>
      <c r="F155" s="18"/>
      <c r="G155" s="18"/>
      <c r="H155" s="18"/>
      <c r="I155" s="18"/>
      <c r="J155" s="18"/>
      <c r="K155" s="350"/>
    </row>
    <row r="156" spans="1:11" s="16" customFormat="1" ht="14.25">
      <c r="A156" s="17"/>
      <c r="B156" s="17"/>
      <c r="C156" s="18"/>
      <c r="D156" s="18"/>
      <c r="E156" s="18"/>
      <c r="F156" s="18"/>
      <c r="G156" s="18"/>
      <c r="H156" s="18"/>
      <c r="I156" s="18"/>
      <c r="J156" s="18"/>
      <c r="K156" s="350"/>
    </row>
    <row r="157" spans="1:11" s="16" customFormat="1" ht="14.25">
      <c r="A157" s="17"/>
      <c r="B157" s="17"/>
      <c r="C157" s="18"/>
      <c r="D157" s="18"/>
      <c r="E157" s="18"/>
      <c r="F157" s="18"/>
      <c r="G157" s="18"/>
      <c r="H157" s="18"/>
      <c r="I157" s="18"/>
      <c r="J157" s="18"/>
      <c r="K157" s="350"/>
    </row>
    <row r="158" spans="1:11" s="16" customFormat="1" ht="14.25">
      <c r="A158" s="17"/>
      <c r="B158" s="17"/>
      <c r="C158" s="18"/>
      <c r="D158" s="18"/>
      <c r="E158" s="18"/>
      <c r="F158" s="18"/>
      <c r="G158" s="18"/>
      <c r="H158" s="18"/>
      <c r="I158" s="18"/>
      <c r="J158" s="18"/>
      <c r="K158" s="350"/>
    </row>
    <row r="159" spans="1:11" s="16" customFormat="1" ht="14.25">
      <c r="A159" s="17"/>
      <c r="B159" s="17"/>
      <c r="C159" s="18"/>
      <c r="D159" s="18"/>
      <c r="E159" s="18"/>
      <c r="F159" s="18"/>
      <c r="G159" s="18"/>
      <c r="H159" s="18"/>
      <c r="I159" s="18"/>
      <c r="J159" s="18"/>
      <c r="K159" s="350"/>
    </row>
    <row r="160" spans="1:11" s="16" customFormat="1" ht="14.25">
      <c r="A160" s="17"/>
      <c r="B160" s="17"/>
      <c r="C160" s="18"/>
      <c r="D160" s="18"/>
      <c r="E160" s="18"/>
      <c r="F160" s="18"/>
      <c r="G160" s="18"/>
      <c r="H160" s="18"/>
      <c r="I160" s="18"/>
      <c r="J160" s="18"/>
      <c r="K160" s="350"/>
    </row>
    <row r="161" spans="1:2" ht="14.25">
      <c r="A161" s="9"/>
      <c r="B161" s="9"/>
    </row>
    <row r="162" spans="1:2" ht="14.25">
      <c r="A162" s="9"/>
      <c r="B162" s="9"/>
    </row>
    <row r="163" spans="1:2" ht="14.25">
      <c r="A163" s="9"/>
      <c r="B163" s="9"/>
    </row>
    <row r="164" spans="1:2" ht="14.25">
      <c r="A164" s="9"/>
      <c r="B164" s="9"/>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11"/>
      <c r="B243" s="9"/>
    </row>
    <row r="244" spans="1:2" ht="14.25">
      <c r="A244" s="11"/>
      <c r="B244" s="9"/>
    </row>
    <row r="245" spans="1:2" ht="14.25">
      <c r="A245" s="11"/>
      <c r="B245" s="9"/>
    </row>
    <row r="246" spans="1:2" ht="14.25">
      <c r="A246" s="11"/>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sheetData>
  <sheetProtection password="D08F" sheet="1" objects="1" scenarios="1"/>
  <mergeCells count="11">
    <mergeCell ref="H2:I2"/>
    <mergeCell ref="A6:B6"/>
    <mergeCell ref="A5:J5"/>
    <mergeCell ref="C2:G2"/>
    <mergeCell ref="C3:G3"/>
    <mergeCell ref="C4:G4"/>
    <mergeCell ref="H3:I3"/>
    <mergeCell ref="H4:I4"/>
    <mergeCell ref="A52:B52"/>
    <mergeCell ref="A75:B75"/>
    <mergeCell ref="A73:B73"/>
  </mergeCells>
  <printOptions/>
  <pageMargins left="0.68" right="0.43" top="0.56" bottom="0.99" header="0.5" footer="0.5"/>
  <pageSetup fitToHeight="1" fitToWidth="1" horizontalDpi="600" verticalDpi="600" orientation="portrait" scale="55" r:id="rId3"/>
  <ignoredErrors>
    <ignoredError sqref="E35 E44 E29 E21 J21 J29 J35 J44 J56 G52" formula="1"/>
  </ignoredErrors>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J56"/>
  <sheetViews>
    <sheetView zoomScale="75" zoomScaleNormal="75" workbookViewId="0" topLeftCell="A1">
      <selection activeCell="F9" sqref="F9"/>
    </sheetView>
  </sheetViews>
  <sheetFormatPr defaultColWidth="9.140625" defaultRowHeight="12.75"/>
  <cols>
    <col min="1" max="1" width="9.28125" style="255" bestFit="1" customWidth="1"/>
    <col min="2" max="2" width="73.8515625" style="37" customWidth="1"/>
    <col min="3" max="3" width="18.140625" style="37" customWidth="1"/>
    <col min="4" max="4" width="20.28125" style="37" customWidth="1"/>
    <col min="5" max="5" width="18.140625" style="37" customWidth="1"/>
    <col min="6" max="6" width="90.7109375" style="37" customWidth="1"/>
    <col min="7" max="16384" width="9.140625" style="37" customWidth="1"/>
  </cols>
  <sheetData>
    <row r="1" spans="1:6" ht="24" customHeight="1">
      <c r="A1" s="303" t="s">
        <v>187</v>
      </c>
      <c r="B1" s="304"/>
      <c r="C1" s="304"/>
      <c r="D1" s="306" t="str">
        <f>'SCC List'!A2</f>
        <v>(Rev.11a, June 4, 2008)</v>
      </c>
      <c r="E1" s="305"/>
      <c r="F1" s="41"/>
    </row>
    <row r="2" spans="1:5" ht="24" customHeight="1">
      <c r="A2" s="252" t="s">
        <v>75</v>
      </c>
      <c r="B2" s="1394" t="s">
        <v>102</v>
      </c>
      <c r="C2" s="1395"/>
      <c r="D2" s="63" t="s">
        <v>76</v>
      </c>
      <c r="E2" s="96"/>
    </row>
    <row r="3" spans="1:5" ht="24" customHeight="1">
      <c r="A3" s="253" t="s">
        <v>77</v>
      </c>
      <c r="B3" s="1394" t="s">
        <v>103</v>
      </c>
      <c r="C3" s="1395"/>
      <c r="D3" s="64" t="s">
        <v>136</v>
      </c>
      <c r="E3" s="97"/>
    </row>
    <row r="4" spans="1:5" ht="24" customHeight="1">
      <c r="A4" s="1392" t="s">
        <v>134</v>
      </c>
      <c r="B4" s="1393"/>
      <c r="C4" s="99"/>
      <c r="D4" s="74" t="s">
        <v>79</v>
      </c>
      <c r="E4" s="98"/>
    </row>
    <row r="5" spans="1:6" ht="15.75" customHeight="1">
      <c r="A5" s="1396" t="s">
        <v>176</v>
      </c>
      <c r="B5" s="1397"/>
      <c r="C5" s="1397"/>
      <c r="D5" s="1397"/>
      <c r="E5" s="1398"/>
      <c r="F5" s="71"/>
    </row>
    <row r="6" spans="1:6" ht="12.75" customHeight="1">
      <c r="A6" s="1399"/>
      <c r="B6" s="1400"/>
      <c r="C6" s="1400"/>
      <c r="D6" s="1400"/>
      <c r="E6" s="1401"/>
      <c r="F6" s="71"/>
    </row>
    <row r="7" spans="1:6" ht="12.75" customHeight="1">
      <c r="A7" s="1402"/>
      <c r="B7" s="1403"/>
      <c r="C7" s="1403"/>
      <c r="D7" s="1403"/>
      <c r="E7" s="1404"/>
      <c r="F7" s="72"/>
    </row>
    <row r="8" spans="1:6" ht="8.25" customHeight="1">
      <c r="A8" s="1389"/>
      <c r="B8" s="1390"/>
      <c r="C8" s="1391"/>
      <c r="D8" s="1391"/>
      <c r="E8" s="1391"/>
      <c r="F8" s="70"/>
    </row>
    <row r="9" spans="1:5" ht="123" customHeight="1">
      <c r="A9" s="1424"/>
      <c r="B9" s="1425"/>
      <c r="C9" s="100" t="s">
        <v>140</v>
      </c>
      <c r="D9" s="101" t="s">
        <v>141</v>
      </c>
      <c r="E9" s="100" t="s">
        <v>142</v>
      </c>
    </row>
    <row r="10" spans="1:6" ht="15.75" customHeight="1">
      <c r="A10" s="12" t="str">
        <f>'SCC List'!A3</f>
        <v>10 GUIDEWAY &amp; TRACK ELEMENTS (route miles)</v>
      </c>
      <c r="B10" s="13"/>
      <c r="C10" s="119">
        <f>SUM(C11:C23)</f>
        <v>0</v>
      </c>
      <c r="D10" s="65">
        <f>SUM(D11:D23)</f>
        <v>0</v>
      </c>
      <c r="E10" s="119">
        <f>SUM(E11:E23)</f>
        <v>0</v>
      </c>
      <c r="F10" s="73"/>
    </row>
    <row r="11" spans="1:6" ht="15.75" customHeight="1">
      <c r="A11" s="251">
        <f>'SCC List'!A4</f>
        <v>10.01</v>
      </c>
      <c r="B11" s="58" t="str">
        <f>'SCC List'!B4</f>
        <v>Guideway: At-grade exclusive right-of-way</v>
      </c>
      <c r="C11" s="57"/>
      <c r="D11" s="54"/>
      <c r="E11" s="57"/>
      <c r="F11" s="73"/>
    </row>
    <row r="12" spans="1:6" ht="15.75" customHeight="1">
      <c r="A12" s="251">
        <f>'SCC List'!A5</f>
        <v>10.02</v>
      </c>
      <c r="B12" s="58" t="str">
        <f>'SCC List'!B5</f>
        <v>Guideway: At-grade semi-exclusive (allows cross-traffic)</v>
      </c>
      <c r="C12" s="57"/>
      <c r="D12" s="54"/>
      <c r="E12" s="57"/>
      <c r="F12" s="68"/>
    </row>
    <row r="13" spans="1:6" ht="15.75" customHeight="1">
      <c r="A13" s="251">
        <f>'SCC List'!A6</f>
        <v>10.03</v>
      </c>
      <c r="B13" s="58" t="str">
        <f>'SCC List'!B6</f>
        <v>Guideway: At-grade in mixed traffic</v>
      </c>
      <c r="C13" s="57"/>
      <c r="D13" s="54"/>
      <c r="E13" s="57"/>
      <c r="F13" s="68"/>
    </row>
    <row r="14" spans="1:6" ht="15.75" customHeight="1">
      <c r="A14" s="251">
        <f>'SCC List'!A7</f>
        <v>10.04</v>
      </c>
      <c r="B14" s="58" t="str">
        <f>'SCC List'!B7</f>
        <v>Guideway: Aerial structure</v>
      </c>
      <c r="C14" s="57"/>
      <c r="D14" s="54"/>
      <c r="E14" s="57"/>
      <c r="F14" s="68"/>
    </row>
    <row r="15" spans="1:6" ht="15.75" customHeight="1">
      <c r="A15" s="251">
        <f>'SCC List'!A8</f>
        <v>10.05</v>
      </c>
      <c r="B15" s="58" t="str">
        <f>'SCC List'!B8</f>
        <v>Guideway: Built-up fill</v>
      </c>
      <c r="C15" s="57"/>
      <c r="D15" s="54"/>
      <c r="E15" s="57"/>
      <c r="F15" s="68"/>
    </row>
    <row r="16" spans="1:6" ht="15.75" customHeight="1">
      <c r="A16" s="251">
        <f>'SCC List'!A9</f>
        <v>10.06</v>
      </c>
      <c r="B16" s="58" t="str">
        <f>'SCC List'!B9</f>
        <v>Guideway: Underground cut &amp; cover</v>
      </c>
      <c r="C16" s="57"/>
      <c r="D16" s="54"/>
      <c r="E16" s="57"/>
      <c r="F16" s="68"/>
    </row>
    <row r="17" spans="1:6" ht="15.75" customHeight="1">
      <c r="A17" s="251">
        <f>'SCC List'!A10</f>
        <v>10.07</v>
      </c>
      <c r="B17" s="58" t="str">
        <f>'SCC List'!B10</f>
        <v>Guideway: Underground tunnel</v>
      </c>
      <c r="C17" s="57"/>
      <c r="D17" s="54"/>
      <c r="E17" s="57"/>
      <c r="F17" s="68"/>
    </row>
    <row r="18" spans="1:6" ht="15.75" customHeight="1">
      <c r="A18" s="251">
        <f>'SCC List'!A11</f>
        <v>10.08</v>
      </c>
      <c r="B18" s="58" t="str">
        <f>'SCC List'!B11</f>
        <v>Guideway: Retained cut or fill</v>
      </c>
      <c r="C18" s="57"/>
      <c r="D18" s="54"/>
      <c r="E18" s="57"/>
      <c r="F18" s="68"/>
    </row>
    <row r="19" spans="1:6" ht="15.75" customHeight="1">
      <c r="A19" s="251">
        <f>'SCC List'!A12</f>
        <v>10.09</v>
      </c>
      <c r="B19" s="58" t="str">
        <f>'SCC List'!B12</f>
        <v>Track:  Direct fixation</v>
      </c>
      <c r="C19" s="57"/>
      <c r="D19" s="54"/>
      <c r="E19" s="57"/>
      <c r="F19" s="68"/>
    </row>
    <row r="20" spans="1:6" ht="15.75" customHeight="1">
      <c r="A20" s="251">
        <f>'SCC List'!A13</f>
        <v>10.1</v>
      </c>
      <c r="B20" s="58" t="str">
        <f>'SCC List'!B13</f>
        <v>Track:  Embedded</v>
      </c>
      <c r="C20" s="57"/>
      <c r="D20" s="54"/>
      <c r="E20" s="57"/>
      <c r="F20" s="68"/>
    </row>
    <row r="21" spans="1:6" ht="15.75" customHeight="1">
      <c r="A21" s="251">
        <f>'SCC List'!A14</f>
        <v>10.11</v>
      </c>
      <c r="B21" s="58" t="str">
        <f>'SCC List'!B14</f>
        <v>Track:  Ballasted</v>
      </c>
      <c r="C21" s="57"/>
      <c r="D21" s="54"/>
      <c r="E21" s="57"/>
      <c r="F21" s="68"/>
    </row>
    <row r="22" spans="1:6" ht="15.75" customHeight="1">
      <c r="A22" s="251">
        <f>'SCC List'!A15</f>
        <v>10.12</v>
      </c>
      <c r="B22" s="58" t="str">
        <f>'SCC List'!B15</f>
        <v>Track:  Special (switches, turnouts)</v>
      </c>
      <c r="C22" s="57"/>
      <c r="D22" s="54"/>
      <c r="E22" s="57"/>
      <c r="F22" s="68"/>
    </row>
    <row r="23" spans="1:6" ht="15.75" customHeight="1">
      <c r="A23" s="251">
        <f>'SCC List'!A16</f>
        <v>10.13</v>
      </c>
      <c r="B23" s="58" t="str">
        <f>'SCC List'!B16</f>
        <v>Track:  Vibration and noise dampening</v>
      </c>
      <c r="C23" s="57"/>
      <c r="D23" s="54"/>
      <c r="E23" s="57"/>
      <c r="F23" s="68"/>
    </row>
    <row r="24" spans="1:6" ht="15.75" customHeight="1">
      <c r="A24" s="12" t="str">
        <f>'SCC List'!A17</f>
        <v>20 STATIONS, STOPS, TERMINALS, INTERMODAL (number)</v>
      </c>
      <c r="B24" s="13"/>
      <c r="C24" s="119">
        <f>SUM(C25:C31)</f>
        <v>0</v>
      </c>
      <c r="D24" s="65">
        <f>SUM(D25:D31)</f>
        <v>0</v>
      </c>
      <c r="E24" s="119">
        <f>SUM(E25:E31)</f>
        <v>0</v>
      </c>
      <c r="F24" s="68"/>
    </row>
    <row r="25" spans="1:6" ht="15.75" customHeight="1">
      <c r="A25" s="251">
        <f>'SCC List'!A18</f>
        <v>20.01</v>
      </c>
      <c r="B25" s="58" t="str">
        <f>'SCC List'!B18</f>
        <v>At-grade station, stop, shelter, mall, terminal, platform</v>
      </c>
      <c r="C25" s="57"/>
      <c r="D25" s="54"/>
      <c r="E25" s="57"/>
      <c r="F25" s="68"/>
    </row>
    <row r="26" spans="1:6" ht="15.75" customHeight="1">
      <c r="A26" s="251">
        <f>'SCC List'!A19</f>
        <v>20.02</v>
      </c>
      <c r="B26" s="58" t="str">
        <f>'SCC List'!B19</f>
        <v>Aerial station, stop, shelter, mall, terminal, platform</v>
      </c>
      <c r="C26" s="57"/>
      <c r="D26" s="54"/>
      <c r="E26" s="57"/>
      <c r="F26" s="68"/>
    </row>
    <row r="27" spans="1:6" ht="15.75" customHeight="1">
      <c r="A27" s="251">
        <f>'SCC List'!A20</f>
        <v>20.03</v>
      </c>
      <c r="B27" s="58" t="str">
        <f>'SCC List'!B20</f>
        <v>Underground station, stop, shelter, mall, terminal, platform </v>
      </c>
      <c r="C27" s="57"/>
      <c r="D27" s="54"/>
      <c r="E27" s="57"/>
      <c r="F27" s="68"/>
    </row>
    <row r="28" spans="1:6" ht="15.75" customHeight="1">
      <c r="A28" s="251">
        <f>'SCC List'!A21</f>
        <v>20.04</v>
      </c>
      <c r="B28" s="58" t="str">
        <f>'SCC List'!B21</f>
        <v>Other stations, landings, terminals:  Intermodal, ferry, trolley, etc. </v>
      </c>
      <c r="C28" s="57"/>
      <c r="D28" s="54"/>
      <c r="E28" s="57"/>
      <c r="F28" s="68"/>
    </row>
    <row r="29" spans="1:6" ht="15.75" customHeight="1">
      <c r="A29" s="251">
        <f>'SCC List'!A22</f>
        <v>20.05</v>
      </c>
      <c r="B29" s="58" t="str">
        <f>'SCC List'!B22</f>
        <v>Joint development </v>
      </c>
      <c r="C29" s="57"/>
      <c r="D29" s="54"/>
      <c r="E29" s="57"/>
      <c r="F29" s="68"/>
    </row>
    <row r="30" spans="1:6" ht="15.75" customHeight="1">
      <c r="A30" s="251">
        <f>'SCC List'!A23</f>
        <v>20.06</v>
      </c>
      <c r="B30" s="58" t="str">
        <f>'SCC List'!B23</f>
        <v>Automobile parking multi-story structure</v>
      </c>
      <c r="C30" s="57"/>
      <c r="D30" s="54"/>
      <c r="E30" s="57"/>
      <c r="F30" s="68"/>
    </row>
    <row r="31" spans="1:6" ht="15.75" customHeight="1">
      <c r="A31" s="251">
        <f>'SCC List'!A24</f>
        <v>20.07</v>
      </c>
      <c r="B31" s="58" t="str">
        <f>'SCC List'!B24</f>
        <v>Elevators, escalators</v>
      </c>
      <c r="C31" s="57"/>
      <c r="D31" s="54"/>
      <c r="E31" s="57"/>
      <c r="F31" s="68"/>
    </row>
    <row r="32" spans="1:10" ht="15.75" customHeight="1">
      <c r="A32" s="12" t="str">
        <f>'SCC List'!A25</f>
        <v>30 SUPPORT FACILITIES: YARDS, SHOPS, ADMIN. BLDGS</v>
      </c>
      <c r="B32" s="13"/>
      <c r="C32" s="119">
        <f>SUM(C33:C37)</f>
        <v>0</v>
      </c>
      <c r="D32" s="65">
        <f>SUM(D33:D37)</f>
        <v>0</v>
      </c>
      <c r="E32" s="119">
        <f>SUM(E33:E37)</f>
        <v>0</v>
      </c>
      <c r="F32" s="68"/>
      <c r="J32" s="66"/>
    </row>
    <row r="33" spans="1:10" ht="15.75" customHeight="1">
      <c r="A33" s="256">
        <f>'SCC List'!A26</f>
        <v>30.01</v>
      </c>
      <c r="B33" s="105" t="str">
        <f>'SCC List'!B26</f>
        <v>Administration Building:  Office, sales, storage, revenue counting</v>
      </c>
      <c r="C33" s="57"/>
      <c r="D33" s="54"/>
      <c r="E33" s="57"/>
      <c r="F33" s="68"/>
      <c r="J33" s="66"/>
    </row>
    <row r="34" spans="1:6" ht="15.75" customHeight="1">
      <c r="A34" s="256">
        <f>'SCC List'!A27</f>
        <v>30.02</v>
      </c>
      <c r="B34" s="106" t="str">
        <f>'SCC List'!B27</f>
        <v>Light Maintenance Facility </v>
      </c>
      <c r="C34" s="57"/>
      <c r="D34" s="54"/>
      <c r="E34" s="57"/>
      <c r="F34" s="68"/>
    </row>
    <row r="35" spans="1:6" ht="15.75" customHeight="1">
      <c r="A35" s="256">
        <f>'SCC List'!A28</f>
        <v>30.03</v>
      </c>
      <c r="B35" s="106" t="str">
        <f>'SCC List'!B28</f>
        <v>Heavy Maintenance Facility</v>
      </c>
      <c r="C35" s="57"/>
      <c r="D35" s="54"/>
      <c r="E35" s="57"/>
      <c r="F35" s="68"/>
    </row>
    <row r="36" spans="1:6" ht="15.75" customHeight="1">
      <c r="A36" s="256">
        <f>'SCC List'!A29</f>
        <v>30.04</v>
      </c>
      <c r="B36" s="106" t="str">
        <f>'SCC List'!B29</f>
        <v>Storage or Maintenance of Way Building</v>
      </c>
      <c r="C36" s="57"/>
      <c r="D36" s="54"/>
      <c r="E36" s="57"/>
      <c r="F36" s="68"/>
    </row>
    <row r="37" spans="1:6" ht="15.75" customHeight="1">
      <c r="A37" s="256">
        <f>'SCC List'!A30</f>
        <v>30.05</v>
      </c>
      <c r="B37" s="106" t="str">
        <f>'SCC List'!B30</f>
        <v>Yard and Yard Track</v>
      </c>
      <c r="C37" s="57"/>
      <c r="D37" s="54"/>
      <c r="E37" s="57"/>
      <c r="F37" s="68"/>
    </row>
    <row r="38" spans="1:6" ht="15.75" customHeight="1">
      <c r="A38" s="1426" t="str">
        <f>'SCC List'!A31:B31</f>
        <v>40 SITEWORK &amp; SPECIAL CONDITIONS</v>
      </c>
      <c r="B38" s="1427"/>
      <c r="C38" s="119">
        <f>SUM(C39:C46)</f>
        <v>0</v>
      </c>
      <c r="D38" s="65">
        <f>SUM(D39:D46)</f>
        <v>0</v>
      </c>
      <c r="E38" s="119">
        <f>SUM(E39:E46)</f>
        <v>0</v>
      </c>
      <c r="F38" s="68"/>
    </row>
    <row r="39" spans="1:6" ht="15.75" customHeight="1">
      <c r="A39" s="251">
        <f>'SCC List'!A32</f>
        <v>40.01</v>
      </c>
      <c r="B39" s="58" t="str">
        <f>'SCC List'!B32</f>
        <v>Demolition, Clearing, Earthwork</v>
      </c>
      <c r="C39" s="57"/>
      <c r="D39" s="54"/>
      <c r="E39" s="57"/>
      <c r="F39" s="68"/>
    </row>
    <row r="40" spans="1:6" ht="15.75" customHeight="1">
      <c r="A40" s="251">
        <f>'SCC List'!A33</f>
        <v>40.02</v>
      </c>
      <c r="B40" s="58" t="str">
        <f>'SCC List'!B33</f>
        <v>Site Utilities, Utility Relocation</v>
      </c>
      <c r="C40" s="57"/>
      <c r="D40" s="54"/>
      <c r="E40" s="57"/>
      <c r="F40" s="68"/>
    </row>
    <row r="41" spans="1:6" ht="15.75" customHeight="1">
      <c r="A41" s="251">
        <f>'SCC List'!A34</f>
        <v>40.03</v>
      </c>
      <c r="B41" s="58" t="str">
        <f>'SCC List'!B34</f>
        <v>Haz. mat'l, contam'd soil removal/mitigation, ground water treatments</v>
      </c>
      <c r="C41" s="57"/>
      <c r="D41" s="54"/>
      <c r="E41" s="57"/>
      <c r="F41" s="68"/>
    </row>
    <row r="42" spans="1:6" ht="15.75" customHeight="1">
      <c r="A42" s="251">
        <f>'SCC List'!A35</f>
        <v>40.04</v>
      </c>
      <c r="B42" s="58" t="str">
        <f>'SCC List'!B35</f>
        <v>Environmental mitigation, e.g. wetlands, historic/archeologic, parks</v>
      </c>
      <c r="C42" s="57"/>
      <c r="D42" s="54"/>
      <c r="E42" s="57"/>
      <c r="F42" s="68"/>
    </row>
    <row r="43" spans="1:6" ht="15.75" customHeight="1">
      <c r="A43" s="251">
        <f>'SCC List'!A36</f>
        <v>40.05</v>
      </c>
      <c r="B43" s="58" t="str">
        <f>'SCC List'!B36</f>
        <v>Site structures including retaining walls, sound walls</v>
      </c>
      <c r="C43" s="57"/>
      <c r="D43" s="54"/>
      <c r="E43" s="57"/>
      <c r="F43" s="68"/>
    </row>
    <row r="44" spans="1:6" ht="15.75" customHeight="1">
      <c r="A44" s="251">
        <f>'SCC List'!A37</f>
        <v>40.06</v>
      </c>
      <c r="B44" s="60" t="str">
        <f>'SCC List'!B37</f>
        <v>Pedestrian / bike access and accommodation, landscaping</v>
      </c>
      <c r="C44" s="57"/>
      <c r="D44" s="54"/>
      <c r="E44" s="57"/>
      <c r="F44" s="68"/>
    </row>
    <row r="45" spans="1:6" ht="15.75" customHeight="1">
      <c r="A45" s="251">
        <f>'SCC List'!A38</f>
        <v>40.07</v>
      </c>
      <c r="B45" s="60" t="str">
        <f>'SCC List'!B38</f>
        <v>Automobile, bus, van accessways including roads, parking lots</v>
      </c>
      <c r="C45" s="57"/>
      <c r="D45" s="54"/>
      <c r="E45" s="57"/>
      <c r="F45" s="68"/>
    </row>
    <row r="46" spans="1:6" ht="15.75" customHeight="1">
      <c r="A46" s="251">
        <f>'SCC List'!A39</f>
        <v>40.08</v>
      </c>
      <c r="B46" s="58" t="str">
        <f>'SCC List'!B39</f>
        <v>Temporary Facilities and other indirect costs during construction</v>
      </c>
      <c r="C46" s="57"/>
      <c r="D46" s="54"/>
      <c r="E46" s="57"/>
      <c r="F46" s="68"/>
    </row>
    <row r="47" spans="1:6" s="38" customFormat="1" ht="15.75" customHeight="1">
      <c r="A47" s="30" t="str">
        <f>'SCC List'!A48</f>
        <v>60 ROW, LAND, EXISTING IMPROVEMENTS</v>
      </c>
      <c r="B47" s="129"/>
      <c r="C47" s="119">
        <f>SUM(C48:C49)</f>
        <v>0</v>
      </c>
      <c r="D47" s="65">
        <f>SUM(D48:D49)</f>
        <v>0</v>
      </c>
      <c r="E47" s="119">
        <f>SUM(E48:E49)</f>
        <v>0</v>
      </c>
      <c r="F47" s="128"/>
    </row>
    <row r="48" spans="1:6" ht="15.75" customHeight="1">
      <c r="A48" s="251">
        <f>'SCC List'!A49</f>
        <v>60.01</v>
      </c>
      <c r="B48" s="58" t="str">
        <f>'SCC List'!B49</f>
        <v>Purchase or lease of real estate  </v>
      </c>
      <c r="C48" s="57"/>
      <c r="D48" s="54"/>
      <c r="E48" s="57"/>
      <c r="F48" s="68"/>
    </row>
    <row r="49" spans="1:6" ht="15.75" customHeight="1">
      <c r="A49" s="251">
        <f>'SCC List'!A50</f>
        <v>60.02</v>
      </c>
      <c r="B49" s="58" t="str">
        <f>'SCC List'!B50</f>
        <v>Relocation of existing households and businesses</v>
      </c>
      <c r="C49" s="57"/>
      <c r="D49" s="54"/>
      <c r="E49" s="57"/>
      <c r="F49" s="68"/>
    </row>
    <row r="50" spans="1:6" s="19" customFormat="1" ht="16.5" customHeight="1">
      <c r="A50" s="254" t="s">
        <v>81</v>
      </c>
      <c r="B50" s="56"/>
      <c r="C50" s="274">
        <f>SUM(C47,C38,C32,C24,C10)</f>
        <v>0</v>
      </c>
      <c r="D50" s="275">
        <f>SUM(D47,D38,D32,D24,D10)</f>
        <v>0</v>
      </c>
      <c r="E50" s="274">
        <f>SUM(E47,E38,E32,E24,E10)</f>
        <v>0</v>
      </c>
      <c r="F50" s="69"/>
    </row>
    <row r="51" spans="1:5" ht="30" customHeight="1">
      <c r="A51" s="1412" t="s">
        <v>105</v>
      </c>
      <c r="B51" s="1413"/>
      <c r="C51" s="1414"/>
      <c r="D51" s="1405" t="s">
        <v>139</v>
      </c>
      <c r="E51" s="1409"/>
    </row>
    <row r="52" spans="1:5" ht="31.5" customHeight="1">
      <c r="A52" s="1415"/>
      <c r="B52" s="1416"/>
      <c r="C52" s="1417"/>
      <c r="D52" s="1406"/>
      <c r="E52" s="1410"/>
    </row>
    <row r="53" spans="1:5" ht="31.5" customHeight="1">
      <c r="A53" s="1415"/>
      <c r="B53" s="1416"/>
      <c r="C53" s="1417"/>
      <c r="D53" s="1406"/>
      <c r="E53" s="1410"/>
    </row>
    <row r="54" spans="1:5" ht="31.5" customHeight="1">
      <c r="A54" s="1418"/>
      <c r="B54" s="1419"/>
      <c r="C54" s="1420"/>
      <c r="D54" s="1407"/>
      <c r="E54" s="1410"/>
    </row>
    <row r="55" spans="1:5" ht="31.5" customHeight="1">
      <c r="A55" s="1418"/>
      <c r="B55" s="1419"/>
      <c r="C55" s="1420"/>
      <c r="D55" s="1407"/>
      <c r="E55" s="1410"/>
    </row>
    <row r="56" spans="1:5" ht="31.5" customHeight="1">
      <c r="A56" s="1421"/>
      <c r="B56" s="1422"/>
      <c r="C56" s="1423"/>
      <c r="D56" s="1408"/>
      <c r="E56" s="1411"/>
    </row>
  </sheetData>
  <sheetProtection/>
  <mergeCells count="10">
    <mergeCell ref="D51:D56"/>
    <mergeCell ref="E51:E56"/>
    <mergeCell ref="A51:C56"/>
    <mergeCell ref="A9:B9"/>
    <mergeCell ref="A38:B38"/>
    <mergeCell ref="A8:E8"/>
    <mergeCell ref="A4:B4"/>
    <mergeCell ref="B2:C2"/>
    <mergeCell ref="A5:E7"/>
    <mergeCell ref="B3:C3"/>
  </mergeCells>
  <printOptions/>
  <pageMargins left="0.71" right="0.18" top="0.46" bottom="0.33" header="0.23" footer="0"/>
  <pageSetup fitToHeight="1" fitToWidth="1" horizontalDpi="600" verticalDpi="600" orientation="portrait" scale="66" r:id="rId1"/>
  <headerFooter alignWithMargins="0">
    <oddFooter>&amp;R
</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J43"/>
  <sheetViews>
    <sheetView zoomScale="75" zoomScaleNormal="75" workbookViewId="0" topLeftCell="A1">
      <selection activeCell="F9" sqref="F9"/>
    </sheetView>
  </sheetViews>
  <sheetFormatPr defaultColWidth="9.140625" defaultRowHeight="12.75"/>
  <cols>
    <col min="1" max="1" width="9.28125" style="37" bestFit="1" customWidth="1"/>
    <col min="2" max="2" width="79.140625" style="37" customWidth="1"/>
    <col min="3" max="5" width="21.7109375" style="37" customWidth="1"/>
    <col min="6" max="6" width="90.7109375" style="37" customWidth="1"/>
    <col min="7" max="16384" width="9.140625" style="37" customWidth="1"/>
  </cols>
  <sheetData>
    <row r="1" spans="1:6" ht="24" customHeight="1">
      <c r="A1" s="303" t="s">
        <v>188</v>
      </c>
      <c r="B1" s="304"/>
      <c r="C1" s="304"/>
      <c r="D1" s="306" t="str">
        <f>'SCC List'!A2</f>
        <v>(Rev.11a, June 4, 2008)</v>
      </c>
      <c r="E1" s="305"/>
      <c r="F1" s="41"/>
    </row>
    <row r="2" spans="1:5" ht="24" customHeight="1">
      <c r="A2" s="61" t="s">
        <v>75</v>
      </c>
      <c r="B2" s="1394" t="s">
        <v>102</v>
      </c>
      <c r="C2" s="1395"/>
      <c r="D2" s="63" t="s">
        <v>76</v>
      </c>
      <c r="E2" s="96"/>
    </row>
    <row r="3" spans="1:5" ht="24" customHeight="1">
      <c r="A3" s="62" t="s">
        <v>77</v>
      </c>
      <c r="B3" s="1394" t="s">
        <v>103</v>
      </c>
      <c r="C3" s="1395"/>
      <c r="D3" s="64" t="s">
        <v>136</v>
      </c>
      <c r="E3" s="97"/>
    </row>
    <row r="4" spans="1:5" ht="24" customHeight="1">
      <c r="A4" s="1392" t="s">
        <v>135</v>
      </c>
      <c r="B4" s="1393"/>
      <c r="C4" s="99"/>
      <c r="D4" s="74" t="s">
        <v>79</v>
      </c>
      <c r="E4" s="98"/>
    </row>
    <row r="5" spans="1:6" ht="15.75" customHeight="1">
      <c r="A5" s="1396" t="s">
        <v>126</v>
      </c>
      <c r="B5" s="1397"/>
      <c r="C5" s="1397"/>
      <c r="D5" s="1397"/>
      <c r="E5" s="1398"/>
      <c r="F5" s="71"/>
    </row>
    <row r="6" spans="1:6" ht="12.75" customHeight="1">
      <c r="A6" s="1399"/>
      <c r="B6" s="1400"/>
      <c r="C6" s="1400"/>
      <c r="D6" s="1400"/>
      <c r="E6" s="1401"/>
      <c r="F6" s="71"/>
    </row>
    <row r="7" spans="1:6" ht="12.75" customHeight="1">
      <c r="A7" s="1402"/>
      <c r="B7" s="1403"/>
      <c r="C7" s="1403"/>
      <c r="D7" s="1403"/>
      <c r="E7" s="1404"/>
      <c r="F7" s="72"/>
    </row>
    <row r="8" spans="1:6" ht="8.25" customHeight="1">
      <c r="A8" s="1389"/>
      <c r="B8" s="1390"/>
      <c r="C8" s="1391"/>
      <c r="D8" s="1391"/>
      <c r="E8" s="1391"/>
      <c r="F8" s="70"/>
    </row>
    <row r="9" spans="1:5" ht="123" customHeight="1">
      <c r="A9" s="1424"/>
      <c r="B9" s="1425"/>
      <c r="C9" s="100" t="s">
        <v>140</v>
      </c>
      <c r="D9" s="101" t="s">
        <v>143</v>
      </c>
      <c r="E9" s="100" t="s">
        <v>142</v>
      </c>
    </row>
    <row r="10" spans="1:6" ht="15.75" customHeight="1">
      <c r="A10" s="12" t="str">
        <f>'SCC List'!A40</f>
        <v>50  SYSTEMS</v>
      </c>
      <c r="B10" s="13"/>
      <c r="C10" s="65">
        <f>SUM(C11:C17)</f>
        <v>0</v>
      </c>
      <c r="D10" s="65">
        <f>SUM(D11:D17)</f>
        <v>0</v>
      </c>
      <c r="E10" s="65">
        <f>SUM(E11:E17)</f>
        <v>0</v>
      </c>
      <c r="F10" s="73"/>
    </row>
    <row r="11" spans="1:6" ht="15.75" customHeight="1">
      <c r="A11" s="59">
        <f>'SCC List'!A41</f>
        <v>50.01</v>
      </c>
      <c r="B11" s="58" t="str">
        <f>'SCC List'!B41</f>
        <v>Train control and signals</v>
      </c>
      <c r="C11" s="57"/>
      <c r="D11" s="54"/>
      <c r="E11" s="57"/>
      <c r="F11" s="73"/>
    </row>
    <row r="12" spans="1:6" ht="15.75" customHeight="1">
      <c r="A12" s="59">
        <f>'SCC List'!A42</f>
        <v>50.02</v>
      </c>
      <c r="B12" s="58" t="str">
        <f>'SCC List'!B42</f>
        <v>Traffic signals and crossing protection</v>
      </c>
      <c r="C12" s="57"/>
      <c r="D12" s="54"/>
      <c r="E12" s="57"/>
      <c r="F12" s="68"/>
    </row>
    <row r="13" spans="1:6" ht="15.75" customHeight="1">
      <c r="A13" s="59">
        <f>'SCC List'!A43</f>
        <v>50.03</v>
      </c>
      <c r="B13" s="58" t="str">
        <f>'SCC List'!B43</f>
        <v>Traction power supply:  substations </v>
      </c>
      <c r="C13" s="57"/>
      <c r="D13" s="54"/>
      <c r="E13" s="57"/>
      <c r="F13" s="68"/>
    </row>
    <row r="14" spans="1:6" ht="15.75" customHeight="1">
      <c r="A14" s="59">
        <f>'SCC List'!A44</f>
        <v>50.04</v>
      </c>
      <c r="B14" s="58" t="str">
        <f>'SCC List'!B44</f>
        <v>Traction power distribution:  catenary and third rail</v>
      </c>
      <c r="C14" s="57"/>
      <c r="D14" s="54"/>
      <c r="E14" s="57"/>
      <c r="F14" s="68"/>
    </row>
    <row r="15" spans="1:6" ht="15.75" customHeight="1">
      <c r="A15" s="59">
        <f>'SCC List'!A45</f>
        <v>50.05</v>
      </c>
      <c r="B15" s="58" t="str">
        <f>'SCC List'!B45</f>
        <v>Communications</v>
      </c>
      <c r="C15" s="57"/>
      <c r="D15" s="54"/>
      <c r="E15" s="57"/>
      <c r="F15" s="68"/>
    </row>
    <row r="16" spans="1:6" ht="15.75" customHeight="1">
      <c r="A16" s="59">
        <f>'SCC List'!A46</f>
        <v>50.06</v>
      </c>
      <c r="B16" s="58" t="str">
        <f>'SCC List'!B46</f>
        <v>Fare collection system and equipment</v>
      </c>
      <c r="C16" s="57"/>
      <c r="D16" s="54"/>
      <c r="E16" s="57"/>
      <c r="F16" s="68"/>
    </row>
    <row r="17" spans="1:6" ht="15.75" customHeight="1">
      <c r="A17" s="59">
        <f>'SCC List'!A47</f>
        <v>50.07</v>
      </c>
      <c r="B17" s="58" t="str">
        <f>'SCC List'!B47</f>
        <v>Central Control</v>
      </c>
      <c r="C17" s="57"/>
      <c r="D17" s="54"/>
      <c r="E17" s="57"/>
      <c r="F17" s="68"/>
    </row>
    <row r="18" spans="1:6" ht="15.75" customHeight="1">
      <c r="A18" s="12" t="str">
        <f>'SCC List'!A51</f>
        <v>70 VEHICLES (number)</v>
      </c>
      <c r="B18" s="13"/>
      <c r="C18" s="65">
        <f>SUM(C19:C25)</f>
        <v>0</v>
      </c>
      <c r="D18" s="65">
        <f>SUM(D19:D25)</f>
        <v>0</v>
      </c>
      <c r="E18" s="65">
        <f>SUM(E19:E25)</f>
        <v>0</v>
      </c>
      <c r="F18" s="68"/>
    </row>
    <row r="19" spans="1:6" ht="15.75" customHeight="1">
      <c r="A19" s="112">
        <f>'SCC List'!A52</f>
        <v>70.01</v>
      </c>
      <c r="B19" s="58" t="str">
        <f>'SCC List'!B52</f>
        <v>Light Rail</v>
      </c>
      <c r="C19" s="57"/>
      <c r="D19" s="54"/>
      <c r="E19" s="57"/>
      <c r="F19" s="68"/>
    </row>
    <row r="20" spans="1:6" ht="15.75" customHeight="1">
      <c r="A20" s="112">
        <f>'SCC List'!A53</f>
        <v>70.02</v>
      </c>
      <c r="B20" s="58" t="str">
        <f>'SCC List'!B53</f>
        <v>Heavy Rail</v>
      </c>
      <c r="C20" s="57"/>
      <c r="D20" s="54"/>
      <c r="E20" s="57"/>
      <c r="F20" s="68"/>
    </row>
    <row r="21" spans="1:6" ht="15.75" customHeight="1">
      <c r="A21" s="112">
        <f>'SCC List'!A54</f>
        <v>70.03</v>
      </c>
      <c r="B21" s="58" t="str">
        <f>'SCC List'!B54</f>
        <v>Commuter Rail</v>
      </c>
      <c r="C21" s="57"/>
      <c r="D21" s="54"/>
      <c r="E21" s="57"/>
      <c r="F21" s="68"/>
    </row>
    <row r="22" spans="1:6" ht="15.75" customHeight="1">
      <c r="A22" s="112">
        <f>'SCC List'!A55</f>
        <v>70.04</v>
      </c>
      <c r="B22" s="58" t="str">
        <f>'SCC List'!B55</f>
        <v>Bus</v>
      </c>
      <c r="C22" s="57"/>
      <c r="D22" s="54"/>
      <c r="E22" s="57"/>
      <c r="F22" s="68"/>
    </row>
    <row r="23" spans="1:6" ht="15.75" customHeight="1">
      <c r="A23" s="112">
        <f>'SCC List'!A56</f>
        <v>70.05</v>
      </c>
      <c r="B23" s="58" t="str">
        <f>'SCC List'!B56</f>
        <v>Other</v>
      </c>
      <c r="C23" s="57"/>
      <c r="D23" s="54"/>
      <c r="E23" s="57"/>
      <c r="F23" s="68"/>
    </row>
    <row r="24" spans="1:6" ht="15.75" customHeight="1">
      <c r="A24" s="112">
        <f>'SCC List'!A57</f>
        <v>70.06</v>
      </c>
      <c r="B24" s="58" t="str">
        <f>'SCC List'!B57</f>
        <v>Non-revenue vehicles</v>
      </c>
      <c r="C24" s="57"/>
      <c r="D24" s="54"/>
      <c r="E24" s="57"/>
      <c r="F24" s="68"/>
    </row>
    <row r="25" spans="1:6" ht="15.75" customHeight="1">
      <c r="A25" s="112">
        <f>'SCC List'!A58</f>
        <v>70.07</v>
      </c>
      <c r="B25" s="58" t="str">
        <f>'SCC List'!B58</f>
        <v>Spare parts</v>
      </c>
      <c r="C25" s="57"/>
      <c r="D25" s="54"/>
      <c r="E25" s="57"/>
      <c r="F25" s="68"/>
    </row>
    <row r="26" spans="1:10" ht="15.75" customHeight="1">
      <c r="A26" s="12" t="str">
        <f>'SCC List'!A59</f>
        <v>80 PROFESSIONAL SERVICES (applies to Cats. 10-50)</v>
      </c>
      <c r="B26" s="13"/>
      <c r="C26" s="65">
        <f>SUM(C27:C34)</f>
        <v>0</v>
      </c>
      <c r="D26" s="65">
        <f>SUM(D27:D34)</f>
        <v>0</v>
      </c>
      <c r="E26" s="65">
        <f>SUM(E27:E34)</f>
        <v>0</v>
      </c>
      <c r="F26" s="68"/>
      <c r="J26" s="66"/>
    </row>
    <row r="27" spans="1:10" ht="15.75" customHeight="1">
      <c r="A27" s="112">
        <f>'SCC List'!A60</f>
        <v>80.01</v>
      </c>
      <c r="B27" s="114" t="str">
        <f>'SCC List'!B60</f>
        <v>Preliminary Engineering</v>
      </c>
      <c r="C27" s="57"/>
      <c r="D27" s="54"/>
      <c r="E27" s="57"/>
      <c r="F27" s="68"/>
      <c r="J27" s="66"/>
    </row>
    <row r="28" spans="1:6" ht="15.75" customHeight="1">
      <c r="A28" s="112">
        <f>'SCC List'!A61</f>
        <v>80.02</v>
      </c>
      <c r="B28" s="114" t="str">
        <f>'SCC List'!B61</f>
        <v>Final Design</v>
      </c>
      <c r="C28" s="57"/>
      <c r="D28" s="54"/>
      <c r="E28" s="57"/>
      <c r="F28" s="68"/>
    </row>
    <row r="29" spans="1:6" ht="15.75" customHeight="1">
      <c r="A29" s="112">
        <f>'SCC List'!A62</f>
        <v>80.03</v>
      </c>
      <c r="B29" s="114" t="str">
        <f>'SCC List'!B62</f>
        <v>Project Management for Design and Construction</v>
      </c>
      <c r="C29" s="57"/>
      <c r="D29" s="54"/>
      <c r="E29" s="57"/>
      <c r="F29" s="68"/>
    </row>
    <row r="30" spans="1:6" ht="15.75" customHeight="1">
      <c r="A30" s="112">
        <f>'SCC List'!A63</f>
        <v>80.04</v>
      </c>
      <c r="B30" s="114" t="str">
        <f>'SCC List'!B63</f>
        <v>Construction Administration &amp; Management </v>
      </c>
      <c r="C30" s="57"/>
      <c r="D30" s="54"/>
      <c r="E30" s="57"/>
      <c r="F30" s="68"/>
    </row>
    <row r="31" spans="1:6" ht="15.75" customHeight="1">
      <c r="A31" s="112">
        <f>'SCC List'!A64</f>
        <v>80.05</v>
      </c>
      <c r="B31" s="114" t="str">
        <f>'SCC List'!B64</f>
        <v>Professional Liability and other Non-Construction Insurance </v>
      </c>
      <c r="C31" s="57"/>
      <c r="D31" s="54"/>
      <c r="E31" s="57"/>
      <c r="F31" s="68"/>
    </row>
    <row r="32" spans="1:6" ht="15.75" customHeight="1">
      <c r="A32" s="112">
        <f>'SCC List'!A65</f>
        <v>80.06</v>
      </c>
      <c r="B32" s="114" t="str">
        <f>'SCC List'!B65</f>
        <v>Legal; Permits; Review Fees by other agencies, cities, etc.</v>
      </c>
      <c r="C32" s="57"/>
      <c r="D32" s="54"/>
      <c r="E32" s="57"/>
      <c r="F32" s="68"/>
    </row>
    <row r="33" spans="1:6" ht="15.75" customHeight="1">
      <c r="A33" s="112">
        <f>'SCC List'!A66</f>
        <v>80.07</v>
      </c>
      <c r="B33" s="114" t="str">
        <f>'SCC List'!B66</f>
        <v>Surveys, Testing, Investigation, Inspection</v>
      </c>
      <c r="C33" s="57"/>
      <c r="D33" s="54"/>
      <c r="E33" s="57"/>
      <c r="F33" s="68"/>
    </row>
    <row r="34" spans="1:6" ht="15.75" customHeight="1">
      <c r="A34" s="112">
        <f>'SCC List'!A67</f>
        <v>80.08</v>
      </c>
      <c r="B34" s="117" t="str">
        <f>'SCC List'!B67</f>
        <v>Start up</v>
      </c>
      <c r="C34" s="57"/>
      <c r="D34" s="54"/>
      <c r="E34" s="57"/>
      <c r="F34" s="68"/>
    </row>
    <row r="35" spans="1:6" ht="15.75" customHeight="1">
      <c r="A35" s="39" t="str">
        <f>'SCC List'!A68</f>
        <v>90 UNALLOCATED CONTINGENCY</v>
      </c>
      <c r="B35" s="113"/>
      <c r="C35" s="273"/>
      <c r="D35" s="273"/>
      <c r="E35" s="273"/>
      <c r="F35" s="68"/>
    </row>
    <row r="36" spans="1:6" ht="15.75" customHeight="1">
      <c r="A36" s="39" t="str">
        <f>'SCC List'!A69</f>
        <v>100  FINANCE CHARGES</v>
      </c>
      <c r="B36" s="39"/>
      <c r="C36" s="273"/>
      <c r="D36" s="273"/>
      <c r="E36" s="273"/>
      <c r="F36" s="68"/>
    </row>
    <row r="37" spans="1:6" s="19" customFormat="1" ht="19.5" customHeight="1">
      <c r="A37" s="55" t="s">
        <v>104</v>
      </c>
      <c r="B37" s="56"/>
      <c r="C37" s="115">
        <f>SUM(C36,C35,C26,C18,C10)</f>
        <v>0</v>
      </c>
      <c r="D37" s="115">
        <f>SUM(D36,D35,D26,D18,D10)</f>
        <v>0</v>
      </c>
      <c r="E37" s="115">
        <f>SUM(E36,E35,E26,E18,E10)</f>
        <v>0</v>
      </c>
      <c r="F37" s="69"/>
    </row>
    <row r="38" spans="1:5" ht="30" customHeight="1">
      <c r="A38" s="1412" t="s">
        <v>92</v>
      </c>
      <c r="B38" s="1413"/>
      <c r="C38" s="1414"/>
      <c r="D38" s="1405" t="s">
        <v>144</v>
      </c>
      <c r="E38" s="1409"/>
    </row>
    <row r="39" spans="1:5" ht="31.5" customHeight="1">
      <c r="A39" s="1415"/>
      <c r="B39" s="1416"/>
      <c r="C39" s="1417"/>
      <c r="D39" s="1406"/>
      <c r="E39" s="1410"/>
    </row>
    <row r="40" spans="1:5" ht="31.5" customHeight="1">
      <c r="A40" s="1415"/>
      <c r="B40" s="1416"/>
      <c r="C40" s="1417"/>
      <c r="D40" s="1406"/>
      <c r="E40" s="1410"/>
    </row>
    <row r="41" spans="1:5" ht="31.5" customHeight="1">
      <c r="A41" s="1418"/>
      <c r="B41" s="1419"/>
      <c r="C41" s="1420"/>
      <c r="D41" s="1407"/>
      <c r="E41" s="1410"/>
    </row>
    <row r="42" spans="1:5" ht="31.5" customHeight="1">
      <c r="A42" s="1418"/>
      <c r="B42" s="1419"/>
      <c r="C42" s="1420"/>
      <c r="D42" s="1407"/>
      <c r="E42" s="1410"/>
    </row>
    <row r="43" spans="1:5" ht="31.5" customHeight="1">
      <c r="A43" s="1421"/>
      <c r="B43" s="1422"/>
      <c r="C43" s="1423"/>
      <c r="D43" s="1408"/>
      <c r="E43" s="1411"/>
    </row>
  </sheetData>
  <sheetProtection/>
  <mergeCells count="9">
    <mergeCell ref="B2:C2"/>
    <mergeCell ref="B3:C3"/>
    <mergeCell ref="E38:E43"/>
    <mergeCell ref="A38:C43"/>
    <mergeCell ref="D38:D43"/>
    <mergeCell ref="A4:B4"/>
    <mergeCell ref="A5:E7"/>
    <mergeCell ref="A8:E8"/>
    <mergeCell ref="A9:B9"/>
  </mergeCells>
  <printOptions/>
  <pageMargins left="0.7" right="0.42" top="0.68" bottom="1" header="0.25" footer="0.5"/>
  <pageSetup fitToHeight="1" fitToWidth="1" horizontalDpi="600" verticalDpi="600" orientation="portrait" scale="61" r:id="rId1"/>
</worksheet>
</file>

<file path=xl/worksheets/sheet15.xml><?xml version="1.0" encoding="utf-8"?>
<worksheet xmlns="http://schemas.openxmlformats.org/spreadsheetml/2006/main" xmlns:r="http://schemas.openxmlformats.org/officeDocument/2006/relationships">
  <sheetPr codeName="Sheet8">
    <tabColor indexed="15"/>
    <pageSetUpPr fitToPage="1"/>
  </sheetPr>
  <dimension ref="A1:BK1727"/>
  <sheetViews>
    <sheetView zoomScale="75" zoomScaleNormal="75" workbookViewId="0" topLeftCell="A1">
      <selection activeCell="K33" sqref="K33"/>
    </sheetView>
  </sheetViews>
  <sheetFormatPr defaultColWidth="9.140625" defaultRowHeight="12.75"/>
  <cols>
    <col min="1" max="1" width="10.28125" style="583" customWidth="1"/>
    <col min="2" max="2" width="54.140625" style="160" customWidth="1"/>
    <col min="3" max="3" width="11.8515625" style="679" customWidth="1"/>
    <col min="4" max="16384" width="9.140625" style="160" customWidth="1"/>
  </cols>
  <sheetData>
    <row r="1" ht="24" customHeight="1">
      <c r="A1" s="641" t="s">
        <v>264</v>
      </c>
    </row>
    <row r="2" spans="1:3" ht="50.25" customHeight="1">
      <c r="A2" s="772" t="s">
        <v>273</v>
      </c>
      <c r="B2" s="773"/>
      <c r="C2" s="774" t="s">
        <v>148</v>
      </c>
    </row>
    <row r="3" spans="1:3" s="670" customFormat="1" ht="15" customHeight="1">
      <c r="A3" s="734" t="str">
        <f>'SCC List'!A3:B3</f>
        <v>10 GUIDEWAY &amp; TRACK ELEMENTS (route miles)</v>
      </c>
      <c r="B3" s="735"/>
      <c r="C3" s="665">
        <f>'BUILD Main'!J7</f>
        <v>121800.79746953124</v>
      </c>
    </row>
    <row r="4" spans="1:3" s="672" customFormat="1" ht="15" customHeight="1">
      <c r="A4" s="736">
        <f>'SCC List'!A4:B4</f>
        <v>10.01</v>
      </c>
      <c r="B4" s="737" t="str">
        <f>'SCC List'!B4</f>
        <v>Guideway: At-grade exclusive right-of-way</v>
      </c>
      <c r="C4" s="667">
        <f>'BUILD Main'!J8</f>
        <v>121800.79746953124</v>
      </c>
    </row>
    <row r="5" spans="1:3" s="672" customFormat="1" ht="15" customHeight="1">
      <c r="A5" s="736">
        <f>'SCC List'!A5:B5</f>
        <v>10.02</v>
      </c>
      <c r="B5" s="737" t="str">
        <f>'SCC List'!B5</f>
        <v>Guideway: At-grade semi-exclusive (allows cross-traffic)</v>
      </c>
      <c r="C5" s="667">
        <f>'BUILD Main'!J9</f>
        <v>0</v>
      </c>
    </row>
    <row r="6" spans="1:3" s="672" customFormat="1" ht="15" customHeight="1">
      <c r="A6" s="736">
        <f>'SCC List'!A6:B6</f>
        <v>10.03</v>
      </c>
      <c r="B6" s="737" t="str">
        <f>'SCC List'!B6</f>
        <v>Guideway: At-grade in mixed traffic</v>
      </c>
      <c r="C6" s="667">
        <f>'BUILD Main'!J10</f>
        <v>0</v>
      </c>
    </row>
    <row r="7" spans="1:3" s="672" customFormat="1" ht="15" customHeight="1">
      <c r="A7" s="736">
        <f>'SCC List'!A7:B7</f>
        <v>10.04</v>
      </c>
      <c r="B7" s="737" t="str">
        <f>'SCC List'!B7</f>
        <v>Guideway: Aerial structure</v>
      </c>
      <c r="C7" s="667">
        <f>'BUILD Main'!J11</f>
        <v>0</v>
      </c>
    </row>
    <row r="8" spans="1:3" s="672" customFormat="1" ht="15" customHeight="1">
      <c r="A8" s="736">
        <f>'SCC List'!A8:B8</f>
        <v>10.05</v>
      </c>
      <c r="B8" s="737" t="str">
        <f>'SCC List'!B8</f>
        <v>Guideway: Built-up fill</v>
      </c>
      <c r="C8" s="667">
        <f>'BUILD Main'!J12</f>
        <v>0</v>
      </c>
    </row>
    <row r="9" spans="1:3" s="672" customFormat="1" ht="15" customHeight="1">
      <c r="A9" s="736">
        <f>'SCC List'!A9:B9</f>
        <v>10.06</v>
      </c>
      <c r="B9" s="737" t="str">
        <f>'SCC List'!B9</f>
        <v>Guideway: Underground cut &amp; cover</v>
      </c>
      <c r="C9" s="667">
        <f>'BUILD Main'!J13</f>
        <v>0</v>
      </c>
    </row>
    <row r="10" spans="1:3" s="672" customFormat="1" ht="15" customHeight="1">
      <c r="A10" s="736">
        <f>'SCC List'!A10:B10</f>
        <v>10.07</v>
      </c>
      <c r="B10" s="737" t="str">
        <f>'SCC List'!B10</f>
        <v>Guideway: Underground tunnel</v>
      </c>
      <c r="C10" s="667">
        <f>'BUILD Main'!J14</f>
        <v>0</v>
      </c>
    </row>
    <row r="11" spans="1:3" s="672" customFormat="1" ht="15" customHeight="1">
      <c r="A11" s="736">
        <f>'SCC List'!A11:B11</f>
        <v>10.08</v>
      </c>
      <c r="B11" s="737" t="str">
        <f>'SCC List'!B11</f>
        <v>Guideway: Retained cut or fill</v>
      </c>
      <c r="C11" s="667">
        <f>'BUILD Main'!J15</f>
        <v>0</v>
      </c>
    </row>
    <row r="12" spans="1:3" s="672" customFormat="1" ht="15" customHeight="1">
      <c r="A12" s="736">
        <f>'SCC List'!A12:B12</f>
        <v>10.09</v>
      </c>
      <c r="B12" s="737" t="str">
        <f>'SCC List'!B12</f>
        <v>Track:  Direct fixation</v>
      </c>
      <c r="C12" s="667">
        <f>'BUILD Main'!J16</f>
        <v>0</v>
      </c>
    </row>
    <row r="13" spans="1:3" s="672" customFormat="1" ht="15" customHeight="1">
      <c r="A13" s="736">
        <f>'SCC List'!A13:B13</f>
        <v>10.1</v>
      </c>
      <c r="B13" s="737" t="str">
        <f>'SCC List'!B13</f>
        <v>Track:  Embedded</v>
      </c>
      <c r="C13" s="667">
        <f>'BUILD Main'!J17</f>
        <v>0</v>
      </c>
    </row>
    <row r="14" spans="1:3" s="672" customFormat="1" ht="15" customHeight="1">
      <c r="A14" s="736">
        <f>'SCC List'!A14:B14</f>
        <v>10.11</v>
      </c>
      <c r="B14" s="737" t="str">
        <f>'SCC List'!B14</f>
        <v>Track:  Ballasted</v>
      </c>
      <c r="C14" s="667">
        <f>'BUILD Main'!J18</f>
        <v>0</v>
      </c>
    </row>
    <row r="15" spans="1:3" s="672" customFormat="1" ht="15" customHeight="1">
      <c r="A15" s="736">
        <f>'SCC List'!A15:B15</f>
        <v>10.12</v>
      </c>
      <c r="B15" s="737" t="str">
        <f>'SCC List'!B15</f>
        <v>Track:  Special (switches, turnouts)</v>
      </c>
      <c r="C15" s="667">
        <f>'BUILD Main'!J19</f>
        <v>0</v>
      </c>
    </row>
    <row r="16" spans="1:3" s="672" customFormat="1" ht="15" customHeight="1">
      <c r="A16" s="736">
        <f>'SCC List'!A16:B16</f>
        <v>10.13</v>
      </c>
      <c r="B16" s="737" t="str">
        <f>'SCC List'!B16</f>
        <v>Track:  Vibration and noise dampening</v>
      </c>
      <c r="C16" s="667">
        <f>'BUILD Main'!J20</f>
        <v>0</v>
      </c>
    </row>
    <row r="17" spans="1:3" s="670" customFormat="1" ht="15" customHeight="1">
      <c r="A17" s="734" t="str">
        <f>'SCC List'!A17:B17</f>
        <v>20 STATIONS, STOPS, TERMINALS, INTERMODAL (number)</v>
      </c>
      <c r="B17" s="735"/>
      <c r="C17" s="665">
        <f>'BUILD Main'!J21</f>
        <v>132475.87853281246</v>
      </c>
    </row>
    <row r="18" spans="1:3" s="672" customFormat="1" ht="15" customHeight="1">
      <c r="A18" s="738">
        <f>'SCC List'!A18</f>
        <v>20.01</v>
      </c>
      <c r="B18" s="739" t="str">
        <f>'SCC List'!B18</f>
        <v>At-grade station, stop, shelter, mall, terminal, platform</v>
      </c>
      <c r="C18" s="667">
        <f>'BUILD Main'!J22</f>
        <v>132475.87853281246</v>
      </c>
    </row>
    <row r="19" spans="1:3" s="672" customFormat="1" ht="15" customHeight="1">
      <c r="A19" s="738">
        <f>'SCC List'!A19</f>
        <v>20.02</v>
      </c>
      <c r="B19" s="739" t="str">
        <f>'SCC List'!B19</f>
        <v>Aerial station, stop, shelter, mall, terminal, platform</v>
      </c>
      <c r="C19" s="667">
        <f>'BUILD Main'!J23</f>
        <v>0</v>
      </c>
    </row>
    <row r="20" spans="1:3" s="672" customFormat="1" ht="15" customHeight="1">
      <c r="A20" s="738">
        <f>'SCC List'!A20</f>
        <v>20.03</v>
      </c>
      <c r="B20" s="739" t="str">
        <f>'SCC List'!B20</f>
        <v>Underground station, stop, shelter, mall, terminal, platform </v>
      </c>
      <c r="C20" s="667">
        <f>'BUILD Main'!J24</f>
        <v>0</v>
      </c>
    </row>
    <row r="21" spans="1:3" s="672" customFormat="1" ht="15" customHeight="1">
      <c r="A21" s="738">
        <f>'SCC List'!A21</f>
        <v>20.04</v>
      </c>
      <c r="B21" s="739" t="str">
        <f>'SCC List'!B21</f>
        <v>Other stations, landings, terminals:  Intermodal, ferry, trolley, etc. </v>
      </c>
      <c r="C21" s="667">
        <f>'BUILD Main'!J25</f>
        <v>0</v>
      </c>
    </row>
    <row r="22" spans="1:3" s="672" customFormat="1" ht="15" customHeight="1">
      <c r="A22" s="738">
        <f>'SCC List'!A22</f>
        <v>20.05</v>
      </c>
      <c r="B22" s="739" t="str">
        <f>'SCC List'!B22</f>
        <v>Joint development </v>
      </c>
      <c r="C22" s="667">
        <f>'BUILD Main'!J26</f>
        <v>0</v>
      </c>
    </row>
    <row r="23" spans="1:3" s="672" customFormat="1" ht="15" customHeight="1">
      <c r="A23" s="738">
        <f>'SCC List'!A23</f>
        <v>20.06</v>
      </c>
      <c r="B23" s="739" t="str">
        <f>'SCC List'!B23</f>
        <v>Automobile parking multi-story structure</v>
      </c>
      <c r="C23" s="667">
        <f>'BUILD Main'!J27</f>
        <v>0</v>
      </c>
    </row>
    <row r="24" spans="1:3" s="672" customFormat="1" ht="15" customHeight="1">
      <c r="A24" s="738">
        <f>'SCC List'!A24</f>
        <v>20.07</v>
      </c>
      <c r="B24" s="739" t="str">
        <f>'SCC List'!B24</f>
        <v>Elevators, escalators</v>
      </c>
      <c r="C24" s="667">
        <f>'BUILD Main'!J28</f>
        <v>0</v>
      </c>
    </row>
    <row r="25" spans="1:3" s="670" customFormat="1" ht="15" customHeight="1">
      <c r="A25" s="734" t="str">
        <f>'SCC List'!A25</f>
        <v>30 SUPPORT FACILITIES: YARDS, SHOPS, ADMIN. BLDGS</v>
      </c>
      <c r="B25" s="735"/>
      <c r="C25" s="665">
        <f>'BUILD Main'!J29</f>
        <v>13423.074037734372</v>
      </c>
    </row>
    <row r="26" spans="1:3" s="672" customFormat="1" ht="15" customHeight="1">
      <c r="A26" s="738">
        <f>'SCC List'!A26</f>
        <v>30.01</v>
      </c>
      <c r="B26" s="739" t="str">
        <f>'SCC List'!B26</f>
        <v>Administration Building:  Office, sales, storage, revenue counting</v>
      </c>
      <c r="C26" s="667">
        <f>'BUILD Main'!J30</f>
        <v>0</v>
      </c>
    </row>
    <row r="27" spans="1:3" s="672" customFormat="1" ht="15" customHeight="1">
      <c r="A27" s="738">
        <f>'SCC List'!A27</f>
        <v>30.02</v>
      </c>
      <c r="B27" s="740" t="str">
        <f>'SCC List'!B27</f>
        <v>Light Maintenance Facility </v>
      </c>
      <c r="C27" s="667">
        <f>'BUILD Main'!J31</f>
        <v>13423.074037734372</v>
      </c>
    </row>
    <row r="28" spans="1:3" s="672" customFormat="1" ht="15" customHeight="1">
      <c r="A28" s="738">
        <f>'SCC List'!A28</f>
        <v>30.03</v>
      </c>
      <c r="B28" s="740" t="str">
        <f>'SCC List'!B28</f>
        <v>Heavy Maintenance Facility</v>
      </c>
      <c r="C28" s="667">
        <f>'BUILD Main'!J32</f>
        <v>0</v>
      </c>
    </row>
    <row r="29" spans="1:3" s="672" customFormat="1" ht="15" customHeight="1">
      <c r="A29" s="738">
        <f>'SCC List'!A29</f>
        <v>30.04</v>
      </c>
      <c r="B29" s="740" t="str">
        <f>'SCC List'!B29</f>
        <v>Storage or Maintenance of Way Building</v>
      </c>
      <c r="C29" s="667">
        <f>'BUILD Main'!J33</f>
        <v>0</v>
      </c>
    </row>
    <row r="30" spans="1:3" s="672" customFormat="1" ht="15" customHeight="1">
      <c r="A30" s="738">
        <f>'SCC List'!A30</f>
        <v>30.05</v>
      </c>
      <c r="B30" s="740" t="str">
        <f>'SCC List'!B30</f>
        <v>Yard and Yard Track</v>
      </c>
      <c r="C30" s="667">
        <f>'BUILD Main'!J34</f>
        <v>0</v>
      </c>
    </row>
    <row r="31" spans="1:3" s="670" customFormat="1" ht="15" customHeight="1">
      <c r="A31" s="734" t="str">
        <f>'SCC List'!A31</f>
        <v>40 SITEWORK &amp; SPECIAL CONDITIONS</v>
      </c>
      <c r="C31" s="665">
        <f>'BUILD Main'!J35</f>
        <v>25121.304503125</v>
      </c>
    </row>
    <row r="32" spans="1:3" s="672" customFormat="1" ht="15" customHeight="1">
      <c r="A32" s="738">
        <f>'SCC List'!A32</f>
        <v>40.01</v>
      </c>
      <c r="B32" s="739" t="str">
        <f>'SCC List'!B32</f>
        <v>Demolition, Clearing, Earthwork</v>
      </c>
      <c r="C32" s="667">
        <f>'BUILD Main'!J36</f>
        <v>1057.9574976543147</v>
      </c>
    </row>
    <row r="33" spans="1:3" s="672" customFormat="1" ht="15" customHeight="1">
      <c r="A33" s="738">
        <f>'SCC List'!A33</f>
        <v>40.02</v>
      </c>
      <c r="B33" s="739" t="str">
        <f>'SCC List'!B33</f>
        <v>Site Utilities, Utility Relocation</v>
      </c>
      <c r="C33" s="667">
        <f>'BUILD Main'!J37</f>
        <v>6223.279397966557</v>
      </c>
    </row>
    <row r="34" spans="1:3" s="672" customFormat="1" ht="12.75">
      <c r="A34" s="738">
        <f>'SCC List'!A34</f>
        <v>40.03</v>
      </c>
      <c r="B34" s="739" t="str">
        <f>'SCC List'!B34</f>
        <v>Haz. mat'l, contam'd soil removal/mitigation, ground water treatments</v>
      </c>
      <c r="C34" s="667">
        <f>'BUILD Main'!J38</f>
        <v>0</v>
      </c>
    </row>
    <row r="35" spans="1:3" s="672" customFormat="1" ht="12.75" customHeight="1">
      <c r="A35" s="738">
        <f>'SCC List'!A35</f>
        <v>40.04</v>
      </c>
      <c r="B35" s="739" t="str">
        <f>'SCC List'!B35</f>
        <v>Environmental mitigation, e.g. wetlands, historic/archeologic, parks</v>
      </c>
      <c r="C35" s="667">
        <f>'BUILD Main'!J39</f>
        <v>4356.29557857659</v>
      </c>
    </row>
    <row r="36" spans="1:3" s="672" customFormat="1" ht="12.75">
      <c r="A36" s="738">
        <f>'SCC List'!A36</f>
        <v>40.05</v>
      </c>
      <c r="B36" s="739" t="str">
        <f>'SCC List'!B36</f>
        <v>Site structures including retaining walls, sound walls</v>
      </c>
      <c r="C36" s="667">
        <f>'BUILD Main'!J40</f>
        <v>0</v>
      </c>
    </row>
    <row r="37" spans="1:3" s="672" customFormat="1" ht="12.75" customHeight="1">
      <c r="A37" s="738">
        <f>'SCC List'!A37</f>
        <v>40.06</v>
      </c>
      <c r="B37" s="741" t="str">
        <f>'SCC List'!B37</f>
        <v>Pedestrian / bike access and accommodation, landscaping</v>
      </c>
      <c r="C37" s="667">
        <f>'BUILD Main'!J41</f>
        <v>13483.772028927538</v>
      </c>
    </row>
    <row r="38" spans="1:3" s="672" customFormat="1" ht="12.75" customHeight="1">
      <c r="A38" s="738">
        <f>'SCC List'!A38</f>
        <v>40.07</v>
      </c>
      <c r="B38" s="741" t="str">
        <f>'SCC List'!B38</f>
        <v>Automobile, bus, van accessways including roads, parking lots</v>
      </c>
      <c r="C38" s="667">
        <f>'BUILD Main'!J42</f>
        <v>0</v>
      </c>
    </row>
    <row r="39" spans="1:3" s="672" customFormat="1" ht="12.75">
      <c r="A39" s="738">
        <f>'SCC List'!A39</f>
        <v>40.08</v>
      </c>
      <c r="B39" s="739" t="str">
        <f>'SCC List'!B39</f>
        <v>Temporary Facilities and other indirect costs during construction</v>
      </c>
      <c r="C39" s="667">
        <f>'BUILD Main'!J43</f>
        <v>0</v>
      </c>
    </row>
    <row r="40" spans="1:3" s="670" customFormat="1" ht="15" customHeight="1">
      <c r="A40" s="734" t="str">
        <f>'SCC List'!A40</f>
        <v>50  SYSTEMS</v>
      </c>
      <c r="B40" s="735"/>
      <c r="C40" s="665">
        <f>'BUILD Main'!J44</f>
        <v>32487.251350859366</v>
      </c>
    </row>
    <row r="41" spans="1:3" s="672" customFormat="1" ht="15" customHeight="1">
      <c r="A41" s="738">
        <f>'SCC List'!A41</f>
        <v>50.01</v>
      </c>
      <c r="B41" s="739" t="str">
        <f>'SCC List'!B41</f>
        <v>Train control and signals</v>
      </c>
      <c r="C41" s="667">
        <f>'BUILD Main'!J45</f>
        <v>11129.582511428354</v>
      </c>
    </row>
    <row r="42" spans="1:3" s="672" customFormat="1" ht="15" customHeight="1">
      <c r="A42" s="738">
        <f>'SCC List'!A42</f>
        <v>50.02</v>
      </c>
      <c r="B42" s="739" t="str">
        <f>'SCC List'!B42</f>
        <v>Traffic signals and crossing protection</v>
      </c>
      <c r="C42" s="667">
        <f>'BUILD Main'!J46</f>
        <v>3338.874753428506</v>
      </c>
    </row>
    <row r="43" spans="1:3" s="672" customFormat="1" ht="15" customHeight="1">
      <c r="A43" s="738">
        <f>'SCC List'!A43</f>
        <v>50.03</v>
      </c>
      <c r="B43" s="739" t="str">
        <f>'SCC List'!B43</f>
        <v>Traction power supply:  substations </v>
      </c>
      <c r="C43" s="667">
        <f>'BUILD Main'!J47</f>
        <v>8903.666009142682</v>
      </c>
    </row>
    <row r="44" spans="1:3" s="672" customFormat="1" ht="15" customHeight="1">
      <c r="A44" s="738">
        <f>'SCC List'!A44</f>
        <v>50.04</v>
      </c>
      <c r="B44" s="739" t="str">
        <f>'SCC List'!B44</f>
        <v>Traction power distribution:  catenary and third rail</v>
      </c>
      <c r="C44" s="667">
        <f>'BUILD Main'!J48</f>
        <v>6677.749506857012</v>
      </c>
    </row>
    <row r="45" spans="1:3" s="672" customFormat="1" ht="15" customHeight="1">
      <c r="A45" s="738">
        <f>'SCC List'!A45</f>
        <v>50.05</v>
      </c>
      <c r="B45" s="739" t="str">
        <f>'SCC List'!B45</f>
        <v>Communications</v>
      </c>
      <c r="C45" s="667">
        <f>'BUILD Main'!J49</f>
        <v>1224.2540762571189</v>
      </c>
    </row>
    <row r="46" spans="1:3" s="672" customFormat="1" ht="15" customHeight="1">
      <c r="A46" s="738">
        <f>'SCC List'!A46</f>
        <v>50.06</v>
      </c>
      <c r="B46" s="739" t="str">
        <f>'SCC List'!B46</f>
        <v>Fare collection system and equipment</v>
      </c>
      <c r="C46" s="667">
        <f>'BUILD Main'!J50</f>
        <v>1213.1244937456906</v>
      </c>
    </row>
    <row r="47" spans="1:3" s="672" customFormat="1" ht="15" customHeight="1">
      <c r="A47" s="738">
        <f>'SCC List'!A47</f>
        <v>50.07</v>
      </c>
      <c r="B47" s="739" t="str">
        <f>'SCC List'!B47</f>
        <v>Central Control</v>
      </c>
      <c r="C47" s="667">
        <f>'BUILD Main'!J51</f>
        <v>0</v>
      </c>
    </row>
    <row r="48" spans="1:3" s="672" customFormat="1" ht="15" customHeight="1">
      <c r="A48" s="775" t="str">
        <f>'BUILD Main'!A52:B52</f>
        <v>Construction Subtotal (10 - 50)</v>
      </c>
      <c r="B48" s="776"/>
      <c r="C48" s="777">
        <f>'BUILD Main'!J52</f>
        <v>325308.30589406245</v>
      </c>
    </row>
    <row r="49" spans="1:3" s="670" customFormat="1" ht="15">
      <c r="A49" s="734" t="str">
        <f>'SCC List'!A48:B48</f>
        <v>60 ROW, LAND, EXISTING IMPROVEMENTS</v>
      </c>
      <c r="C49" s="665">
        <f>'BUILD Main'!J53</f>
        <v>22839.84205945312</v>
      </c>
    </row>
    <row r="50" spans="1:3" s="672" customFormat="1" ht="12.75">
      <c r="A50" s="738">
        <f>'SCC List'!A49</f>
        <v>60.01</v>
      </c>
      <c r="B50" s="739" t="str">
        <f>'SCC List'!B49</f>
        <v>Purchase or lease of real estate  </v>
      </c>
      <c r="C50" s="667">
        <f>'BUILD Main'!J54</f>
        <v>22839.84205945312</v>
      </c>
    </row>
    <row r="51" spans="1:3" s="672" customFormat="1" ht="12.75">
      <c r="A51" s="738">
        <f>'SCC List'!A50</f>
        <v>60.02</v>
      </c>
      <c r="B51" s="739" t="str">
        <f>'SCC List'!B50</f>
        <v>Relocation of existing households and businesses</v>
      </c>
      <c r="C51" s="667">
        <f>'BUILD Main'!J55</f>
        <v>0</v>
      </c>
    </row>
    <row r="52" spans="1:3" s="670" customFormat="1" ht="15" customHeight="1">
      <c r="A52" s="742" t="str">
        <f>'SCC List'!A51</f>
        <v>70 VEHICLES (number)</v>
      </c>
      <c r="B52" s="735"/>
      <c r="C52" s="665">
        <f>'BUILD Main'!J56</f>
        <v>36688.531565954836</v>
      </c>
    </row>
    <row r="53" spans="1:3" s="672" customFormat="1" ht="15" customHeight="1">
      <c r="A53" s="738">
        <f>'SCC List'!A52</f>
        <v>70.01</v>
      </c>
      <c r="B53" s="739" t="str">
        <f>'SCC List'!B52</f>
        <v>Light Rail</v>
      </c>
      <c r="C53" s="667">
        <f>'BUILD Main'!J57</f>
        <v>36688.531565954836</v>
      </c>
    </row>
    <row r="54" spans="1:3" s="672" customFormat="1" ht="15" customHeight="1">
      <c r="A54" s="738">
        <f>'SCC List'!A53</f>
        <v>70.02</v>
      </c>
      <c r="B54" s="739" t="str">
        <f>'SCC List'!B53</f>
        <v>Heavy Rail</v>
      </c>
      <c r="C54" s="667">
        <f>'BUILD Main'!J58</f>
        <v>0</v>
      </c>
    </row>
    <row r="55" spans="1:3" s="672" customFormat="1" ht="15" customHeight="1">
      <c r="A55" s="738">
        <f>'SCC List'!A54</f>
        <v>70.03</v>
      </c>
      <c r="B55" s="739" t="str">
        <f>'SCC List'!B54</f>
        <v>Commuter Rail</v>
      </c>
      <c r="C55" s="667">
        <f>'BUILD Main'!J59</f>
        <v>0</v>
      </c>
    </row>
    <row r="56" spans="1:3" s="672" customFormat="1" ht="15" customHeight="1">
      <c r="A56" s="738">
        <f>'SCC List'!A55</f>
        <v>70.04</v>
      </c>
      <c r="B56" s="739" t="str">
        <f>'SCC List'!B55</f>
        <v>Bus</v>
      </c>
      <c r="C56" s="667">
        <f>'BUILD Main'!J60</f>
        <v>0</v>
      </c>
    </row>
    <row r="57" spans="1:3" s="672" customFormat="1" ht="15" customHeight="1">
      <c r="A57" s="738">
        <f>'SCC List'!A56</f>
        <v>70.05</v>
      </c>
      <c r="B57" s="739" t="str">
        <f>'SCC List'!B56</f>
        <v>Other</v>
      </c>
      <c r="C57" s="667">
        <f>'BUILD Main'!J61</f>
        <v>0</v>
      </c>
    </row>
    <row r="58" spans="1:3" s="672" customFormat="1" ht="15" customHeight="1">
      <c r="A58" s="738">
        <f>'SCC List'!A57</f>
        <v>70.06</v>
      </c>
      <c r="B58" s="739" t="str">
        <f>'SCC List'!B57</f>
        <v>Non-revenue vehicles</v>
      </c>
      <c r="C58" s="667">
        <f>'BUILD Main'!J62</f>
        <v>0</v>
      </c>
    </row>
    <row r="59" spans="1:3" s="672" customFormat="1" ht="15" customHeight="1">
      <c r="A59" s="738">
        <f>'SCC List'!A58</f>
        <v>70.07</v>
      </c>
      <c r="B59" s="739" t="str">
        <f>'SCC List'!B58</f>
        <v>Spare parts</v>
      </c>
      <c r="C59" s="667">
        <f>'BUILD Main'!J63</f>
        <v>0</v>
      </c>
    </row>
    <row r="60" spans="1:3" s="675" customFormat="1" ht="15" customHeight="1">
      <c r="A60" s="742" t="str">
        <f>'SCC List'!A59</f>
        <v>80 PROFESSIONAL SERVICES (applies to Cats. 10-50)</v>
      </c>
      <c r="B60" s="743"/>
      <c r="C60" s="665">
        <f>'BUILD Main'!J64</f>
        <v>87291.88716759766</v>
      </c>
    </row>
    <row r="61" spans="1:3" s="672" customFormat="1" ht="15" customHeight="1">
      <c r="A61" s="744">
        <f>'SCC List'!A60</f>
        <v>80.01</v>
      </c>
      <c r="B61" s="737" t="str">
        <f>'SCC List'!B60</f>
        <v>Preliminary Engineering</v>
      </c>
      <c r="C61" s="667">
        <f>'BUILD Main'!J65</f>
        <v>15423.503239460095</v>
      </c>
    </row>
    <row r="62" spans="1:3" s="672" customFormat="1" ht="15" customHeight="1">
      <c r="A62" s="744">
        <f>'SCC List'!A61</f>
        <v>80.02</v>
      </c>
      <c r="B62" s="737" t="str">
        <f>'SCC List'!B61</f>
        <v>Final Design</v>
      </c>
      <c r="C62" s="667">
        <f>'BUILD Main'!J66</f>
        <v>20970.823237919245</v>
      </c>
    </row>
    <row r="63" spans="1:3" s="672" customFormat="1" ht="15" customHeight="1">
      <c r="A63" s="744">
        <f>'SCC List'!A62</f>
        <v>80.03</v>
      </c>
      <c r="B63" s="737" t="str">
        <f>'SCC List'!B62</f>
        <v>Project Management for Design and Construction</v>
      </c>
      <c r="C63" s="667">
        <f>'BUILD Main'!J67</f>
        <v>12338.802591568077</v>
      </c>
    </row>
    <row r="64" spans="1:3" s="672" customFormat="1" ht="15" customHeight="1">
      <c r="A64" s="744">
        <f>'SCC List'!A63</f>
        <v>80.04</v>
      </c>
      <c r="B64" s="737" t="str">
        <f>'SCC List'!B63</f>
        <v>Construction Administration &amp; Management </v>
      </c>
      <c r="C64" s="667">
        <f>'BUILD Main'!J68</f>
        <v>12338.802591568077</v>
      </c>
    </row>
    <row r="65" spans="1:3" s="672" customFormat="1" ht="15" customHeight="1">
      <c r="A65" s="744">
        <f>'SCC List'!A64</f>
        <v>80.05</v>
      </c>
      <c r="B65" s="737" t="str">
        <f>'SCC List'!B64</f>
        <v>Professional Liability and other Non-Construction Insurance </v>
      </c>
      <c r="C65" s="667">
        <f>'BUILD Main'!J69</f>
        <v>4627.050971838029</v>
      </c>
    </row>
    <row r="66" spans="1:3" s="672" customFormat="1" ht="15" customHeight="1">
      <c r="A66" s="744">
        <f>'SCC List'!A65</f>
        <v>80.06</v>
      </c>
      <c r="B66" s="737" t="str">
        <f>'SCC List'!B65</f>
        <v>Legal; Permits; Review Fees by other agencies, cities, etc.</v>
      </c>
      <c r="C66" s="667">
        <f>'BUILD Main'!J70</f>
        <v>4112.934197189359</v>
      </c>
    </row>
    <row r="67" spans="1:3" s="672" customFormat="1" ht="15" customHeight="1">
      <c r="A67" s="744">
        <f>'SCC List'!A66</f>
        <v>80.07</v>
      </c>
      <c r="B67" s="737" t="str">
        <f>'SCC List'!B66</f>
        <v>Surveys, Testing, Investigation, Inspection</v>
      </c>
      <c r="C67" s="667">
        <f>'BUILD Main'!J71</f>
        <v>4112.934197189359</v>
      </c>
    </row>
    <row r="68" spans="1:3" s="672" customFormat="1" ht="15" customHeight="1">
      <c r="A68" s="744">
        <f>'SCC List'!A67</f>
        <v>80.08</v>
      </c>
      <c r="B68" s="737" t="str">
        <f>'SCC List'!B67</f>
        <v>Start up</v>
      </c>
      <c r="C68" s="667">
        <f>'BUILD Main'!J72</f>
        <v>13367.036140865417</v>
      </c>
    </row>
    <row r="69" spans="1:3" s="670" customFormat="1" ht="15" customHeight="1">
      <c r="A69" s="778" t="str">
        <f>'BUILD Main'!A73</f>
        <v>Subtotal (10 - 80)</v>
      </c>
      <c r="B69" s="779"/>
      <c r="C69" s="777">
        <f>'BUILD Main'!J73</f>
        <v>472128.5666870681</v>
      </c>
    </row>
    <row r="70" spans="1:3" s="670" customFormat="1" ht="15" customHeight="1">
      <c r="A70" s="734" t="str">
        <f>'SCC List'!A68</f>
        <v>90 UNALLOCATED CONTINGENCY</v>
      </c>
      <c r="C70" s="665">
        <f>'BUILD Main'!J74</f>
        <v>23782.85728488105</v>
      </c>
    </row>
    <row r="71" spans="1:3" s="670" customFormat="1" ht="15" customHeight="1">
      <c r="A71" s="778" t="str">
        <f>'BUILD Main'!A75</f>
        <v>Subtotal (10 - 90)</v>
      </c>
      <c r="B71" s="776"/>
      <c r="C71" s="777">
        <f>'BUILD Main'!J75</f>
        <v>495911.42397194915</v>
      </c>
    </row>
    <row r="72" spans="1:3" s="670" customFormat="1" ht="15" customHeight="1">
      <c r="A72" s="742" t="str">
        <f>'SCC List'!A69</f>
        <v>100  FINANCE CHARGES</v>
      </c>
      <c r="C72" s="665">
        <f>'BUILD Main'!J76</f>
        <v>500</v>
      </c>
    </row>
    <row r="73" spans="1:63" s="673" customFormat="1" ht="15.75" customHeight="1">
      <c r="A73" s="780" t="str">
        <f>'SCC Definitions'!A76</f>
        <v>Total Project Cost (10 - 100)</v>
      </c>
      <c r="B73" s="781"/>
      <c r="C73" s="668">
        <f>'BUILD Main'!J77</f>
        <v>496411.42397194915</v>
      </c>
      <c r="D73" s="670"/>
      <c r="E73" s="670"/>
      <c r="F73" s="670"/>
      <c r="G73" s="670"/>
      <c r="H73" s="670"/>
      <c r="I73" s="670"/>
      <c r="J73" s="670"/>
      <c r="K73" s="670"/>
      <c r="L73" s="670"/>
      <c r="M73" s="670"/>
      <c r="N73" s="670"/>
      <c r="O73" s="670"/>
      <c r="P73" s="670"/>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0"/>
      <c r="AO73" s="670"/>
      <c r="AP73" s="670"/>
      <c r="AQ73" s="670"/>
      <c r="AR73" s="670"/>
      <c r="AS73" s="670"/>
      <c r="AT73" s="670"/>
      <c r="AU73" s="670"/>
      <c r="AV73" s="670"/>
      <c r="AW73" s="670"/>
      <c r="AX73" s="670"/>
      <c r="AY73" s="670"/>
      <c r="AZ73" s="670"/>
      <c r="BA73" s="670"/>
      <c r="BB73" s="670"/>
      <c r="BC73" s="670"/>
      <c r="BD73" s="670"/>
      <c r="BE73" s="670"/>
      <c r="BF73" s="670"/>
      <c r="BG73" s="670"/>
      <c r="BH73" s="670"/>
      <c r="BI73" s="670"/>
      <c r="BJ73" s="670"/>
      <c r="BK73" s="670"/>
    </row>
    <row r="74" s="677" customFormat="1" ht="15" customHeight="1">
      <c r="C74" s="664"/>
    </row>
    <row r="75" s="677" customFormat="1" ht="15" customHeight="1">
      <c r="C75" s="664"/>
    </row>
    <row r="76" s="677" customFormat="1" ht="15" customHeight="1">
      <c r="C76" s="664"/>
    </row>
    <row r="77" s="677" customFormat="1" ht="15" customHeight="1">
      <c r="C77" s="664"/>
    </row>
    <row r="78" s="677" customFormat="1" ht="15" customHeight="1">
      <c r="C78" s="664"/>
    </row>
    <row r="79" s="677" customFormat="1" ht="15" customHeight="1">
      <c r="C79" s="664"/>
    </row>
    <row r="80" s="677" customFormat="1" ht="15" customHeight="1">
      <c r="C80" s="664"/>
    </row>
    <row r="81" s="677" customFormat="1" ht="15" customHeight="1">
      <c r="C81" s="664"/>
    </row>
    <row r="82" s="677" customFormat="1" ht="15" customHeight="1">
      <c r="C82" s="664"/>
    </row>
    <row r="83" s="677" customFormat="1" ht="15" customHeight="1">
      <c r="C83" s="664"/>
    </row>
    <row r="84" s="677" customFormat="1" ht="15" customHeight="1">
      <c r="C84" s="664"/>
    </row>
    <row r="85" s="677" customFormat="1" ht="15" customHeight="1">
      <c r="C85" s="664"/>
    </row>
    <row r="86" s="677" customFormat="1" ht="15" customHeight="1">
      <c r="C86" s="664"/>
    </row>
    <row r="87" s="677" customFormat="1" ht="15" customHeight="1">
      <c r="C87" s="664"/>
    </row>
    <row r="88" s="677" customFormat="1" ht="15" customHeight="1">
      <c r="C88" s="664"/>
    </row>
    <row r="89" s="677" customFormat="1" ht="15" customHeight="1">
      <c r="C89" s="664"/>
    </row>
    <row r="90" s="677" customFormat="1" ht="15" customHeight="1">
      <c r="C90" s="664"/>
    </row>
    <row r="91" s="677" customFormat="1" ht="15" customHeight="1">
      <c r="C91" s="664"/>
    </row>
    <row r="92" s="677" customFormat="1" ht="15" customHeight="1">
      <c r="C92" s="664"/>
    </row>
    <row r="93" s="677" customFormat="1" ht="15" customHeight="1">
      <c r="C93" s="664"/>
    </row>
    <row r="94" s="677" customFormat="1" ht="15" customHeight="1">
      <c r="C94" s="664"/>
    </row>
    <row r="95" s="677" customFormat="1" ht="14.25">
      <c r="C95" s="664"/>
    </row>
    <row r="96" s="677" customFormat="1" ht="14.25">
      <c r="C96" s="664"/>
    </row>
    <row r="97" s="677" customFormat="1" ht="14.25">
      <c r="C97" s="664"/>
    </row>
    <row r="98" s="677" customFormat="1" ht="14.25">
      <c r="C98" s="664"/>
    </row>
    <row r="99" s="677" customFormat="1" ht="14.25">
      <c r="C99" s="664"/>
    </row>
    <row r="100" s="677" customFormat="1" ht="14.25">
      <c r="C100" s="664"/>
    </row>
    <row r="101" s="677" customFormat="1" ht="14.25">
      <c r="C101" s="664"/>
    </row>
    <row r="102" s="677" customFormat="1" ht="14.25">
      <c r="C102" s="664"/>
    </row>
    <row r="103" s="677" customFormat="1" ht="14.25">
      <c r="C103" s="664"/>
    </row>
    <row r="104" s="677" customFormat="1" ht="14.25">
      <c r="C104" s="664"/>
    </row>
    <row r="105" s="677" customFormat="1" ht="14.25">
      <c r="C105" s="664"/>
    </row>
    <row r="106" s="677" customFormat="1" ht="14.25">
      <c r="C106" s="664"/>
    </row>
    <row r="107" s="677" customFormat="1" ht="14.25">
      <c r="C107" s="664"/>
    </row>
    <row r="108" s="677" customFormat="1" ht="14.25">
      <c r="C108" s="664"/>
    </row>
    <row r="109" s="677" customFormat="1" ht="14.25">
      <c r="C109" s="664"/>
    </row>
    <row r="110" s="677" customFormat="1" ht="14.25">
      <c r="C110" s="664"/>
    </row>
    <row r="111" s="677" customFormat="1" ht="14.25">
      <c r="C111" s="664"/>
    </row>
    <row r="112" s="677" customFormat="1" ht="14.25">
      <c r="C112" s="664"/>
    </row>
    <row r="113" s="677" customFormat="1" ht="14.25">
      <c r="C113" s="664"/>
    </row>
    <row r="114" s="677" customFormat="1" ht="14.25">
      <c r="C114" s="664"/>
    </row>
    <row r="115" s="677" customFormat="1" ht="14.25">
      <c r="C115" s="664"/>
    </row>
    <row r="116" s="677" customFormat="1" ht="14.25">
      <c r="C116" s="664"/>
    </row>
    <row r="117" s="677" customFormat="1" ht="14.25">
      <c r="C117" s="664"/>
    </row>
    <row r="118" s="677" customFormat="1" ht="14.25">
      <c r="C118" s="664"/>
    </row>
    <row r="119" spans="1:3" s="672" customFormat="1" ht="14.25">
      <c r="A119" s="677"/>
      <c r="B119" s="677"/>
      <c r="C119" s="664"/>
    </row>
    <row r="120" spans="1:3" s="672" customFormat="1" ht="14.25">
      <c r="A120" s="677"/>
      <c r="B120" s="677"/>
      <c r="C120" s="664"/>
    </row>
    <row r="121" spans="1:3" s="672" customFormat="1" ht="14.25">
      <c r="A121" s="677"/>
      <c r="B121" s="677"/>
      <c r="C121" s="664"/>
    </row>
    <row r="122" spans="1:3" s="672" customFormat="1" ht="14.25">
      <c r="A122" s="677"/>
      <c r="B122" s="677"/>
      <c r="C122" s="664"/>
    </row>
    <row r="123" spans="1:3" s="672" customFormat="1" ht="14.25">
      <c r="A123" s="677"/>
      <c r="B123" s="677"/>
      <c r="C123" s="664"/>
    </row>
    <row r="124" spans="1:3" s="672" customFormat="1" ht="14.25">
      <c r="A124" s="677"/>
      <c r="B124" s="677"/>
      <c r="C124" s="664"/>
    </row>
    <row r="125" spans="1:3" s="672" customFormat="1" ht="14.25">
      <c r="A125" s="677"/>
      <c r="B125" s="677"/>
      <c r="C125" s="664"/>
    </row>
    <row r="126" spans="1:3" s="672" customFormat="1" ht="14.25">
      <c r="A126" s="677"/>
      <c r="B126" s="677"/>
      <c r="C126" s="664"/>
    </row>
    <row r="127" spans="1:3" s="672" customFormat="1" ht="14.25">
      <c r="A127" s="677"/>
      <c r="B127" s="677"/>
      <c r="C127" s="664"/>
    </row>
    <row r="128" spans="1:3" s="672" customFormat="1" ht="14.25">
      <c r="A128" s="677"/>
      <c r="B128" s="677"/>
      <c r="C128" s="664"/>
    </row>
    <row r="129" spans="1:3" s="672" customFormat="1" ht="14.25">
      <c r="A129" s="677"/>
      <c r="B129" s="677"/>
      <c r="C129" s="664"/>
    </row>
    <row r="130" spans="1:3" s="672" customFormat="1" ht="14.25">
      <c r="A130" s="677"/>
      <c r="B130" s="677"/>
      <c r="C130" s="664"/>
    </row>
    <row r="131" spans="1:3" s="672" customFormat="1" ht="14.25">
      <c r="A131" s="677"/>
      <c r="B131" s="677"/>
      <c r="C131" s="664"/>
    </row>
    <row r="132" spans="1:3" s="672" customFormat="1" ht="14.25">
      <c r="A132" s="677"/>
      <c r="B132" s="677"/>
      <c r="C132" s="664"/>
    </row>
    <row r="133" spans="1:3" s="672" customFormat="1" ht="14.25">
      <c r="A133" s="677"/>
      <c r="B133" s="677"/>
      <c r="C133" s="664"/>
    </row>
    <row r="134" spans="1:3" s="672" customFormat="1" ht="14.25">
      <c r="A134" s="677"/>
      <c r="B134" s="677"/>
      <c r="C134" s="664"/>
    </row>
    <row r="135" spans="1:3" s="672" customFormat="1" ht="14.25">
      <c r="A135" s="677"/>
      <c r="B135" s="677"/>
      <c r="C135" s="664"/>
    </row>
    <row r="136" spans="1:3" s="672" customFormat="1" ht="14.25">
      <c r="A136" s="677"/>
      <c r="B136" s="677"/>
      <c r="C136" s="664"/>
    </row>
    <row r="137" spans="1:3" s="672" customFormat="1" ht="14.25">
      <c r="A137" s="677"/>
      <c r="B137" s="677"/>
      <c r="C137" s="664"/>
    </row>
    <row r="138" spans="1:3" s="672" customFormat="1" ht="14.25">
      <c r="A138" s="677"/>
      <c r="B138" s="677"/>
      <c r="C138" s="664"/>
    </row>
    <row r="139" spans="1:3" s="672" customFormat="1" ht="14.25">
      <c r="A139" s="677"/>
      <c r="B139" s="677"/>
      <c r="C139" s="664"/>
    </row>
    <row r="140" spans="1:3" s="672" customFormat="1" ht="14.25">
      <c r="A140" s="677"/>
      <c r="B140" s="677"/>
      <c r="C140" s="664"/>
    </row>
    <row r="141" spans="1:3" s="672" customFormat="1" ht="14.25">
      <c r="A141" s="677"/>
      <c r="B141" s="677"/>
      <c r="C141" s="664"/>
    </row>
    <row r="142" spans="1:3" s="672" customFormat="1" ht="14.25">
      <c r="A142" s="677"/>
      <c r="B142" s="677"/>
      <c r="C142" s="664"/>
    </row>
    <row r="143" spans="1:3" s="672" customFormat="1" ht="14.25">
      <c r="A143" s="677"/>
      <c r="B143" s="677"/>
      <c r="C143" s="664"/>
    </row>
    <row r="144" spans="1:3" s="672" customFormat="1" ht="14.25">
      <c r="A144" s="677"/>
      <c r="B144" s="677"/>
      <c r="C144" s="664"/>
    </row>
    <row r="145" spans="1:3" s="672" customFormat="1" ht="14.25">
      <c r="A145" s="677"/>
      <c r="B145" s="677"/>
      <c r="C145" s="664"/>
    </row>
    <row r="146" spans="1:3" s="672" customFormat="1" ht="14.25">
      <c r="A146" s="677"/>
      <c r="B146" s="677"/>
      <c r="C146" s="664"/>
    </row>
    <row r="147" spans="1:3" s="672" customFormat="1" ht="14.25">
      <c r="A147" s="677"/>
      <c r="B147" s="677"/>
      <c r="C147" s="664"/>
    </row>
    <row r="148" spans="1:3" s="672" customFormat="1" ht="14.25">
      <c r="A148" s="677"/>
      <c r="B148" s="677"/>
      <c r="C148" s="664"/>
    </row>
    <row r="149" spans="1:3" s="672" customFormat="1" ht="14.25">
      <c r="A149" s="677"/>
      <c r="B149" s="677"/>
      <c r="C149" s="664"/>
    </row>
    <row r="150" spans="1:3" s="672" customFormat="1" ht="14.25">
      <c r="A150" s="677"/>
      <c r="B150" s="677"/>
      <c r="C150" s="664"/>
    </row>
    <row r="151" spans="1:3" s="672" customFormat="1" ht="14.25">
      <c r="A151" s="677"/>
      <c r="B151" s="677"/>
      <c r="C151" s="664"/>
    </row>
    <row r="152" spans="1:3" s="672" customFormat="1" ht="14.25">
      <c r="A152" s="677"/>
      <c r="B152" s="677"/>
      <c r="C152" s="664"/>
    </row>
    <row r="153" spans="1:3" s="672" customFormat="1" ht="14.25">
      <c r="A153" s="677"/>
      <c r="B153" s="677"/>
      <c r="C153" s="664"/>
    </row>
    <row r="154" spans="1:3" s="672" customFormat="1" ht="14.25">
      <c r="A154" s="677"/>
      <c r="B154" s="677"/>
      <c r="C154" s="664"/>
    </row>
    <row r="155" spans="1:3" s="672" customFormat="1" ht="14.25">
      <c r="A155" s="677"/>
      <c r="B155" s="677"/>
      <c r="C155" s="664"/>
    </row>
    <row r="156" spans="1:3" s="672" customFormat="1" ht="14.25">
      <c r="A156" s="677"/>
      <c r="B156" s="677"/>
      <c r="C156" s="664"/>
    </row>
    <row r="157" spans="1:3" s="672" customFormat="1" ht="14.25">
      <c r="A157" s="677"/>
      <c r="B157" s="677"/>
      <c r="C157" s="664"/>
    </row>
    <row r="158" spans="1:3" s="672" customFormat="1" ht="14.25">
      <c r="A158" s="677"/>
      <c r="B158" s="677"/>
      <c r="C158" s="664"/>
    </row>
    <row r="159" spans="1:2" ht="14.25">
      <c r="A159" s="641"/>
      <c r="B159" s="641"/>
    </row>
    <row r="160" spans="1:2" ht="14.25">
      <c r="A160" s="641"/>
      <c r="B160" s="641"/>
    </row>
    <row r="161" spans="1:2" ht="14.25">
      <c r="A161" s="641"/>
      <c r="B161" s="641"/>
    </row>
    <row r="162" spans="1:2" ht="14.25">
      <c r="A162" s="641"/>
      <c r="B162" s="641"/>
    </row>
    <row r="163" spans="1:2" ht="14.25">
      <c r="A163" s="641"/>
      <c r="B163" s="641"/>
    </row>
    <row r="164" spans="1:2" ht="14.25">
      <c r="A164" s="641"/>
      <c r="B164" s="641"/>
    </row>
    <row r="165" spans="1:2" ht="14.25">
      <c r="A165" s="641"/>
      <c r="B165" s="641"/>
    </row>
    <row r="166" spans="1:2" ht="14.25">
      <c r="A166" s="641"/>
      <c r="B166" s="641"/>
    </row>
    <row r="167" spans="1:2" ht="14.25">
      <c r="A167" s="641"/>
      <c r="B167" s="641"/>
    </row>
    <row r="168" spans="1:2" ht="14.25">
      <c r="A168" s="641"/>
      <c r="B168" s="641"/>
    </row>
    <row r="169" spans="1:2" ht="14.25">
      <c r="A169" s="641"/>
      <c r="B169" s="641"/>
    </row>
    <row r="170" spans="1:2" ht="14.25">
      <c r="A170" s="641"/>
      <c r="B170" s="641"/>
    </row>
    <row r="171" spans="1:2" ht="14.25">
      <c r="A171" s="641"/>
      <c r="B171" s="641"/>
    </row>
    <row r="172" spans="1:2" ht="14.25">
      <c r="A172" s="641"/>
      <c r="B172" s="641"/>
    </row>
    <row r="173" spans="1:2" ht="14.25">
      <c r="A173" s="641"/>
      <c r="B173" s="641"/>
    </row>
    <row r="174" spans="1:2" ht="14.25">
      <c r="A174" s="641"/>
      <c r="B174" s="641"/>
    </row>
    <row r="175" spans="1:2" ht="14.25">
      <c r="A175" s="641"/>
      <c r="B175" s="641"/>
    </row>
    <row r="176" spans="1:2" ht="14.25">
      <c r="A176" s="641"/>
      <c r="B176" s="641"/>
    </row>
    <row r="177" spans="1:2" ht="14.25">
      <c r="A177" s="641"/>
      <c r="B177" s="641"/>
    </row>
    <row r="178" spans="1:2" ht="14.25">
      <c r="A178" s="641"/>
      <c r="B178" s="641"/>
    </row>
    <row r="179" spans="1:2" ht="14.25">
      <c r="A179" s="641"/>
      <c r="B179" s="641"/>
    </row>
    <row r="180" spans="1:2" ht="14.25">
      <c r="A180" s="641"/>
      <c r="B180" s="641"/>
    </row>
    <row r="181" spans="1:2" ht="14.25">
      <c r="A181" s="641"/>
      <c r="B181" s="641"/>
    </row>
    <row r="182" spans="1:2" ht="14.25">
      <c r="A182" s="641"/>
      <c r="B182" s="641"/>
    </row>
    <row r="183" spans="1:2" ht="14.25">
      <c r="A183" s="641"/>
      <c r="B183" s="641"/>
    </row>
    <row r="184" spans="1:2" ht="14.25">
      <c r="A184" s="641"/>
      <c r="B184" s="641"/>
    </row>
    <row r="185" spans="1:2" ht="14.25">
      <c r="A185" s="641"/>
      <c r="B185" s="641"/>
    </row>
    <row r="186" spans="1:2" ht="14.25">
      <c r="A186" s="641"/>
      <c r="B186" s="641"/>
    </row>
    <row r="187" spans="1:2" ht="14.25">
      <c r="A187" s="641"/>
      <c r="B187" s="641"/>
    </row>
    <row r="188" spans="1:2" ht="14.25">
      <c r="A188" s="641"/>
      <c r="B188" s="641"/>
    </row>
    <row r="189" spans="1:2" ht="14.25">
      <c r="A189" s="641"/>
      <c r="B189" s="641"/>
    </row>
    <row r="190" spans="1:2" ht="14.25">
      <c r="A190" s="641"/>
      <c r="B190" s="641"/>
    </row>
    <row r="191" spans="1:2" ht="14.25">
      <c r="A191" s="641"/>
      <c r="B191" s="641"/>
    </row>
    <row r="192" spans="1:2" ht="14.25">
      <c r="A192" s="641"/>
      <c r="B192" s="641"/>
    </row>
    <row r="193" spans="1:2" ht="14.25">
      <c r="A193" s="641"/>
      <c r="B193" s="641"/>
    </row>
    <row r="194" spans="1:2" ht="14.25">
      <c r="A194" s="641"/>
      <c r="B194" s="641"/>
    </row>
    <row r="195" spans="1:2" ht="14.25">
      <c r="A195" s="641"/>
      <c r="B195" s="641"/>
    </row>
    <row r="196" spans="1:2" ht="14.25">
      <c r="A196" s="641"/>
      <c r="B196" s="641"/>
    </row>
    <row r="197" spans="1:2" ht="14.25">
      <c r="A197" s="641"/>
      <c r="B197" s="641"/>
    </row>
    <row r="198" spans="1:2" ht="14.25">
      <c r="A198" s="641"/>
      <c r="B198" s="641"/>
    </row>
    <row r="199" spans="1:2" ht="14.25">
      <c r="A199" s="641"/>
      <c r="B199" s="641"/>
    </row>
    <row r="200" spans="1:2" ht="14.25">
      <c r="A200" s="641"/>
      <c r="B200" s="641"/>
    </row>
    <row r="201" spans="1:2" ht="14.25">
      <c r="A201" s="641"/>
      <c r="B201" s="641"/>
    </row>
    <row r="202" spans="1:2" ht="14.25">
      <c r="A202" s="641"/>
      <c r="B202" s="641"/>
    </row>
    <row r="203" spans="1:2" ht="14.25">
      <c r="A203" s="641"/>
      <c r="B203" s="641"/>
    </row>
    <row r="204" spans="1:2" ht="14.25">
      <c r="A204" s="641"/>
      <c r="B204" s="641"/>
    </row>
    <row r="205" spans="1:2" ht="14.25">
      <c r="A205" s="641"/>
      <c r="B205" s="641"/>
    </row>
    <row r="206" spans="1:2" ht="14.25">
      <c r="A206" s="641"/>
      <c r="B206" s="641"/>
    </row>
    <row r="207" spans="1:2" ht="14.25">
      <c r="A207" s="641"/>
      <c r="B207" s="641"/>
    </row>
    <row r="208" spans="1:2" ht="14.25">
      <c r="A208" s="641"/>
      <c r="B208" s="641"/>
    </row>
    <row r="209" spans="1:2" ht="14.25">
      <c r="A209" s="641"/>
      <c r="B209" s="641"/>
    </row>
    <row r="210" spans="1:2" ht="14.25">
      <c r="A210" s="641"/>
      <c r="B210" s="641"/>
    </row>
    <row r="211" spans="1:2" ht="14.25">
      <c r="A211" s="641"/>
      <c r="B211" s="641"/>
    </row>
    <row r="212" spans="1:2" ht="14.25">
      <c r="A212" s="641"/>
      <c r="B212" s="641"/>
    </row>
    <row r="213" spans="1:2" ht="14.25">
      <c r="A213" s="641"/>
      <c r="B213" s="641"/>
    </row>
    <row r="214" spans="1:2" ht="14.25">
      <c r="A214" s="641"/>
      <c r="B214" s="641"/>
    </row>
    <row r="215" spans="1:2" ht="14.25">
      <c r="A215" s="641"/>
      <c r="B215" s="641"/>
    </row>
    <row r="216" spans="1:2" ht="14.25">
      <c r="A216" s="641"/>
      <c r="B216" s="641"/>
    </row>
    <row r="217" spans="1:2" ht="14.25">
      <c r="A217" s="641"/>
      <c r="B217" s="641"/>
    </row>
    <row r="218" spans="1:2" ht="14.25">
      <c r="A218" s="641"/>
      <c r="B218" s="641"/>
    </row>
    <row r="219" spans="1:2" ht="14.25">
      <c r="A219" s="641"/>
      <c r="B219" s="641"/>
    </row>
    <row r="220" spans="1:2" ht="14.25">
      <c r="A220" s="641"/>
      <c r="B220" s="641"/>
    </row>
    <row r="221" spans="1:2" ht="14.25">
      <c r="A221" s="641"/>
      <c r="B221" s="641"/>
    </row>
    <row r="222" spans="1:2" ht="14.25">
      <c r="A222" s="641"/>
      <c r="B222" s="641"/>
    </row>
    <row r="223" spans="1:2" ht="14.25">
      <c r="A223" s="641"/>
      <c r="B223" s="641"/>
    </row>
    <row r="224" spans="1:2" ht="14.25">
      <c r="A224" s="641"/>
      <c r="B224" s="641"/>
    </row>
    <row r="225" spans="1:2" ht="14.25">
      <c r="A225" s="641"/>
      <c r="B225" s="641"/>
    </row>
    <row r="226" spans="1:2" ht="14.25">
      <c r="A226" s="641"/>
      <c r="B226" s="641"/>
    </row>
    <row r="227" spans="1:2" ht="14.25">
      <c r="A227" s="641"/>
      <c r="B227" s="641"/>
    </row>
    <row r="228" spans="1:2" ht="14.25">
      <c r="A228" s="641"/>
      <c r="B228" s="641"/>
    </row>
    <row r="229" spans="1:2" ht="14.25">
      <c r="A229" s="641"/>
      <c r="B229" s="641"/>
    </row>
    <row r="230" spans="1:2" ht="14.25">
      <c r="A230" s="641"/>
      <c r="B230" s="641"/>
    </row>
    <row r="231" spans="1:2" ht="14.25">
      <c r="A231" s="641"/>
      <c r="B231" s="641"/>
    </row>
    <row r="232" spans="1:2" ht="14.25">
      <c r="A232" s="641"/>
      <c r="B232" s="641"/>
    </row>
    <row r="233" spans="1:2" ht="14.25">
      <c r="A233" s="641"/>
      <c r="B233" s="641"/>
    </row>
    <row r="234" spans="1:2" ht="14.25">
      <c r="A234" s="641"/>
      <c r="B234" s="641"/>
    </row>
    <row r="235" spans="1:2" ht="14.25">
      <c r="A235" s="641"/>
      <c r="B235" s="641"/>
    </row>
    <row r="236" spans="1:2" ht="14.25">
      <c r="A236" s="641"/>
      <c r="B236" s="641"/>
    </row>
    <row r="237" spans="1:2" ht="14.25">
      <c r="A237" s="641"/>
      <c r="B237" s="641"/>
    </row>
    <row r="238" spans="1:2" ht="14.25">
      <c r="A238" s="641"/>
      <c r="B238" s="641"/>
    </row>
    <row r="239" spans="1:2" ht="14.25">
      <c r="A239" s="641"/>
      <c r="B239" s="641"/>
    </row>
    <row r="240" spans="1:2" ht="14.25">
      <c r="A240" s="641"/>
      <c r="B240" s="641"/>
    </row>
    <row r="241" spans="1:2" ht="14.25">
      <c r="A241" s="680"/>
      <c r="B241" s="641"/>
    </row>
    <row r="242" spans="1:2" ht="14.25">
      <c r="A242" s="680"/>
      <c r="B242" s="641"/>
    </row>
    <row r="243" spans="1:2" ht="14.25">
      <c r="A243" s="680"/>
      <c r="B243" s="641"/>
    </row>
    <row r="244" spans="1:2" ht="14.25">
      <c r="A244" s="680"/>
      <c r="B244" s="641"/>
    </row>
    <row r="245" spans="1:2" ht="14.25">
      <c r="A245" s="680"/>
      <c r="B245" s="641"/>
    </row>
    <row r="246" spans="1:2" ht="14.25">
      <c r="A246" s="680"/>
      <c r="B246" s="641"/>
    </row>
    <row r="247" spans="1:2" ht="14.25">
      <c r="A247" s="680"/>
      <c r="B247" s="641"/>
    </row>
    <row r="248" spans="1:2" ht="14.25">
      <c r="A248" s="680"/>
      <c r="B248" s="641"/>
    </row>
    <row r="249" spans="1:2" ht="14.25">
      <c r="A249" s="680"/>
      <c r="B249" s="641"/>
    </row>
    <row r="250" spans="1:2" ht="14.25">
      <c r="A250" s="680"/>
      <c r="B250" s="641"/>
    </row>
    <row r="251" spans="1:2" ht="14.25">
      <c r="A251" s="680"/>
      <c r="B251" s="641"/>
    </row>
    <row r="252" spans="1:2" ht="14.25">
      <c r="A252" s="680"/>
      <c r="B252" s="641"/>
    </row>
    <row r="253" spans="1:2" ht="14.25">
      <c r="A253" s="680"/>
      <c r="B253" s="641"/>
    </row>
    <row r="254" spans="1:2" ht="14.25">
      <c r="A254" s="680"/>
      <c r="B254" s="641"/>
    </row>
    <row r="255" spans="1:2" ht="14.25">
      <c r="A255" s="680"/>
      <c r="B255" s="641"/>
    </row>
    <row r="256" spans="1:2" ht="14.25">
      <c r="A256" s="680"/>
      <c r="B256" s="641"/>
    </row>
    <row r="257" spans="1:2" ht="14.25">
      <c r="A257" s="680"/>
      <c r="B257" s="641"/>
    </row>
    <row r="258" spans="1:2" ht="14.25">
      <c r="A258" s="680"/>
      <c r="B258" s="641"/>
    </row>
    <row r="259" spans="1:2" ht="14.25">
      <c r="A259" s="680"/>
      <c r="B259" s="641"/>
    </row>
    <row r="260" spans="1:2" ht="14.25">
      <c r="A260" s="680"/>
      <c r="B260" s="641"/>
    </row>
    <row r="261" spans="1:2" ht="14.25">
      <c r="A261" s="680"/>
      <c r="B261" s="641"/>
    </row>
    <row r="262" spans="1:2" ht="14.25">
      <c r="A262" s="680"/>
      <c r="B262" s="641"/>
    </row>
    <row r="263" spans="1:2" ht="14.25">
      <c r="A263" s="680"/>
      <c r="B263" s="641"/>
    </row>
    <row r="264" spans="1:2" ht="14.25">
      <c r="A264" s="680"/>
      <c r="B264" s="641"/>
    </row>
    <row r="265" spans="1:2" ht="14.25">
      <c r="A265" s="680"/>
      <c r="B265" s="641"/>
    </row>
    <row r="266" spans="1:2" ht="14.25">
      <c r="A266" s="680"/>
      <c r="B266" s="641"/>
    </row>
    <row r="267" spans="1:2" ht="14.25">
      <c r="A267" s="680"/>
      <c r="B267" s="641"/>
    </row>
    <row r="268" spans="1:2" ht="14.25">
      <c r="A268" s="680"/>
      <c r="B268" s="641"/>
    </row>
    <row r="269" spans="1:2" ht="14.25">
      <c r="A269" s="680"/>
      <c r="B269" s="641"/>
    </row>
    <row r="270" spans="1:2" ht="14.25">
      <c r="A270" s="680"/>
      <c r="B270" s="641"/>
    </row>
    <row r="271" spans="1:2" ht="14.25">
      <c r="A271" s="680"/>
      <c r="B271" s="641"/>
    </row>
    <row r="272" spans="1:2" ht="14.25">
      <c r="A272" s="680"/>
      <c r="B272" s="641"/>
    </row>
    <row r="273" spans="1:2" ht="14.25">
      <c r="A273" s="680"/>
      <c r="B273" s="641"/>
    </row>
    <row r="274" spans="1:2" ht="14.25">
      <c r="A274" s="680"/>
      <c r="B274" s="641"/>
    </row>
    <row r="275" spans="1:2" ht="14.25">
      <c r="A275" s="680"/>
      <c r="B275" s="641"/>
    </row>
    <row r="276" spans="1:2" ht="14.25">
      <c r="A276" s="680"/>
      <c r="B276" s="641"/>
    </row>
    <row r="277" spans="1:2" ht="14.25">
      <c r="A277" s="680"/>
      <c r="B277" s="641"/>
    </row>
    <row r="278" spans="1:2" ht="14.25">
      <c r="A278" s="680"/>
      <c r="B278" s="641"/>
    </row>
    <row r="279" spans="1:2" ht="14.25">
      <c r="A279" s="680"/>
      <c r="B279" s="641"/>
    </row>
    <row r="280" spans="1:2" ht="14.25">
      <c r="A280" s="680"/>
      <c r="B280" s="641"/>
    </row>
    <row r="281" spans="1:2" ht="14.25">
      <c r="A281" s="680"/>
      <c r="B281" s="641"/>
    </row>
    <row r="282" spans="1:2" ht="14.25">
      <c r="A282" s="680"/>
      <c r="B282" s="641"/>
    </row>
    <row r="283" spans="1:2" ht="14.25">
      <c r="A283" s="680"/>
      <c r="B283" s="641"/>
    </row>
    <row r="284" spans="1:2" ht="14.25">
      <c r="A284" s="680"/>
      <c r="B284" s="641"/>
    </row>
    <row r="285" spans="1:2" ht="14.25">
      <c r="A285" s="680"/>
      <c r="B285" s="641"/>
    </row>
    <row r="286" spans="1:2" ht="14.25">
      <c r="A286" s="680"/>
      <c r="B286" s="641"/>
    </row>
    <row r="287" spans="1:2" ht="14.25">
      <c r="A287" s="680"/>
      <c r="B287" s="641"/>
    </row>
    <row r="288" spans="1:2" ht="14.25">
      <c r="A288" s="680"/>
      <c r="B288" s="641"/>
    </row>
    <row r="289" spans="1:2" ht="14.25">
      <c r="A289" s="680"/>
      <c r="B289" s="641"/>
    </row>
    <row r="290" spans="1:2" ht="14.25">
      <c r="A290" s="680"/>
      <c r="B290" s="641"/>
    </row>
    <row r="291" spans="1:2" ht="14.25">
      <c r="A291" s="680"/>
      <c r="B291" s="641"/>
    </row>
    <row r="292" spans="1:2" ht="14.25">
      <c r="A292" s="680"/>
      <c r="B292" s="641"/>
    </row>
    <row r="293" spans="1:2" ht="14.25">
      <c r="A293" s="680"/>
      <c r="B293" s="641"/>
    </row>
    <row r="294" spans="1:2" ht="14.25">
      <c r="A294" s="680"/>
      <c r="B294" s="641"/>
    </row>
    <row r="295" spans="1:2" ht="14.25">
      <c r="A295" s="680"/>
      <c r="B295" s="641"/>
    </row>
    <row r="296" spans="1:2" ht="14.25">
      <c r="A296" s="680"/>
      <c r="B296" s="641"/>
    </row>
    <row r="297" spans="1:2" ht="14.25">
      <c r="A297" s="680"/>
      <c r="B297" s="641"/>
    </row>
    <row r="298" spans="1:2" ht="14.25">
      <c r="A298" s="680"/>
      <c r="B298" s="641"/>
    </row>
    <row r="299" spans="1:2" ht="14.25">
      <c r="A299" s="680"/>
      <c r="B299" s="641"/>
    </row>
    <row r="300" spans="1:2" ht="14.25">
      <c r="A300" s="680"/>
      <c r="B300" s="641"/>
    </row>
    <row r="301" spans="1:2" ht="14.25">
      <c r="A301" s="680"/>
      <c r="B301" s="641"/>
    </row>
    <row r="302" spans="1:2" ht="14.25">
      <c r="A302" s="680"/>
      <c r="B302" s="641"/>
    </row>
    <row r="303" spans="1:2" ht="14.25">
      <c r="A303" s="680"/>
      <c r="B303" s="641"/>
    </row>
    <row r="304" spans="1:2" ht="14.25">
      <c r="A304" s="680"/>
      <c r="B304" s="641"/>
    </row>
    <row r="305" spans="1:2" ht="14.25">
      <c r="A305" s="680"/>
      <c r="B305" s="641"/>
    </row>
    <row r="306" spans="1:2" ht="14.25">
      <c r="A306" s="680"/>
      <c r="B306" s="641"/>
    </row>
    <row r="307" spans="1:2" ht="14.25">
      <c r="A307" s="680"/>
      <c r="B307" s="641"/>
    </row>
    <row r="308" spans="1:2" ht="14.25">
      <c r="A308" s="680"/>
      <c r="B308" s="641"/>
    </row>
    <row r="309" spans="1:2" ht="14.25">
      <c r="A309" s="680"/>
      <c r="B309" s="641"/>
    </row>
    <row r="310" spans="1:2" ht="14.25">
      <c r="A310" s="680"/>
      <c r="B310" s="641"/>
    </row>
    <row r="311" spans="1:2" ht="14.25">
      <c r="A311" s="680"/>
      <c r="B311" s="641"/>
    </row>
    <row r="312" spans="1:2" ht="14.25">
      <c r="A312" s="680"/>
      <c r="B312" s="641"/>
    </row>
    <row r="313" spans="1:2" ht="14.25">
      <c r="A313" s="680"/>
      <c r="B313" s="641"/>
    </row>
    <row r="314" spans="1:2" ht="14.25">
      <c r="A314" s="680"/>
      <c r="B314" s="641"/>
    </row>
    <row r="315" spans="1:2" ht="14.25">
      <c r="A315" s="680"/>
      <c r="B315" s="641"/>
    </row>
    <row r="316" spans="1:2" ht="14.25">
      <c r="A316" s="680"/>
      <c r="B316" s="641"/>
    </row>
    <row r="317" spans="1:2" ht="14.25">
      <c r="A317" s="680"/>
      <c r="B317" s="641"/>
    </row>
    <row r="318" spans="1:2" ht="14.25">
      <c r="A318" s="680"/>
      <c r="B318" s="641"/>
    </row>
    <row r="319" spans="1:2" ht="14.25">
      <c r="A319" s="680"/>
      <c r="B319" s="641"/>
    </row>
    <row r="320" spans="1:2" ht="14.25">
      <c r="A320" s="680"/>
      <c r="B320" s="641"/>
    </row>
    <row r="321" spans="1:2" ht="14.25">
      <c r="A321" s="680"/>
      <c r="B321" s="641"/>
    </row>
    <row r="322" spans="1:2" ht="14.25">
      <c r="A322" s="680"/>
      <c r="B322" s="641"/>
    </row>
    <row r="323" spans="1:2" ht="14.25">
      <c r="A323" s="680"/>
      <c r="B323" s="641"/>
    </row>
    <row r="324" spans="1:2" ht="14.25">
      <c r="A324" s="680"/>
      <c r="B324" s="641"/>
    </row>
    <row r="325" spans="1:2" ht="14.25">
      <c r="A325" s="680"/>
      <c r="B325" s="641"/>
    </row>
    <row r="326" spans="1:2" ht="14.25">
      <c r="A326" s="680"/>
      <c r="B326" s="641"/>
    </row>
    <row r="327" spans="1:2" ht="14.25">
      <c r="A327" s="680"/>
      <c r="B327" s="641"/>
    </row>
    <row r="328" spans="1:2" ht="14.25">
      <c r="A328" s="680"/>
      <c r="B328" s="641"/>
    </row>
    <row r="329" spans="1:2" ht="14.25">
      <c r="A329" s="680"/>
      <c r="B329" s="641"/>
    </row>
    <row r="330" spans="1:2" ht="14.25">
      <c r="A330" s="680"/>
      <c r="B330" s="641"/>
    </row>
    <row r="331" spans="1:2" ht="14.25">
      <c r="A331" s="680"/>
      <c r="B331" s="641"/>
    </row>
    <row r="332" spans="1:2" ht="14.25">
      <c r="A332" s="680"/>
      <c r="B332" s="641"/>
    </row>
    <row r="333" spans="1:2" ht="14.25">
      <c r="A333" s="680"/>
      <c r="B333" s="641"/>
    </row>
    <row r="334" spans="1:2" ht="14.25">
      <c r="A334" s="680"/>
      <c r="B334" s="641"/>
    </row>
    <row r="335" spans="1:2" ht="14.25">
      <c r="A335" s="680"/>
      <c r="B335" s="641"/>
    </row>
    <row r="336" spans="1:2" ht="14.25">
      <c r="A336" s="680"/>
      <c r="B336" s="641"/>
    </row>
    <row r="337" spans="1:2" ht="14.25">
      <c r="A337" s="680"/>
      <c r="B337" s="641"/>
    </row>
    <row r="338" spans="1:2" ht="14.25">
      <c r="A338" s="680"/>
      <c r="B338" s="641"/>
    </row>
    <row r="339" spans="1:2" ht="14.25">
      <c r="A339" s="680"/>
      <c r="B339" s="641"/>
    </row>
    <row r="340" spans="1:2" ht="14.25">
      <c r="A340" s="680"/>
      <c r="B340" s="641"/>
    </row>
    <row r="341" spans="1:2" ht="14.25">
      <c r="A341" s="680"/>
      <c r="B341" s="641"/>
    </row>
    <row r="342" spans="1:2" ht="14.25">
      <c r="A342" s="680"/>
      <c r="B342" s="641"/>
    </row>
    <row r="343" spans="1:2" ht="14.25">
      <c r="A343" s="680"/>
      <c r="B343" s="641"/>
    </row>
    <row r="344" spans="1:2" ht="14.25">
      <c r="A344" s="680"/>
      <c r="B344" s="641"/>
    </row>
    <row r="345" spans="1:2" ht="14.25">
      <c r="A345" s="680"/>
      <c r="B345" s="641"/>
    </row>
    <row r="346" spans="1:2" ht="14.25">
      <c r="A346" s="680"/>
      <c r="B346" s="641"/>
    </row>
    <row r="347" spans="1:2" ht="14.25">
      <c r="A347" s="680"/>
      <c r="B347" s="641"/>
    </row>
    <row r="348" spans="1:2" ht="14.25">
      <c r="A348" s="680"/>
      <c r="B348" s="641"/>
    </row>
    <row r="349" spans="1:2" ht="14.25">
      <c r="A349" s="680"/>
      <c r="B349" s="641"/>
    </row>
    <row r="350" spans="1:2" ht="14.25">
      <c r="A350" s="680"/>
      <c r="B350" s="641"/>
    </row>
    <row r="351" spans="1:2" ht="14.25">
      <c r="A351" s="680"/>
      <c r="B351" s="641"/>
    </row>
    <row r="352" spans="1:2" ht="14.25">
      <c r="A352" s="680"/>
      <c r="B352" s="641"/>
    </row>
    <row r="353" spans="1:2" ht="14.25">
      <c r="A353" s="680"/>
      <c r="B353" s="641"/>
    </row>
    <row r="354" spans="1:2" ht="14.25">
      <c r="A354" s="680"/>
      <c r="B354" s="641"/>
    </row>
    <row r="355" spans="1:2" ht="14.25">
      <c r="A355" s="680"/>
      <c r="B355" s="641"/>
    </row>
    <row r="356" spans="1:2" ht="14.25">
      <c r="A356" s="680"/>
      <c r="B356" s="641"/>
    </row>
    <row r="357" spans="1:2" ht="14.25">
      <c r="A357" s="680"/>
      <c r="B357" s="641"/>
    </row>
    <row r="358" spans="1:2" ht="14.25">
      <c r="A358" s="680"/>
      <c r="B358" s="641"/>
    </row>
    <row r="359" spans="1:2" ht="14.25">
      <c r="A359" s="680"/>
      <c r="B359" s="641"/>
    </row>
    <row r="360" spans="1:2" ht="14.25">
      <c r="A360" s="680"/>
      <c r="B360" s="641"/>
    </row>
    <row r="361" spans="1:2" ht="14.25">
      <c r="A361" s="680"/>
      <c r="B361" s="641"/>
    </row>
    <row r="362" spans="1:2" ht="14.25">
      <c r="A362" s="680"/>
      <c r="B362" s="641"/>
    </row>
    <row r="363" spans="1:2" ht="14.25">
      <c r="A363" s="680"/>
      <c r="B363" s="641"/>
    </row>
    <row r="364" spans="1:2" ht="14.25">
      <c r="A364" s="680"/>
      <c r="B364" s="641"/>
    </row>
    <row r="365" spans="1:2" ht="14.25">
      <c r="A365" s="680"/>
      <c r="B365" s="641"/>
    </row>
    <row r="366" spans="1:2" ht="14.25">
      <c r="A366" s="680"/>
      <c r="B366" s="641"/>
    </row>
    <row r="367" spans="1:2" ht="14.25">
      <c r="A367" s="680"/>
      <c r="B367" s="641"/>
    </row>
    <row r="368" spans="1:2" ht="14.25">
      <c r="A368" s="680"/>
      <c r="B368" s="641"/>
    </row>
    <row r="369" spans="1:2" ht="14.25">
      <c r="A369" s="680"/>
      <c r="B369" s="641"/>
    </row>
    <row r="370" spans="1:2" ht="14.25">
      <c r="A370" s="680"/>
      <c r="B370" s="641"/>
    </row>
    <row r="371" spans="1:2" ht="14.25">
      <c r="A371" s="680"/>
      <c r="B371" s="641"/>
    </row>
    <row r="372" spans="1:2" ht="14.25">
      <c r="A372" s="680"/>
      <c r="B372" s="641"/>
    </row>
    <row r="373" spans="1:2" ht="14.25">
      <c r="A373" s="680"/>
      <c r="B373" s="641"/>
    </row>
    <row r="374" spans="1:2" ht="14.25">
      <c r="A374" s="680"/>
      <c r="B374" s="641"/>
    </row>
    <row r="375" spans="1:2" ht="14.25">
      <c r="A375" s="680"/>
      <c r="B375" s="641"/>
    </row>
    <row r="376" spans="1:2" ht="14.25">
      <c r="A376" s="680"/>
      <c r="B376" s="641"/>
    </row>
    <row r="377" spans="1:2" ht="14.25">
      <c r="A377" s="680"/>
      <c r="B377" s="641"/>
    </row>
    <row r="378" spans="1:2" ht="14.25">
      <c r="A378" s="680"/>
      <c r="B378" s="641"/>
    </row>
    <row r="379" spans="1:2" ht="14.25">
      <c r="A379" s="680"/>
      <c r="B379" s="641"/>
    </row>
    <row r="380" spans="1:2" ht="14.25">
      <c r="A380" s="680"/>
      <c r="B380" s="641"/>
    </row>
    <row r="381" spans="1:2" ht="14.25">
      <c r="A381" s="680"/>
      <c r="B381" s="641"/>
    </row>
    <row r="382" spans="1:2" ht="14.25">
      <c r="A382" s="680"/>
      <c r="B382" s="641"/>
    </row>
    <row r="383" spans="1:2" ht="14.25">
      <c r="A383" s="680"/>
      <c r="B383" s="641"/>
    </row>
    <row r="384" spans="1:2" ht="14.25">
      <c r="A384" s="680"/>
      <c r="B384" s="641"/>
    </row>
    <row r="385" spans="1:2" ht="14.25">
      <c r="A385" s="680"/>
      <c r="B385" s="641"/>
    </row>
    <row r="386" spans="1:2" ht="14.25">
      <c r="A386" s="680"/>
      <c r="B386" s="641"/>
    </row>
    <row r="387" spans="1:2" ht="14.25">
      <c r="A387" s="680"/>
      <c r="B387" s="641"/>
    </row>
    <row r="388" spans="1:2" ht="14.25">
      <c r="A388" s="680"/>
      <c r="B388" s="641"/>
    </row>
    <row r="389" spans="1:2" ht="14.25">
      <c r="A389" s="680"/>
      <c r="B389" s="641"/>
    </row>
    <row r="390" spans="1:2" ht="14.25">
      <c r="A390" s="680"/>
      <c r="B390" s="641"/>
    </row>
    <row r="391" spans="1:2" ht="14.25">
      <c r="A391" s="680"/>
      <c r="B391" s="641"/>
    </row>
    <row r="392" spans="1:2" ht="14.25">
      <c r="A392" s="680"/>
      <c r="B392" s="641"/>
    </row>
    <row r="393" spans="1:2" ht="14.25">
      <c r="A393" s="680"/>
      <c r="B393" s="641"/>
    </row>
    <row r="394" spans="1:2" ht="14.25">
      <c r="A394" s="680"/>
      <c r="B394" s="641"/>
    </row>
    <row r="395" spans="1:2" ht="14.25">
      <c r="A395" s="680"/>
      <c r="B395" s="641"/>
    </row>
    <row r="396" spans="1:2" ht="14.25">
      <c r="A396" s="680"/>
      <c r="B396" s="641"/>
    </row>
    <row r="397" spans="1:2" ht="14.25">
      <c r="A397" s="680"/>
      <c r="B397" s="641"/>
    </row>
    <row r="398" spans="1:2" ht="14.25">
      <c r="A398" s="680"/>
      <c r="B398" s="641"/>
    </row>
    <row r="399" spans="1:2" ht="14.25">
      <c r="A399" s="680"/>
      <c r="B399" s="641"/>
    </row>
    <row r="400" spans="1:2" ht="14.25">
      <c r="A400" s="680"/>
      <c r="B400" s="641"/>
    </row>
    <row r="401" spans="1:2" ht="14.25">
      <c r="A401" s="680"/>
      <c r="B401" s="641"/>
    </row>
    <row r="402" spans="1:2" ht="14.25">
      <c r="A402" s="680"/>
      <c r="B402" s="641"/>
    </row>
    <row r="403" spans="1:2" ht="14.25">
      <c r="A403" s="680"/>
      <c r="B403" s="641"/>
    </row>
    <row r="404" spans="1:2" ht="14.25">
      <c r="A404" s="680"/>
      <c r="B404" s="641"/>
    </row>
    <row r="405" spans="1:2" ht="14.25">
      <c r="A405" s="680"/>
      <c r="B405" s="641"/>
    </row>
    <row r="406" spans="1:2" ht="14.25">
      <c r="A406" s="680"/>
      <c r="B406" s="641"/>
    </row>
    <row r="407" spans="1:2" ht="14.25">
      <c r="A407" s="680"/>
      <c r="B407" s="641"/>
    </row>
    <row r="408" spans="1:2" ht="14.25">
      <c r="A408" s="680"/>
      <c r="B408" s="641"/>
    </row>
    <row r="409" spans="1:2" ht="14.25">
      <c r="A409" s="680"/>
      <c r="B409" s="641"/>
    </row>
    <row r="410" spans="1:2" ht="14.25">
      <c r="A410" s="680"/>
      <c r="B410" s="641"/>
    </row>
    <row r="411" spans="1:2" ht="14.25">
      <c r="A411" s="680"/>
      <c r="B411" s="641"/>
    </row>
    <row r="412" spans="1:2" ht="14.25">
      <c r="A412" s="680"/>
      <c r="B412" s="641"/>
    </row>
    <row r="413" spans="1:2" ht="14.25">
      <c r="A413" s="680"/>
      <c r="B413" s="641"/>
    </row>
    <row r="414" spans="1:2" ht="14.25">
      <c r="A414" s="680"/>
      <c r="B414" s="641"/>
    </row>
    <row r="415" spans="1:2" ht="14.25">
      <c r="A415" s="680"/>
      <c r="B415" s="641"/>
    </row>
    <row r="416" spans="1:2" ht="14.25">
      <c r="A416" s="680"/>
      <c r="B416" s="641"/>
    </row>
    <row r="417" spans="1:2" ht="14.25">
      <c r="A417" s="680"/>
      <c r="B417" s="641"/>
    </row>
    <row r="418" spans="1:2" ht="14.25">
      <c r="A418" s="680"/>
      <c r="B418" s="641"/>
    </row>
    <row r="419" spans="1:2" ht="14.25">
      <c r="A419" s="680"/>
      <c r="B419" s="641"/>
    </row>
    <row r="420" spans="1:2" ht="14.25">
      <c r="A420" s="680"/>
      <c r="B420" s="641"/>
    </row>
    <row r="421" spans="1:2" ht="14.25">
      <c r="A421" s="680"/>
      <c r="B421" s="641"/>
    </row>
    <row r="422" spans="1:2" ht="14.25">
      <c r="A422" s="680"/>
      <c r="B422" s="641"/>
    </row>
    <row r="423" spans="1:2" ht="14.25">
      <c r="A423" s="680"/>
      <c r="B423" s="641"/>
    </row>
    <row r="424" spans="1:2" ht="14.25">
      <c r="A424" s="680"/>
      <c r="B424" s="641"/>
    </row>
    <row r="425" spans="1:2" ht="14.25">
      <c r="A425" s="680"/>
      <c r="B425" s="641"/>
    </row>
    <row r="426" spans="1:2" ht="14.25">
      <c r="A426" s="680"/>
      <c r="B426" s="641"/>
    </row>
    <row r="427" spans="1:2" ht="14.25">
      <c r="A427" s="680"/>
      <c r="B427" s="641"/>
    </row>
    <row r="428" spans="1:2" ht="14.25">
      <c r="A428" s="680"/>
      <c r="B428" s="641"/>
    </row>
    <row r="429" spans="1:2" ht="14.25">
      <c r="A429" s="680"/>
      <c r="B429" s="641"/>
    </row>
    <row r="430" spans="1:2" ht="14.25">
      <c r="A430" s="680"/>
      <c r="B430" s="641"/>
    </row>
    <row r="431" spans="1:2" ht="14.25">
      <c r="A431" s="680"/>
      <c r="B431" s="641"/>
    </row>
    <row r="432" spans="1:2" ht="14.25">
      <c r="A432" s="680"/>
      <c r="B432" s="641"/>
    </row>
    <row r="433" spans="1:2" ht="14.25">
      <c r="A433" s="680"/>
      <c r="B433" s="641"/>
    </row>
    <row r="434" spans="1:2" ht="14.25">
      <c r="A434" s="680"/>
      <c r="B434" s="641"/>
    </row>
    <row r="435" spans="1:2" ht="14.25">
      <c r="A435" s="680"/>
      <c r="B435" s="641"/>
    </row>
    <row r="436" spans="1:2" ht="14.25">
      <c r="A436" s="680"/>
      <c r="B436" s="641"/>
    </row>
    <row r="437" spans="1:2" ht="14.25">
      <c r="A437" s="680"/>
      <c r="B437" s="641"/>
    </row>
    <row r="438" spans="1:2" ht="14.25">
      <c r="A438" s="680"/>
      <c r="B438" s="641"/>
    </row>
    <row r="439" spans="1:2" ht="14.25">
      <c r="A439" s="680"/>
      <c r="B439" s="641"/>
    </row>
    <row r="440" spans="1:2" ht="14.25">
      <c r="A440" s="680"/>
      <c r="B440" s="641"/>
    </row>
    <row r="441" spans="1:2" ht="14.25">
      <c r="A441" s="680"/>
      <c r="B441" s="641"/>
    </row>
    <row r="442" spans="1:2" ht="14.25">
      <c r="A442" s="680"/>
      <c r="B442" s="641"/>
    </row>
    <row r="443" spans="1:2" ht="14.25">
      <c r="A443" s="680"/>
      <c r="B443" s="641"/>
    </row>
    <row r="444" spans="1:2" ht="14.25">
      <c r="A444" s="680"/>
      <c r="B444" s="641"/>
    </row>
    <row r="445" spans="1:2" ht="14.25">
      <c r="A445" s="680"/>
      <c r="B445" s="641"/>
    </row>
    <row r="446" spans="1:2" ht="14.25">
      <c r="A446" s="680"/>
      <c r="B446" s="641"/>
    </row>
    <row r="447" spans="1:2" ht="14.25">
      <c r="A447" s="680"/>
      <c r="B447" s="641"/>
    </row>
    <row r="448" spans="1:2" ht="14.25">
      <c r="A448" s="680"/>
      <c r="B448" s="641"/>
    </row>
    <row r="449" spans="1:2" ht="14.25">
      <c r="A449" s="680"/>
      <c r="B449" s="641"/>
    </row>
    <row r="450" spans="1:2" ht="14.25">
      <c r="A450" s="680"/>
      <c r="B450" s="641"/>
    </row>
    <row r="451" spans="1:2" ht="14.25">
      <c r="A451" s="680"/>
      <c r="B451" s="641"/>
    </row>
    <row r="452" spans="1:2" ht="14.25">
      <c r="A452" s="680"/>
      <c r="B452" s="641"/>
    </row>
    <row r="453" spans="1:2" ht="14.25">
      <c r="A453" s="680"/>
      <c r="B453" s="641"/>
    </row>
    <row r="454" spans="1:2" ht="14.25">
      <c r="A454" s="680"/>
      <c r="B454" s="641"/>
    </row>
    <row r="455" spans="1:2" ht="14.25">
      <c r="A455" s="680"/>
      <c r="B455" s="641"/>
    </row>
    <row r="456" spans="1:2" ht="14.25">
      <c r="A456" s="680"/>
      <c r="B456" s="641"/>
    </row>
    <row r="457" spans="1:2" ht="14.25">
      <c r="A457" s="680"/>
      <c r="B457" s="641"/>
    </row>
    <row r="458" spans="1:2" ht="14.25">
      <c r="A458" s="680"/>
      <c r="B458" s="641"/>
    </row>
    <row r="459" spans="1:2" ht="14.25">
      <c r="A459" s="680"/>
      <c r="B459" s="641"/>
    </row>
    <row r="460" spans="1:2" ht="14.25">
      <c r="A460" s="680"/>
      <c r="B460" s="641"/>
    </row>
    <row r="461" spans="1:2" ht="14.25">
      <c r="A461" s="680"/>
      <c r="B461" s="641"/>
    </row>
    <row r="462" spans="1:2" ht="14.25">
      <c r="A462" s="680"/>
      <c r="B462" s="641"/>
    </row>
    <row r="463" spans="1:2" ht="14.25">
      <c r="A463" s="680"/>
      <c r="B463" s="641"/>
    </row>
    <row r="464" spans="1:2" ht="14.25">
      <c r="A464" s="680"/>
      <c r="B464" s="641"/>
    </row>
    <row r="465" spans="1:2" ht="14.25">
      <c r="A465" s="680"/>
      <c r="B465" s="641"/>
    </row>
    <row r="466" spans="1:2" ht="14.25">
      <c r="A466" s="680"/>
      <c r="B466" s="641"/>
    </row>
    <row r="467" spans="1:2" ht="14.25">
      <c r="A467" s="680"/>
      <c r="B467" s="641"/>
    </row>
    <row r="468" spans="1:2" ht="14.25">
      <c r="A468" s="680"/>
      <c r="B468" s="641"/>
    </row>
    <row r="469" spans="1:2" ht="14.25">
      <c r="A469" s="680"/>
      <c r="B469" s="641"/>
    </row>
    <row r="470" spans="1:2" ht="14.25">
      <c r="A470" s="680"/>
      <c r="B470" s="641"/>
    </row>
    <row r="471" spans="1:2" ht="14.25">
      <c r="A471" s="680"/>
      <c r="B471" s="641"/>
    </row>
    <row r="472" spans="1:2" ht="14.25">
      <c r="A472" s="680"/>
      <c r="B472" s="641"/>
    </row>
    <row r="473" spans="1:2" ht="14.25">
      <c r="A473" s="680"/>
      <c r="B473" s="641"/>
    </row>
    <row r="474" spans="1:2" ht="14.25">
      <c r="A474" s="680"/>
      <c r="B474" s="641"/>
    </row>
    <row r="475" spans="1:2" ht="14.25">
      <c r="A475" s="680"/>
      <c r="B475" s="641"/>
    </row>
    <row r="476" spans="1:2" ht="14.25">
      <c r="A476" s="680"/>
      <c r="B476" s="641"/>
    </row>
    <row r="477" spans="1:2" ht="14.25">
      <c r="A477" s="680"/>
      <c r="B477" s="641"/>
    </row>
    <row r="478" spans="1:2" ht="14.25">
      <c r="A478" s="680"/>
      <c r="B478" s="641"/>
    </row>
    <row r="479" spans="1:2" ht="14.25">
      <c r="A479" s="680"/>
      <c r="B479" s="641"/>
    </row>
    <row r="480" spans="1:2" ht="14.25">
      <c r="A480" s="680"/>
      <c r="B480" s="641"/>
    </row>
    <row r="481" spans="1:2" ht="14.25">
      <c r="A481" s="680"/>
      <c r="B481" s="641"/>
    </row>
    <row r="482" spans="1:2" ht="14.25">
      <c r="A482" s="680"/>
      <c r="B482" s="641"/>
    </row>
    <row r="483" spans="1:2" ht="14.25">
      <c r="A483" s="680"/>
      <c r="B483" s="641"/>
    </row>
    <row r="484" spans="1:2" ht="14.25">
      <c r="A484" s="680"/>
      <c r="B484" s="641"/>
    </row>
    <row r="485" spans="1:2" ht="14.25">
      <c r="A485" s="680"/>
      <c r="B485" s="641"/>
    </row>
    <row r="486" spans="1:2" ht="14.25">
      <c r="A486" s="680"/>
      <c r="B486" s="641"/>
    </row>
    <row r="487" spans="1:2" ht="14.25">
      <c r="A487" s="680"/>
      <c r="B487" s="641"/>
    </row>
    <row r="488" spans="1:2" ht="14.25">
      <c r="A488" s="680"/>
      <c r="B488" s="641"/>
    </row>
    <row r="489" spans="1:2" ht="14.25">
      <c r="A489" s="680"/>
      <c r="B489" s="641"/>
    </row>
    <row r="490" spans="1:2" ht="14.25">
      <c r="A490" s="680"/>
      <c r="B490" s="641"/>
    </row>
    <row r="491" spans="1:2" ht="14.25">
      <c r="A491" s="680"/>
      <c r="B491" s="641"/>
    </row>
    <row r="492" spans="1:2" ht="14.25">
      <c r="A492" s="680"/>
      <c r="B492" s="641"/>
    </row>
    <row r="493" spans="1:2" ht="14.25">
      <c r="A493" s="680"/>
      <c r="B493" s="641"/>
    </row>
    <row r="494" spans="1:2" ht="14.25">
      <c r="A494" s="680"/>
      <c r="B494" s="641"/>
    </row>
    <row r="495" spans="1:2" ht="14.25">
      <c r="A495" s="680"/>
      <c r="B495" s="641"/>
    </row>
    <row r="496" spans="1:2" ht="14.25">
      <c r="A496" s="680"/>
      <c r="B496" s="641"/>
    </row>
    <row r="497" spans="1:2" ht="14.25">
      <c r="A497" s="680"/>
      <c r="B497" s="641"/>
    </row>
    <row r="498" spans="1:2" ht="14.25">
      <c r="A498" s="680"/>
      <c r="B498" s="641"/>
    </row>
    <row r="499" spans="1:2" ht="14.25">
      <c r="A499" s="680"/>
      <c r="B499" s="641"/>
    </row>
    <row r="500" spans="1:2" ht="14.25">
      <c r="A500" s="680"/>
      <c r="B500" s="641"/>
    </row>
    <row r="501" spans="1:2" ht="14.25">
      <c r="A501" s="680"/>
      <c r="B501" s="641"/>
    </row>
    <row r="502" spans="1:2" ht="14.25">
      <c r="A502" s="680"/>
      <c r="B502" s="641"/>
    </row>
    <row r="503" spans="1:2" ht="14.25">
      <c r="A503" s="680"/>
      <c r="B503" s="641"/>
    </row>
    <row r="504" spans="1:2" ht="14.25">
      <c r="A504" s="680"/>
      <c r="B504" s="641"/>
    </row>
    <row r="505" spans="1:2" ht="14.25">
      <c r="A505" s="680"/>
      <c r="B505" s="641"/>
    </row>
    <row r="506" spans="1:2" ht="14.25">
      <c r="A506" s="680"/>
      <c r="B506" s="641"/>
    </row>
    <row r="507" spans="1:2" ht="14.25">
      <c r="A507" s="680"/>
      <c r="B507" s="641"/>
    </row>
    <row r="508" spans="1:2" ht="14.25">
      <c r="A508" s="680"/>
      <c r="B508" s="641"/>
    </row>
    <row r="509" spans="1:2" ht="14.25">
      <c r="A509" s="680"/>
      <c r="B509" s="641"/>
    </row>
    <row r="510" spans="1:2" ht="14.25">
      <c r="A510" s="680"/>
      <c r="B510" s="641"/>
    </row>
    <row r="511" spans="1:2" ht="14.25">
      <c r="A511" s="680"/>
      <c r="B511" s="641"/>
    </row>
    <row r="512" spans="1:2" ht="14.25">
      <c r="A512" s="680"/>
      <c r="B512" s="641"/>
    </row>
    <row r="513" spans="1:2" ht="14.25">
      <c r="A513" s="680"/>
      <c r="B513" s="641"/>
    </row>
    <row r="514" spans="1:2" ht="14.25">
      <c r="A514" s="680"/>
      <c r="B514" s="641"/>
    </row>
    <row r="515" spans="1:2" ht="14.25">
      <c r="A515" s="680"/>
      <c r="B515" s="641"/>
    </row>
    <row r="516" spans="1:2" ht="14.25">
      <c r="A516" s="680"/>
      <c r="B516" s="641"/>
    </row>
    <row r="517" spans="1:2" ht="14.25">
      <c r="A517" s="680"/>
      <c r="B517" s="641"/>
    </row>
    <row r="518" spans="1:2" ht="14.25">
      <c r="A518" s="680"/>
      <c r="B518" s="641"/>
    </row>
    <row r="519" spans="1:2" ht="14.25">
      <c r="A519" s="680"/>
      <c r="B519" s="641"/>
    </row>
    <row r="520" spans="1:2" ht="14.25">
      <c r="A520" s="680"/>
      <c r="B520" s="641"/>
    </row>
    <row r="521" spans="1:2" ht="14.25">
      <c r="A521" s="680"/>
      <c r="B521" s="641"/>
    </row>
    <row r="522" spans="1:2" ht="14.25">
      <c r="A522" s="680"/>
      <c r="B522" s="641"/>
    </row>
    <row r="523" spans="1:2" ht="14.25">
      <c r="A523" s="680"/>
      <c r="B523" s="641"/>
    </row>
    <row r="524" spans="1:2" ht="14.25">
      <c r="A524" s="680"/>
      <c r="B524" s="641"/>
    </row>
    <row r="525" spans="1:2" ht="14.25">
      <c r="A525" s="680"/>
      <c r="B525" s="641"/>
    </row>
    <row r="526" spans="1:2" ht="14.25">
      <c r="A526" s="680"/>
      <c r="B526" s="641"/>
    </row>
    <row r="527" spans="1:2" ht="14.25">
      <c r="A527" s="680"/>
      <c r="B527" s="641"/>
    </row>
    <row r="528" spans="1:2" ht="14.25">
      <c r="A528" s="680"/>
      <c r="B528" s="641"/>
    </row>
    <row r="529" spans="1:2" ht="14.25">
      <c r="A529" s="680"/>
      <c r="B529" s="641"/>
    </row>
    <row r="530" spans="1:2" ht="14.25">
      <c r="A530" s="680"/>
      <c r="B530" s="641"/>
    </row>
    <row r="531" spans="1:2" ht="14.25">
      <c r="A531" s="680"/>
      <c r="B531" s="641"/>
    </row>
    <row r="532" spans="1:2" ht="14.25">
      <c r="A532" s="680"/>
      <c r="B532" s="641"/>
    </row>
    <row r="533" spans="1:2" ht="14.25">
      <c r="A533" s="680"/>
      <c r="B533" s="641"/>
    </row>
    <row r="534" spans="1:2" ht="14.25">
      <c r="A534" s="680"/>
      <c r="B534" s="641"/>
    </row>
    <row r="535" spans="1:2" ht="14.25">
      <c r="A535" s="680"/>
      <c r="B535" s="641"/>
    </row>
    <row r="536" spans="1:2" ht="14.25">
      <c r="A536" s="680"/>
      <c r="B536" s="641"/>
    </row>
    <row r="537" spans="1:2" ht="14.25">
      <c r="A537" s="680"/>
      <c r="B537" s="641"/>
    </row>
    <row r="538" spans="1:2" ht="14.25">
      <c r="A538" s="680"/>
      <c r="B538" s="641"/>
    </row>
    <row r="539" spans="1:2" ht="14.25">
      <c r="A539" s="680"/>
      <c r="B539" s="641"/>
    </row>
    <row r="540" spans="1:2" ht="14.25">
      <c r="A540" s="680"/>
      <c r="B540" s="641"/>
    </row>
    <row r="541" spans="1:2" ht="14.25">
      <c r="A541" s="680"/>
      <c r="B541" s="641"/>
    </row>
    <row r="542" spans="1:2" ht="14.25">
      <c r="A542" s="680"/>
      <c r="B542" s="641"/>
    </row>
    <row r="543" spans="1:2" ht="14.25">
      <c r="A543" s="680"/>
      <c r="B543" s="641"/>
    </row>
    <row r="544" spans="1:2" ht="14.25">
      <c r="A544" s="680"/>
      <c r="B544" s="641"/>
    </row>
    <row r="545" spans="1:2" ht="14.25">
      <c r="A545" s="680"/>
      <c r="B545" s="641"/>
    </row>
    <row r="546" spans="1:2" ht="14.25">
      <c r="A546" s="680"/>
      <c r="B546" s="641"/>
    </row>
    <row r="547" spans="1:2" ht="14.25">
      <c r="A547" s="680"/>
      <c r="B547" s="641"/>
    </row>
    <row r="548" spans="1:2" ht="14.25">
      <c r="A548" s="680"/>
      <c r="B548" s="641"/>
    </row>
    <row r="549" spans="1:2" ht="14.25">
      <c r="A549" s="680"/>
      <c r="B549" s="641"/>
    </row>
    <row r="550" spans="1:2" ht="14.25">
      <c r="A550" s="680"/>
      <c r="B550" s="641"/>
    </row>
    <row r="551" spans="1:2" ht="14.25">
      <c r="A551" s="680"/>
      <c r="B551" s="641"/>
    </row>
    <row r="552" spans="1:2" ht="14.25">
      <c r="A552" s="680"/>
      <c r="B552" s="641"/>
    </row>
    <row r="553" spans="1:2" ht="14.25">
      <c r="A553" s="680"/>
      <c r="B553" s="641"/>
    </row>
    <row r="554" spans="1:2" ht="14.25">
      <c r="A554" s="680"/>
      <c r="B554" s="641"/>
    </row>
    <row r="555" spans="1:2" ht="14.25">
      <c r="A555" s="680"/>
      <c r="B555" s="641"/>
    </row>
    <row r="556" spans="1:2" ht="14.25">
      <c r="A556" s="680"/>
      <c r="B556" s="641"/>
    </row>
    <row r="557" spans="1:2" ht="14.25">
      <c r="A557" s="680"/>
      <c r="B557" s="641"/>
    </row>
    <row r="558" spans="1:2" ht="14.25">
      <c r="A558" s="680"/>
      <c r="B558" s="641"/>
    </row>
    <row r="559" spans="1:2" ht="14.25">
      <c r="A559" s="680"/>
      <c r="B559" s="641"/>
    </row>
    <row r="560" spans="1:2" ht="14.25">
      <c r="A560" s="680"/>
      <c r="B560" s="641"/>
    </row>
    <row r="561" spans="1:2" ht="14.25">
      <c r="A561" s="680"/>
      <c r="B561" s="641"/>
    </row>
    <row r="562" spans="1:2" ht="14.25">
      <c r="A562" s="680"/>
      <c r="B562" s="641"/>
    </row>
    <row r="563" spans="1:2" ht="14.25">
      <c r="A563" s="680"/>
      <c r="B563" s="641"/>
    </row>
    <row r="564" spans="1:2" ht="14.25">
      <c r="A564" s="680"/>
      <c r="B564" s="641"/>
    </row>
    <row r="565" spans="1:2" ht="14.25">
      <c r="A565" s="680"/>
      <c r="B565" s="641"/>
    </row>
    <row r="566" spans="1:2" ht="14.25">
      <c r="A566" s="680"/>
      <c r="B566" s="641"/>
    </row>
    <row r="567" spans="1:2" ht="14.25">
      <c r="A567" s="680"/>
      <c r="B567" s="641"/>
    </row>
    <row r="568" spans="1:2" ht="14.25">
      <c r="A568" s="680"/>
      <c r="B568" s="641"/>
    </row>
    <row r="569" spans="1:2" ht="14.25">
      <c r="A569" s="680"/>
      <c r="B569" s="641"/>
    </row>
    <row r="570" spans="1:2" ht="14.25">
      <c r="A570" s="680"/>
      <c r="B570" s="641"/>
    </row>
    <row r="571" spans="1:2" ht="14.25">
      <c r="A571" s="680"/>
      <c r="B571" s="641"/>
    </row>
    <row r="572" spans="1:2" ht="14.25">
      <c r="A572" s="680"/>
      <c r="B572" s="641"/>
    </row>
    <row r="573" spans="1:2" ht="14.25">
      <c r="A573" s="680"/>
      <c r="B573" s="641"/>
    </row>
    <row r="574" spans="1:2" ht="14.25">
      <c r="A574" s="680"/>
      <c r="B574" s="641"/>
    </row>
    <row r="575" spans="1:2" ht="14.25">
      <c r="A575" s="680"/>
      <c r="B575" s="641"/>
    </row>
    <row r="576" spans="1:2" ht="14.25">
      <c r="A576" s="680"/>
      <c r="B576" s="641"/>
    </row>
    <row r="577" spans="1:2" ht="14.25">
      <c r="A577" s="680"/>
      <c r="B577" s="641"/>
    </row>
    <row r="578" spans="1:2" ht="14.25">
      <c r="A578" s="680"/>
      <c r="B578" s="641"/>
    </row>
    <row r="579" spans="1:2" ht="14.25">
      <c r="A579" s="680"/>
      <c r="B579" s="641"/>
    </row>
    <row r="580" spans="1:2" ht="14.25">
      <c r="A580" s="680"/>
      <c r="B580" s="641"/>
    </row>
    <row r="581" spans="1:2" ht="14.25">
      <c r="A581" s="680"/>
      <c r="B581" s="641"/>
    </row>
    <row r="582" spans="1:2" ht="14.25">
      <c r="A582" s="680"/>
      <c r="B582" s="641"/>
    </row>
    <row r="583" spans="1:2" ht="14.25">
      <c r="A583" s="680"/>
      <c r="B583" s="641"/>
    </row>
    <row r="584" spans="1:2" ht="14.25">
      <c r="A584" s="680"/>
      <c r="B584" s="641"/>
    </row>
    <row r="585" spans="1:2" ht="14.25">
      <c r="A585" s="680"/>
      <c r="B585" s="641"/>
    </row>
    <row r="586" spans="1:2" ht="14.25">
      <c r="A586" s="680"/>
      <c r="B586" s="641"/>
    </row>
    <row r="587" spans="1:2" ht="14.25">
      <c r="A587" s="680"/>
      <c r="B587" s="641"/>
    </row>
    <row r="588" spans="1:2" ht="14.25">
      <c r="A588" s="680"/>
      <c r="B588" s="641"/>
    </row>
    <row r="589" spans="1:2" ht="14.25">
      <c r="A589" s="680"/>
      <c r="B589" s="641"/>
    </row>
    <row r="590" spans="1:2" ht="14.25">
      <c r="A590" s="680"/>
      <c r="B590" s="641"/>
    </row>
    <row r="591" spans="1:2" ht="14.25">
      <c r="A591" s="680"/>
      <c r="B591" s="641"/>
    </row>
    <row r="592" spans="1:2" ht="14.25">
      <c r="A592" s="680"/>
      <c r="B592" s="641"/>
    </row>
    <row r="593" spans="1:2" ht="14.25">
      <c r="A593" s="680"/>
      <c r="B593" s="641"/>
    </row>
    <row r="594" spans="1:2" ht="14.25">
      <c r="A594" s="680"/>
      <c r="B594" s="641"/>
    </row>
    <row r="595" spans="1:2" ht="14.25">
      <c r="A595" s="680"/>
      <c r="B595" s="641"/>
    </row>
    <row r="596" spans="1:2" ht="14.25">
      <c r="A596" s="680"/>
      <c r="B596" s="641"/>
    </row>
    <row r="597" spans="1:2" ht="14.25">
      <c r="A597" s="680"/>
      <c r="B597" s="641"/>
    </row>
    <row r="598" spans="1:2" ht="14.25">
      <c r="A598" s="680"/>
      <c r="B598" s="641"/>
    </row>
    <row r="599" spans="1:2" ht="14.25">
      <c r="A599" s="680"/>
      <c r="B599" s="641"/>
    </row>
    <row r="600" spans="1:2" ht="14.25">
      <c r="A600" s="680"/>
      <c r="B600" s="641"/>
    </row>
    <row r="601" spans="1:2" ht="14.25">
      <c r="A601" s="680"/>
      <c r="B601" s="641"/>
    </row>
    <row r="602" spans="1:2" ht="14.25">
      <c r="A602" s="680"/>
      <c r="B602" s="641"/>
    </row>
    <row r="603" spans="1:2" ht="14.25">
      <c r="A603" s="680"/>
      <c r="B603" s="641"/>
    </row>
    <row r="604" spans="1:2" ht="14.25">
      <c r="A604" s="680"/>
      <c r="B604" s="641"/>
    </row>
    <row r="605" spans="1:2" ht="14.25">
      <c r="A605" s="680"/>
      <c r="B605" s="641"/>
    </row>
    <row r="606" spans="1:2" ht="14.25">
      <c r="A606" s="680"/>
      <c r="B606" s="641"/>
    </row>
    <row r="607" spans="1:2" ht="14.25">
      <c r="A607" s="680"/>
      <c r="B607" s="641"/>
    </row>
    <row r="608" spans="1:2" ht="14.25">
      <c r="A608" s="680"/>
      <c r="B608" s="641"/>
    </row>
    <row r="609" spans="1:2" ht="14.25">
      <c r="A609" s="680"/>
      <c r="B609" s="641"/>
    </row>
    <row r="610" spans="1:2" ht="14.25">
      <c r="A610" s="680"/>
      <c r="B610" s="641"/>
    </row>
    <row r="611" spans="1:2" ht="14.25">
      <c r="A611" s="680"/>
      <c r="B611" s="641"/>
    </row>
    <row r="612" spans="1:2" ht="14.25">
      <c r="A612" s="680"/>
      <c r="B612" s="641"/>
    </row>
    <row r="613" spans="1:2" ht="14.25">
      <c r="A613" s="680"/>
      <c r="B613" s="641"/>
    </row>
    <row r="614" spans="1:2" ht="14.25">
      <c r="A614" s="680"/>
      <c r="B614" s="641"/>
    </row>
    <row r="615" spans="1:2" ht="14.25">
      <c r="A615" s="680"/>
      <c r="B615" s="641"/>
    </row>
    <row r="616" spans="1:2" ht="14.25">
      <c r="A616" s="680"/>
      <c r="B616" s="641"/>
    </row>
    <row r="617" spans="1:2" ht="14.25">
      <c r="A617" s="680"/>
      <c r="B617" s="641"/>
    </row>
    <row r="618" spans="1:2" ht="14.25">
      <c r="A618" s="680"/>
      <c r="B618" s="641"/>
    </row>
    <row r="619" spans="1:2" ht="14.25">
      <c r="A619" s="680"/>
      <c r="B619" s="641"/>
    </row>
    <row r="620" spans="1:2" ht="14.25">
      <c r="A620" s="680"/>
      <c r="B620" s="641"/>
    </row>
    <row r="621" spans="1:2" ht="14.25">
      <c r="A621" s="680"/>
      <c r="B621" s="641"/>
    </row>
    <row r="622" spans="1:2" ht="14.25">
      <c r="A622" s="680"/>
      <c r="B622" s="641"/>
    </row>
    <row r="623" spans="1:2" ht="14.25">
      <c r="A623" s="680"/>
      <c r="B623" s="641"/>
    </row>
    <row r="624" spans="1:2" ht="14.25">
      <c r="A624" s="680"/>
      <c r="B624" s="641"/>
    </row>
    <row r="625" spans="1:2" ht="14.25">
      <c r="A625" s="680"/>
      <c r="B625" s="641"/>
    </row>
    <row r="626" spans="1:2" ht="14.25">
      <c r="A626" s="680"/>
      <c r="B626" s="641"/>
    </row>
    <row r="627" spans="1:2" ht="14.25">
      <c r="A627" s="680"/>
      <c r="B627" s="641"/>
    </row>
    <row r="628" spans="1:2" ht="14.25">
      <c r="A628" s="680"/>
      <c r="B628" s="641"/>
    </row>
    <row r="629" spans="1:2" ht="14.25">
      <c r="A629" s="680"/>
      <c r="B629" s="641"/>
    </row>
    <row r="630" spans="1:2" ht="14.25">
      <c r="A630" s="680"/>
      <c r="B630" s="641"/>
    </row>
    <row r="631" spans="1:2" ht="14.25">
      <c r="A631" s="680"/>
      <c r="B631" s="641"/>
    </row>
    <row r="632" spans="1:2" ht="14.25">
      <c r="A632" s="680"/>
      <c r="B632" s="641"/>
    </row>
    <row r="633" spans="1:2" ht="14.25">
      <c r="A633" s="680"/>
      <c r="B633" s="641"/>
    </row>
    <row r="634" spans="1:2" ht="14.25">
      <c r="A634" s="680"/>
      <c r="B634" s="641"/>
    </row>
    <row r="635" spans="1:2" ht="14.25">
      <c r="A635" s="680"/>
      <c r="B635" s="641"/>
    </row>
    <row r="636" spans="1:2" ht="14.25">
      <c r="A636" s="680"/>
      <c r="B636" s="641"/>
    </row>
    <row r="637" spans="1:2" ht="14.25">
      <c r="A637" s="680"/>
      <c r="B637" s="641"/>
    </row>
    <row r="638" spans="1:2" ht="14.25">
      <c r="A638" s="680"/>
      <c r="B638" s="641"/>
    </row>
    <row r="639" spans="1:2" ht="14.25">
      <c r="A639" s="680"/>
      <c r="B639" s="641"/>
    </row>
    <row r="640" spans="1:2" ht="14.25">
      <c r="A640" s="680"/>
      <c r="B640" s="641"/>
    </row>
    <row r="641" spans="1:2" ht="14.25">
      <c r="A641" s="680"/>
      <c r="B641" s="641"/>
    </row>
    <row r="642" spans="1:2" ht="14.25">
      <c r="A642" s="680"/>
      <c r="B642" s="641"/>
    </row>
    <row r="643" spans="1:2" ht="14.25">
      <c r="A643" s="680"/>
      <c r="B643" s="641"/>
    </row>
    <row r="644" spans="1:2" ht="14.25">
      <c r="A644" s="680"/>
      <c r="B644" s="641"/>
    </row>
    <row r="645" spans="1:2" ht="14.25">
      <c r="A645" s="680"/>
      <c r="B645" s="641"/>
    </row>
    <row r="646" spans="1:2" ht="14.25">
      <c r="A646" s="680"/>
      <c r="B646" s="641"/>
    </row>
    <row r="647" spans="1:2" ht="14.25">
      <c r="A647" s="680"/>
      <c r="B647" s="641"/>
    </row>
    <row r="648" spans="1:2" ht="14.25">
      <c r="A648" s="680"/>
      <c r="B648" s="641"/>
    </row>
    <row r="649" spans="1:2" ht="14.25">
      <c r="A649" s="680"/>
      <c r="B649" s="641"/>
    </row>
    <row r="650" spans="1:2" ht="14.25">
      <c r="A650" s="680"/>
      <c r="B650" s="641"/>
    </row>
    <row r="651" spans="1:2" ht="14.25">
      <c r="A651" s="680"/>
      <c r="B651" s="641"/>
    </row>
    <row r="652" spans="1:2" ht="14.25">
      <c r="A652" s="680"/>
      <c r="B652" s="641"/>
    </row>
    <row r="653" spans="1:2" ht="14.25">
      <c r="A653" s="680"/>
      <c r="B653" s="641"/>
    </row>
    <row r="654" spans="1:2" ht="14.25">
      <c r="A654" s="680"/>
      <c r="B654" s="641"/>
    </row>
    <row r="655" spans="1:2" ht="14.25">
      <c r="A655" s="680"/>
      <c r="B655" s="641"/>
    </row>
    <row r="656" spans="1:2" ht="14.25">
      <c r="A656" s="680"/>
      <c r="B656" s="641"/>
    </row>
    <row r="657" spans="1:2" ht="14.25">
      <c r="A657" s="680"/>
      <c r="B657" s="641"/>
    </row>
    <row r="658" spans="1:2" ht="14.25">
      <c r="A658" s="680"/>
      <c r="B658" s="641"/>
    </row>
    <row r="659" spans="1:2" ht="14.25">
      <c r="A659" s="680"/>
      <c r="B659" s="641"/>
    </row>
    <row r="660" spans="1:2" ht="14.25">
      <c r="A660" s="680"/>
      <c r="B660" s="641"/>
    </row>
    <row r="661" spans="1:2" ht="14.25">
      <c r="A661" s="680"/>
      <c r="B661" s="641"/>
    </row>
    <row r="662" spans="1:2" ht="14.25">
      <c r="A662" s="680"/>
      <c r="B662" s="641"/>
    </row>
    <row r="663" spans="1:2" ht="14.25">
      <c r="A663" s="680"/>
      <c r="B663" s="641"/>
    </row>
    <row r="664" spans="1:2" ht="14.25">
      <c r="A664" s="680"/>
      <c r="B664" s="641"/>
    </row>
    <row r="665" spans="1:2" ht="14.25">
      <c r="A665" s="680"/>
      <c r="B665" s="641"/>
    </row>
    <row r="666" spans="1:2" ht="14.25">
      <c r="A666" s="680"/>
      <c r="B666" s="641"/>
    </row>
    <row r="667" spans="1:2" ht="14.25">
      <c r="A667" s="680"/>
      <c r="B667" s="641"/>
    </row>
    <row r="668" spans="1:2" ht="14.25">
      <c r="A668" s="680"/>
      <c r="B668" s="641"/>
    </row>
    <row r="669" spans="1:2" ht="14.25">
      <c r="A669" s="680"/>
      <c r="B669" s="641"/>
    </row>
    <row r="670" spans="1:2" ht="14.25">
      <c r="A670" s="680"/>
      <c r="B670" s="641"/>
    </row>
    <row r="671" spans="1:2" ht="14.25">
      <c r="A671" s="680"/>
      <c r="B671" s="641"/>
    </row>
    <row r="672" spans="1:2" ht="14.25">
      <c r="A672" s="680"/>
      <c r="B672" s="641"/>
    </row>
    <row r="673" spans="1:2" ht="14.25">
      <c r="A673" s="680"/>
      <c r="B673" s="641"/>
    </row>
    <row r="674" spans="1:2" ht="14.25">
      <c r="A674" s="680"/>
      <c r="B674" s="641"/>
    </row>
    <row r="675" spans="1:2" ht="14.25">
      <c r="A675" s="680"/>
      <c r="B675" s="641"/>
    </row>
    <row r="676" spans="1:2" ht="14.25">
      <c r="A676" s="680"/>
      <c r="B676" s="641"/>
    </row>
    <row r="677" spans="1:2" ht="14.25">
      <c r="A677" s="680"/>
      <c r="B677" s="641"/>
    </row>
    <row r="678" spans="1:2" ht="14.25">
      <c r="A678" s="680"/>
      <c r="B678" s="641"/>
    </row>
    <row r="679" spans="1:2" ht="14.25">
      <c r="A679" s="680"/>
      <c r="B679" s="641"/>
    </row>
    <row r="680" spans="1:2" ht="14.25">
      <c r="A680" s="680"/>
      <c r="B680" s="641"/>
    </row>
    <row r="681" spans="1:2" ht="14.25">
      <c r="A681" s="680"/>
      <c r="B681" s="641"/>
    </row>
    <row r="682" spans="1:2" ht="14.25">
      <c r="A682" s="680"/>
      <c r="B682" s="641"/>
    </row>
    <row r="683" spans="1:2" ht="14.25">
      <c r="A683" s="680"/>
      <c r="B683" s="641"/>
    </row>
    <row r="684" spans="1:2" ht="14.25">
      <c r="A684" s="680"/>
      <c r="B684" s="641"/>
    </row>
    <row r="685" spans="1:2" ht="14.25">
      <c r="A685" s="680"/>
      <c r="B685" s="641"/>
    </row>
    <row r="686" spans="1:2" ht="14.25">
      <c r="A686" s="680"/>
      <c r="B686" s="641"/>
    </row>
    <row r="687" spans="1:2" ht="14.25">
      <c r="A687" s="680"/>
      <c r="B687" s="641"/>
    </row>
    <row r="688" spans="1:2" ht="14.25">
      <c r="A688" s="680"/>
      <c r="B688" s="641"/>
    </row>
    <row r="689" spans="1:2" ht="14.25">
      <c r="A689" s="680"/>
      <c r="B689" s="641"/>
    </row>
    <row r="690" spans="1:2" ht="14.25">
      <c r="A690" s="680"/>
      <c r="B690" s="641"/>
    </row>
    <row r="691" spans="1:2" ht="14.25">
      <c r="A691" s="680"/>
      <c r="B691" s="641"/>
    </row>
    <row r="692" spans="1:2" ht="14.25">
      <c r="A692" s="680"/>
      <c r="B692" s="641"/>
    </row>
    <row r="693" spans="1:2" ht="14.25">
      <c r="A693" s="680"/>
      <c r="B693" s="641"/>
    </row>
    <row r="694" spans="1:2" ht="14.25">
      <c r="A694" s="680"/>
      <c r="B694" s="641"/>
    </row>
    <row r="695" spans="1:2" ht="14.25">
      <c r="A695" s="680"/>
      <c r="B695" s="641"/>
    </row>
    <row r="696" spans="1:2" ht="14.25">
      <c r="A696" s="680"/>
      <c r="B696" s="641"/>
    </row>
    <row r="697" spans="1:2" ht="14.25">
      <c r="A697" s="680"/>
      <c r="B697" s="641"/>
    </row>
    <row r="698" spans="1:2" ht="14.25">
      <c r="A698" s="680"/>
      <c r="B698" s="641"/>
    </row>
    <row r="699" spans="1:2" ht="14.25">
      <c r="A699" s="680"/>
      <c r="B699" s="641"/>
    </row>
    <row r="700" spans="1:2" ht="14.25">
      <c r="A700" s="680"/>
      <c r="B700" s="641"/>
    </row>
    <row r="701" spans="1:2" ht="14.25">
      <c r="A701" s="680"/>
      <c r="B701" s="641"/>
    </row>
    <row r="702" spans="1:2" ht="14.25">
      <c r="A702" s="680"/>
      <c r="B702" s="641"/>
    </row>
    <row r="703" spans="1:2" ht="14.25">
      <c r="A703" s="680"/>
      <c r="B703" s="641"/>
    </row>
    <row r="704" spans="1:2" ht="14.25">
      <c r="A704" s="680"/>
      <c r="B704" s="641"/>
    </row>
    <row r="705" spans="1:2" ht="14.25">
      <c r="A705" s="680"/>
      <c r="B705" s="641"/>
    </row>
    <row r="706" spans="1:2" ht="14.25">
      <c r="A706" s="680"/>
      <c r="B706" s="641"/>
    </row>
    <row r="707" spans="1:2" ht="14.25">
      <c r="A707" s="680"/>
      <c r="B707" s="641"/>
    </row>
    <row r="708" spans="1:2" ht="14.25">
      <c r="A708" s="680"/>
      <c r="B708" s="641"/>
    </row>
    <row r="709" spans="1:2" ht="14.25">
      <c r="A709" s="680"/>
      <c r="B709" s="641"/>
    </row>
    <row r="710" spans="1:2" ht="14.25">
      <c r="A710" s="680"/>
      <c r="B710" s="641"/>
    </row>
    <row r="711" spans="1:2" ht="14.25">
      <c r="A711" s="680"/>
      <c r="B711" s="641"/>
    </row>
    <row r="712" spans="1:2" ht="14.25">
      <c r="A712" s="680"/>
      <c r="B712" s="641"/>
    </row>
    <row r="713" spans="1:2" ht="14.25">
      <c r="A713" s="680"/>
      <c r="B713" s="641"/>
    </row>
    <row r="714" spans="1:2" ht="14.25">
      <c r="A714" s="680"/>
      <c r="B714" s="641"/>
    </row>
    <row r="715" spans="1:2" ht="14.25">
      <c r="A715" s="680"/>
      <c r="B715" s="641"/>
    </row>
    <row r="716" spans="1:2" ht="14.25">
      <c r="A716" s="680"/>
      <c r="B716" s="641"/>
    </row>
    <row r="717" spans="1:2" ht="14.25">
      <c r="A717" s="680"/>
      <c r="B717" s="641"/>
    </row>
    <row r="718" spans="1:2" ht="14.25">
      <c r="A718" s="680"/>
      <c r="B718" s="641"/>
    </row>
    <row r="719" spans="1:2" ht="14.25">
      <c r="A719" s="680"/>
      <c r="B719" s="641"/>
    </row>
    <row r="720" spans="1:2" ht="14.25">
      <c r="A720" s="680"/>
      <c r="B720" s="641"/>
    </row>
    <row r="721" spans="1:2" ht="14.25">
      <c r="A721" s="680"/>
      <c r="B721" s="641"/>
    </row>
    <row r="722" spans="1:2" ht="14.25">
      <c r="A722" s="680"/>
      <c r="B722" s="641"/>
    </row>
    <row r="723" spans="1:2" ht="14.25">
      <c r="A723" s="680"/>
      <c r="B723" s="641"/>
    </row>
    <row r="724" spans="1:2" ht="14.25">
      <c r="A724" s="680"/>
      <c r="B724" s="641"/>
    </row>
    <row r="725" spans="1:2" ht="14.25">
      <c r="A725" s="680"/>
      <c r="B725" s="641"/>
    </row>
    <row r="726" spans="1:2" ht="14.25">
      <c r="A726" s="680"/>
      <c r="B726" s="641"/>
    </row>
    <row r="727" spans="1:2" ht="14.25">
      <c r="A727" s="680"/>
      <c r="B727" s="641"/>
    </row>
    <row r="728" spans="1:2" ht="14.25">
      <c r="A728" s="680"/>
      <c r="B728" s="641"/>
    </row>
    <row r="729" spans="1:2" ht="14.25">
      <c r="A729" s="680"/>
      <c r="B729" s="641"/>
    </row>
    <row r="730" spans="1:2" ht="14.25">
      <c r="A730" s="680"/>
      <c r="B730" s="641"/>
    </row>
    <row r="731" spans="1:2" ht="14.25">
      <c r="A731" s="680"/>
      <c r="B731" s="641"/>
    </row>
    <row r="732" spans="1:2" ht="14.25">
      <c r="A732" s="680"/>
      <c r="B732" s="641"/>
    </row>
    <row r="733" spans="1:2" ht="14.25">
      <c r="A733" s="680"/>
      <c r="B733" s="641"/>
    </row>
    <row r="734" spans="1:2" ht="14.25">
      <c r="A734" s="680"/>
      <c r="B734" s="641"/>
    </row>
    <row r="735" spans="1:2" ht="14.25">
      <c r="A735" s="680"/>
      <c r="B735" s="641"/>
    </row>
    <row r="736" spans="1:2" ht="14.25">
      <c r="A736" s="680"/>
      <c r="B736" s="641"/>
    </row>
    <row r="737" spans="1:2" ht="14.25">
      <c r="A737" s="680"/>
      <c r="B737" s="641"/>
    </row>
    <row r="738" spans="1:2" ht="14.25">
      <c r="A738" s="680"/>
      <c r="B738" s="641"/>
    </row>
    <row r="739" spans="1:2" ht="14.25">
      <c r="A739" s="680"/>
      <c r="B739" s="641"/>
    </row>
    <row r="740" spans="1:2" ht="14.25">
      <c r="A740" s="680"/>
      <c r="B740" s="641"/>
    </row>
    <row r="741" spans="1:2" ht="14.25">
      <c r="A741" s="680"/>
      <c r="B741" s="641"/>
    </row>
    <row r="742" spans="1:2" ht="14.25">
      <c r="A742" s="680"/>
      <c r="B742" s="641"/>
    </row>
    <row r="743" spans="1:2" ht="14.25">
      <c r="A743" s="680"/>
      <c r="B743" s="641"/>
    </row>
    <row r="744" spans="1:2" ht="14.25">
      <c r="A744" s="680"/>
      <c r="B744" s="641"/>
    </row>
    <row r="745" spans="1:2" ht="14.25">
      <c r="A745" s="680"/>
      <c r="B745" s="641"/>
    </row>
    <row r="746" spans="1:2" ht="14.25">
      <c r="A746" s="680"/>
      <c r="B746" s="641"/>
    </row>
    <row r="747" spans="1:2" ht="14.25">
      <c r="A747" s="680"/>
      <c r="B747" s="641"/>
    </row>
    <row r="748" spans="1:2" ht="14.25">
      <c r="A748" s="680"/>
      <c r="B748" s="641"/>
    </row>
    <row r="749" spans="1:2" ht="14.25">
      <c r="A749" s="680"/>
      <c r="B749" s="641"/>
    </row>
    <row r="750" spans="1:2" ht="14.25">
      <c r="A750" s="680"/>
      <c r="B750" s="641"/>
    </row>
    <row r="751" spans="1:2" ht="14.25">
      <c r="A751" s="680"/>
      <c r="B751" s="641"/>
    </row>
    <row r="752" spans="1:2" ht="14.25">
      <c r="A752" s="680"/>
      <c r="B752" s="641"/>
    </row>
    <row r="753" spans="1:2" ht="14.25">
      <c r="A753" s="680"/>
      <c r="B753" s="641"/>
    </row>
    <row r="754" spans="1:2" ht="14.25">
      <c r="A754" s="680"/>
      <c r="B754" s="641"/>
    </row>
    <row r="755" spans="1:2" ht="14.25">
      <c r="A755" s="680"/>
      <c r="B755" s="641"/>
    </row>
    <row r="756" spans="1:2" ht="14.25">
      <c r="A756" s="680"/>
      <c r="B756" s="641"/>
    </row>
    <row r="757" spans="1:2" ht="14.25">
      <c r="A757" s="680"/>
      <c r="B757" s="641"/>
    </row>
    <row r="758" spans="1:2" ht="14.25">
      <c r="A758" s="680"/>
      <c r="B758" s="641"/>
    </row>
    <row r="759" spans="1:2" ht="14.25">
      <c r="A759" s="680"/>
      <c r="B759" s="641"/>
    </row>
    <row r="760" spans="1:2" ht="14.25">
      <c r="A760" s="680"/>
      <c r="B760" s="641"/>
    </row>
    <row r="761" spans="1:2" ht="14.25">
      <c r="A761" s="680"/>
      <c r="B761" s="641"/>
    </row>
    <row r="762" spans="1:2" ht="14.25">
      <c r="A762" s="680"/>
      <c r="B762" s="641"/>
    </row>
    <row r="763" spans="1:2" ht="14.25">
      <c r="A763" s="680"/>
      <c r="B763" s="641"/>
    </row>
    <row r="764" spans="1:2" ht="14.25">
      <c r="A764" s="680"/>
      <c r="B764" s="641"/>
    </row>
    <row r="765" spans="1:2" ht="14.25">
      <c r="A765" s="680"/>
      <c r="B765" s="641"/>
    </row>
    <row r="766" spans="1:2" ht="14.25">
      <c r="A766" s="680"/>
      <c r="B766" s="641"/>
    </row>
    <row r="767" spans="1:2" ht="14.25">
      <c r="A767" s="680"/>
      <c r="B767" s="641"/>
    </row>
    <row r="768" spans="1:2" ht="14.25">
      <c r="A768" s="680"/>
      <c r="B768" s="641"/>
    </row>
    <row r="769" spans="1:2" ht="14.25">
      <c r="A769" s="680"/>
      <c r="B769" s="641"/>
    </row>
    <row r="770" spans="1:2" ht="14.25">
      <c r="A770" s="680"/>
      <c r="B770" s="641"/>
    </row>
    <row r="771" spans="1:2" ht="14.25">
      <c r="A771" s="680"/>
      <c r="B771" s="641"/>
    </row>
    <row r="772" spans="1:2" ht="14.25">
      <c r="A772" s="680"/>
      <c r="B772" s="641"/>
    </row>
    <row r="773" spans="1:2" ht="14.25">
      <c r="A773" s="680"/>
      <c r="B773" s="641"/>
    </row>
    <row r="774" spans="1:2" ht="14.25">
      <c r="A774" s="680"/>
      <c r="B774" s="641"/>
    </row>
    <row r="775" spans="1:2" ht="14.25">
      <c r="A775" s="680"/>
      <c r="B775" s="641"/>
    </row>
    <row r="776" spans="1:2" ht="14.25">
      <c r="A776" s="680"/>
      <c r="B776" s="641"/>
    </row>
    <row r="777" spans="1:2" ht="14.25">
      <c r="A777" s="680"/>
      <c r="B777" s="641"/>
    </row>
    <row r="778" spans="1:2" ht="14.25">
      <c r="A778" s="680"/>
      <c r="B778" s="641"/>
    </row>
    <row r="779" spans="1:2" ht="14.25">
      <c r="A779" s="680"/>
      <c r="B779" s="641"/>
    </row>
    <row r="780" spans="1:2" ht="14.25">
      <c r="A780" s="680"/>
      <c r="B780" s="641"/>
    </row>
    <row r="781" spans="1:2" ht="14.25">
      <c r="A781" s="680"/>
      <c r="B781" s="641"/>
    </row>
    <row r="782" spans="1:2" ht="14.25">
      <c r="A782" s="680"/>
      <c r="B782" s="641"/>
    </row>
    <row r="783" spans="1:2" ht="14.25">
      <c r="A783" s="680"/>
      <c r="B783" s="641"/>
    </row>
    <row r="784" spans="1:2" ht="14.25">
      <c r="A784" s="680"/>
      <c r="B784" s="641"/>
    </row>
    <row r="785" spans="1:2" ht="14.25">
      <c r="A785" s="680"/>
      <c r="B785" s="641"/>
    </row>
    <row r="786" spans="1:2" ht="14.25">
      <c r="A786" s="680"/>
      <c r="B786" s="641"/>
    </row>
    <row r="787" spans="1:2" ht="14.25">
      <c r="A787" s="680"/>
      <c r="B787" s="641"/>
    </row>
    <row r="788" spans="1:2" ht="14.25">
      <c r="A788" s="680"/>
      <c r="B788" s="641"/>
    </row>
    <row r="789" spans="1:2" ht="14.25">
      <c r="A789" s="680"/>
      <c r="B789" s="641"/>
    </row>
    <row r="790" spans="1:2" ht="14.25">
      <c r="A790" s="680"/>
      <c r="B790" s="641"/>
    </row>
    <row r="791" spans="1:2" ht="14.25">
      <c r="A791" s="680"/>
      <c r="B791" s="641"/>
    </row>
    <row r="792" spans="1:2" ht="14.25">
      <c r="A792" s="680"/>
      <c r="B792" s="641"/>
    </row>
    <row r="793" spans="1:2" ht="14.25">
      <c r="A793" s="680"/>
      <c r="B793" s="641"/>
    </row>
    <row r="794" spans="1:2" ht="14.25">
      <c r="A794" s="680"/>
      <c r="B794" s="641"/>
    </row>
    <row r="795" spans="1:2" ht="14.25">
      <c r="A795" s="680"/>
      <c r="B795" s="641"/>
    </row>
    <row r="796" spans="1:2" ht="14.25">
      <c r="A796" s="680"/>
      <c r="B796" s="641"/>
    </row>
    <row r="797" spans="1:2" ht="14.25">
      <c r="A797" s="680"/>
      <c r="B797" s="641"/>
    </row>
    <row r="798" spans="1:2" ht="14.25">
      <c r="A798" s="680"/>
      <c r="B798" s="641"/>
    </row>
    <row r="799" spans="1:2" ht="14.25">
      <c r="A799" s="680"/>
      <c r="B799" s="641"/>
    </row>
    <row r="800" spans="1:2" ht="14.25">
      <c r="A800" s="680"/>
      <c r="B800" s="641"/>
    </row>
    <row r="801" spans="1:2" ht="14.25">
      <c r="A801" s="680"/>
      <c r="B801" s="641"/>
    </row>
    <row r="802" spans="1:2" ht="14.25">
      <c r="A802" s="680"/>
      <c r="B802" s="641"/>
    </row>
    <row r="803" spans="1:2" ht="14.25">
      <c r="A803" s="680"/>
      <c r="B803" s="641"/>
    </row>
    <row r="804" spans="1:2" ht="14.25">
      <c r="A804" s="680"/>
      <c r="B804" s="641"/>
    </row>
    <row r="805" spans="1:2" ht="14.25">
      <c r="A805" s="680"/>
      <c r="B805" s="641"/>
    </row>
    <row r="806" spans="1:2" ht="14.25">
      <c r="A806" s="680"/>
      <c r="B806" s="641"/>
    </row>
    <row r="807" spans="1:2" ht="14.25">
      <c r="A807" s="680"/>
      <c r="B807" s="641"/>
    </row>
    <row r="808" spans="1:2" ht="14.25">
      <c r="A808" s="680"/>
      <c r="B808" s="641"/>
    </row>
    <row r="809" spans="1:2" ht="14.25">
      <c r="A809" s="680"/>
      <c r="B809" s="641"/>
    </row>
    <row r="810" spans="1:2" ht="14.25">
      <c r="A810" s="680"/>
      <c r="B810" s="641"/>
    </row>
    <row r="811" spans="1:2" ht="14.25">
      <c r="A811" s="680"/>
      <c r="B811" s="641"/>
    </row>
    <row r="812" spans="1:2" ht="14.25">
      <c r="A812" s="680"/>
      <c r="B812" s="641"/>
    </row>
    <row r="813" spans="1:2" ht="14.25">
      <c r="A813" s="680"/>
      <c r="B813" s="641"/>
    </row>
    <row r="814" spans="1:2" ht="14.25">
      <c r="A814" s="680"/>
      <c r="B814" s="641"/>
    </row>
    <row r="815" spans="1:2" ht="14.25">
      <c r="A815" s="680"/>
      <c r="B815" s="641"/>
    </row>
    <row r="816" spans="1:2" ht="14.25">
      <c r="A816" s="680"/>
      <c r="B816" s="641"/>
    </row>
    <row r="817" spans="1:2" ht="14.25">
      <c r="A817" s="680"/>
      <c r="B817" s="641"/>
    </row>
    <row r="818" spans="1:2" ht="14.25">
      <c r="A818" s="680"/>
      <c r="B818" s="641"/>
    </row>
    <row r="819" spans="1:2" ht="14.25">
      <c r="A819" s="680"/>
      <c r="B819" s="641"/>
    </row>
    <row r="820" spans="1:2" ht="14.25">
      <c r="A820" s="680"/>
      <c r="B820" s="641"/>
    </row>
    <row r="821" spans="1:2" ht="14.25">
      <c r="A821" s="680"/>
      <c r="B821" s="641"/>
    </row>
    <row r="822" spans="1:2" ht="14.25">
      <c r="A822" s="680"/>
      <c r="B822" s="641"/>
    </row>
    <row r="823" spans="1:2" ht="14.25">
      <c r="A823" s="680"/>
      <c r="B823" s="641"/>
    </row>
    <row r="824" spans="1:2" ht="14.25">
      <c r="A824" s="680"/>
      <c r="B824" s="641"/>
    </row>
    <row r="825" spans="1:2" ht="14.25">
      <c r="A825" s="680"/>
      <c r="B825" s="641"/>
    </row>
    <row r="826" spans="1:2" ht="14.25">
      <c r="A826" s="680"/>
      <c r="B826" s="641"/>
    </row>
    <row r="827" spans="1:2" ht="14.25">
      <c r="A827" s="680"/>
      <c r="B827" s="641"/>
    </row>
    <row r="828" spans="1:2" ht="14.25">
      <c r="A828" s="680"/>
      <c r="B828" s="641"/>
    </row>
    <row r="829" spans="1:2" ht="14.25">
      <c r="A829" s="680"/>
      <c r="B829" s="641"/>
    </row>
    <row r="830" spans="1:2" ht="14.25">
      <c r="A830" s="680"/>
      <c r="B830" s="641"/>
    </row>
    <row r="831" spans="1:2" ht="14.25">
      <c r="A831" s="680"/>
      <c r="B831" s="641"/>
    </row>
    <row r="832" spans="1:2" ht="14.25">
      <c r="A832" s="680"/>
      <c r="B832" s="641"/>
    </row>
    <row r="833" spans="1:2" ht="14.25">
      <c r="A833" s="680"/>
      <c r="B833" s="641"/>
    </row>
    <row r="834" spans="1:2" ht="14.25">
      <c r="A834" s="680"/>
      <c r="B834" s="641"/>
    </row>
    <row r="835" spans="1:2" ht="14.25">
      <c r="A835" s="680"/>
      <c r="B835" s="641"/>
    </row>
    <row r="836" spans="1:2" ht="14.25">
      <c r="A836" s="680"/>
      <c r="B836" s="641"/>
    </row>
    <row r="837" spans="1:2" ht="14.25">
      <c r="A837" s="680"/>
      <c r="B837" s="641"/>
    </row>
    <row r="838" spans="1:2" ht="14.25">
      <c r="A838" s="680"/>
      <c r="B838" s="641"/>
    </row>
    <row r="839" spans="1:2" ht="14.25">
      <c r="A839" s="680"/>
      <c r="B839" s="641"/>
    </row>
    <row r="840" spans="1:2" ht="14.25">
      <c r="A840" s="680"/>
      <c r="B840" s="641"/>
    </row>
    <row r="841" spans="1:2" ht="14.25">
      <c r="A841" s="680"/>
      <c r="B841" s="641"/>
    </row>
    <row r="842" spans="1:2" ht="14.25">
      <c r="A842" s="680"/>
      <c r="B842" s="641"/>
    </row>
    <row r="843" spans="1:2" ht="14.25">
      <c r="A843" s="680"/>
      <c r="B843" s="641"/>
    </row>
    <row r="844" spans="1:2" ht="14.25">
      <c r="A844" s="680"/>
      <c r="B844" s="641"/>
    </row>
    <row r="845" spans="1:2" ht="14.25">
      <c r="A845" s="680"/>
      <c r="B845" s="641"/>
    </row>
    <row r="846" spans="1:2" ht="14.25">
      <c r="A846" s="680"/>
      <c r="B846" s="641"/>
    </row>
    <row r="847" spans="1:2" ht="14.25">
      <c r="A847" s="680"/>
      <c r="B847" s="641"/>
    </row>
    <row r="848" spans="1:2" ht="14.25">
      <c r="A848" s="680"/>
      <c r="B848" s="641"/>
    </row>
    <row r="849" spans="1:2" ht="14.25">
      <c r="A849" s="680"/>
      <c r="B849" s="641"/>
    </row>
    <row r="850" spans="1:2" ht="14.25">
      <c r="A850" s="680"/>
      <c r="B850" s="641"/>
    </row>
    <row r="851" spans="1:2" ht="14.25">
      <c r="A851" s="680"/>
      <c r="B851" s="641"/>
    </row>
    <row r="852" spans="1:2" ht="14.25">
      <c r="A852" s="680"/>
      <c r="B852" s="641"/>
    </row>
    <row r="853" spans="1:2" ht="14.25">
      <c r="A853" s="680"/>
      <c r="B853" s="641"/>
    </row>
    <row r="854" spans="1:2" ht="14.25">
      <c r="A854" s="680"/>
      <c r="B854" s="641"/>
    </row>
    <row r="855" spans="1:2" ht="14.25">
      <c r="A855" s="680"/>
      <c r="B855" s="641"/>
    </row>
    <row r="856" spans="1:2" ht="14.25">
      <c r="A856" s="680"/>
      <c r="B856" s="641"/>
    </row>
    <row r="857" spans="1:2" ht="14.25">
      <c r="A857" s="680"/>
      <c r="B857" s="641"/>
    </row>
    <row r="858" spans="1:2" ht="14.25">
      <c r="A858" s="680"/>
      <c r="B858" s="641"/>
    </row>
    <row r="859" spans="1:2" ht="14.25">
      <c r="A859" s="680"/>
      <c r="B859" s="641"/>
    </row>
    <row r="860" spans="1:2" ht="14.25">
      <c r="A860" s="680"/>
      <c r="B860" s="641"/>
    </row>
    <row r="861" spans="1:2" ht="14.25">
      <c r="A861" s="680"/>
      <c r="B861" s="641"/>
    </row>
    <row r="862" spans="1:2" ht="14.25">
      <c r="A862" s="680"/>
      <c r="B862" s="641"/>
    </row>
    <row r="863" spans="1:2" ht="14.25">
      <c r="A863" s="680"/>
      <c r="B863" s="641"/>
    </row>
    <row r="864" spans="1:2" ht="14.25">
      <c r="A864" s="680"/>
      <c r="B864" s="641"/>
    </row>
    <row r="865" spans="1:2" ht="14.25">
      <c r="A865" s="680"/>
      <c r="B865" s="641"/>
    </row>
    <row r="866" spans="1:2" ht="14.25">
      <c r="A866" s="680"/>
      <c r="B866" s="641"/>
    </row>
    <row r="867" spans="1:2" ht="14.25">
      <c r="A867" s="680"/>
      <c r="B867" s="641"/>
    </row>
    <row r="868" spans="1:2" ht="14.25">
      <c r="A868" s="680"/>
      <c r="B868" s="641"/>
    </row>
    <row r="869" spans="1:2" ht="14.25">
      <c r="A869" s="680"/>
      <c r="B869" s="641"/>
    </row>
    <row r="870" spans="1:2" ht="14.25">
      <c r="A870" s="680"/>
      <c r="B870" s="641"/>
    </row>
    <row r="871" spans="1:2" ht="14.25">
      <c r="A871" s="680"/>
      <c r="B871" s="641"/>
    </row>
    <row r="872" spans="1:2" ht="14.25">
      <c r="A872" s="680"/>
      <c r="B872" s="641"/>
    </row>
    <row r="873" spans="1:2" ht="14.25">
      <c r="A873" s="680"/>
      <c r="B873" s="641"/>
    </row>
    <row r="874" spans="1:2" ht="14.25">
      <c r="A874" s="680"/>
      <c r="B874" s="641"/>
    </row>
    <row r="875" spans="1:2" ht="14.25">
      <c r="A875" s="680"/>
      <c r="B875" s="641"/>
    </row>
    <row r="876" spans="1:2" ht="14.25">
      <c r="A876" s="680"/>
      <c r="B876" s="641"/>
    </row>
    <row r="877" spans="1:2" ht="14.25">
      <c r="A877" s="680"/>
      <c r="B877" s="641"/>
    </row>
    <row r="878" spans="1:2" ht="14.25">
      <c r="A878" s="680"/>
      <c r="B878" s="641"/>
    </row>
    <row r="879" spans="1:2" ht="14.25">
      <c r="A879" s="680"/>
      <c r="B879" s="641"/>
    </row>
    <row r="880" spans="1:2" ht="14.25">
      <c r="A880" s="680"/>
      <c r="B880" s="641"/>
    </row>
    <row r="881" spans="1:2" ht="14.25">
      <c r="A881" s="680"/>
      <c r="B881" s="641"/>
    </row>
    <row r="882" spans="1:2" ht="14.25">
      <c r="A882" s="680"/>
      <c r="B882" s="641"/>
    </row>
    <row r="883" spans="1:2" ht="14.25">
      <c r="A883" s="680"/>
      <c r="B883" s="641"/>
    </row>
    <row r="884" spans="1:2" ht="14.25">
      <c r="A884" s="680"/>
      <c r="B884" s="641"/>
    </row>
    <row r="885" spans="1:2" ht="14.25">
      <c r="A885" s="680"/>
      <c r="B885" s="641"/>
    </row>
    <row r="886" spans="1:2" ht="14.25">
      <c r="A886" s="680"/>
      <c r="B886" s="641"/>
    </row>
    <row r="887" spans="1:2" ht="14.25">
      <c r="A887" s="680"/>
      <c r="B887" s="641"/>
    </row>
    <row r="888" spans="1:2" ht="14.25">
      <c r="A888" s="680"/>
      <c r="B888" s="641"/>
    </row>
    <row r="889" spans="1:2" ht="14.25">
      <c r="A889" s="680"/>
      <c r="B889" s="641"/>
    </row>
    <row r="890" spans="1:2" ht="14.25">
      <c r="A890" s="680"/>
      <c r="B890" s="641"/>
    </row>
    <row r="891" spans="1:2" ht="14.25">
      <c r="A891" s="680"/>
      <c r="B891" s="641"/>
    </row>
    <row r="892" spans="1:2" ht="14.25">
      <c r="A892" s="680"/>
      <c r="B892" s="641"/>
    </row>
    <row r="893" spans="1:2" ht="14.25">
      <c r="A893" s="680"/>
      <c r="B893" s="641"/>
    </row>
    <row r="894" spans="1:2" ht="14.25">
      <c r="A894" s="680"/>
      <c r="B894" s="641"/>
    </row>
    <row r="895" spans="1:2" ht="14.25">
      <c r="A895" s="680"/>
      <c r="B895" s="641"/>
    </row>
    <row r="896" spans="1:2" ht="14.25">
      <c r="A896" s="680"/>
      <c r="B896" s="641"/>
    </row>
    <row r="897" spans="1:2" ht="14.25">
      <c r="A897" s="680"/>
      <c r="B897" s="641"/>
    </row>
    <row r="898" spans="1:2" ht="14.25">
      <c r="A898" s="680"/>
      <c r="B898" s="641"/>
    </row>
    <row r="899" spans="1:2" ht="14.25">
      <c r="A899" s="680"/>
      <c r="B899" s="641"/>
    </row>
    <row r="900" spans="1:2" ht="14.25">
      <c r="A900" s="680"/>
      <c r="B900" s="641"/>
    </row>
    <row r="901" spans="1:2" ht="14.25">
      <c r="A901" s="680"/>
      <c r="B901" s="641"/>
    </row>
    <row r="902" spans="1:2" ht="14.25">
      <c r="A902" s="680"/>
      <c r="B902" s="641"/>
    </row>
    <row r="903" spans="1:2" ht="14.25">
      <c r="A903" s="680"/>
      <c r="B903" s="641"/>
    </row>
    <row r="904" spans="1:2" ht="14.25">
      <c r="A904" s="680"/>
      <c r="B904" s="641"/>
    </row>
    <row r="905" spans="1:2" ht="14.25">
      <c r="A905" s="680"/>
      <c r="B905" s="641"/>
    </row>
    <row r="906" spans="1:2" ht="14.25">
      <c r="A906" s="680"/>
      <c r="B906" s="641"/>
    </row>
    <row r="907" spans="1:2" ht="14.25">
      <c r="A907" s="680"/>
      <c r="B907" s="641"/>
    </row>
    <row r="908" spans="1:2" ht="14.25">
      <c r="A908" s="680"/>
      <c r="B908" s="641"/>
    </row>
    <row r="909" spans="1:2" ht="14.25">
      <c r="A909" s="680"/>
      <c r="B909" s="641"/>
    </row>
    <row r="910" spans="1:2" ht="14.25">
      <c r="A910" s="680"/>
      <c r="B910" s="641"/>
    </row>
    <row r="911" spans="1:2" ht="14.25">
      <c r="A911" s="680"/>
      <c r="B911" s="641"/>
    </row>
    <row r="912" spans="1:2" ht="14.25">
      <c r="A912" s="680"/>
      <c r="B912" s="641"/>
    </row>
    <row r="913" spans="1:2" ht="14.25">
      <c r="A913" s="680"/>
      <c r="B913" s="641"/>
    </row>
    <row r="914" spans="1:2" ht="14.25">
      <c r="A914" s="680"/>
      <c r="B914" s="641"/>
    </row>
    <row r="915" spans="1:2" ht="14.25">
      <c r="A915" s="680"/>
      <c r="B915" s="641"/>
    </row>
    <row r="916" spans="1:2" ht="14.25">
      <c r="A916" s="680"/>
      <c r="B916" s="641"/>
    </row>
    <row r="917" spans="1:2" ht="14.25">
      <c r="A917" s="680"/>
      <c r="B917" s="641"/>
    </row>
    <row r="918" spans="1:2" ht="14.25">
      <c r="A918" s="680"/>
      <c r="B918" s="641"/>
    </row>
    <row r="919" spans="1:2" ht="14.25">
      <c r="A919" s="680"/>
      <c r="B919" s="641"/>
    </row>
    <row r="920" spans="1:2" ht="14.25">
      <c r="A920" s="680"/>
      <c r="B920" s="641"/>
    </row>
    <row r="921" spans="1:2" ht="14.25">
      <c r="A921" s="680"/>
      <c r="B921" s="641"/>
    </row>
    <row r="922" spans="1:2" ht="14.25">
      <c r="A922" s="680"/>
      <c r="B922" s="641"/>
    </row>
    <row r="923" spans="1:2" ht="14.25">
      <c r="A923" s="680"/>
      <c r="B923" s="641"/>
    </row>
    <row r="924" spans="1:2" ht="14.25">
      <c r="A924" s="680"/>
      <c r="B924" s="641"/>
    </row>
    <row r="925" spans="1:2" ht="14.25">
      <c r="A925" s="680"/>
      <c r="B925" s="641"/>
    </row>
    <row r="926" spans="1:2" ht="14.25">
      <c r="A926" s="680"/>
      <c r="B926" s="641"/>
    </row>
    <row r="927" spans="1:2" ht="14.25">
      <c r="A927" s="680"/>
      <c r="B927" s="641"/>
    </row>
    <row r="928" spans="1:2" ht="14.25">
      <c r="A928" s="680"/>
      <c r="B928" s="641"/>
    </row>
    <row r="929" spans="1:2" ht="14.25">
      <c r="A929" s="680"/>
      <c r="B929" s="641"/>
    </row>
    <row r="930" spans="1:2" ht="14.25">
      <c r="A930" s="680"/>
      <c r="B930" s="641"/>
    </row>
    <row r="931" spans="1:2" ht="14.25">
      <c r="A931" s="680"/>
      <c r="B931" s="641"/>
    </row>
    <row r="932" spans="1:2" ht="14.25">
      <c r="A932" s="680"/>
      <c r="B932" s="641"/>
    </row>
    <row r="933" spans="1:2" ht="14.25">
      <c r="A933" s="680"/>
      <c r="B933" s="641"/>
    </row>
    <row r="934" spans="1:2" ht="14.25">
      <c r="A934" s="680"/>
      <c r="B934" s="641"/>
    </row>
    <row r="935" spans="1:2" ht="14.25">
      <c r="A935" s="680"/>
      <c r="B935" s="641"/>
    </row>
    <row r="936" spans="1:2" ht="14.25">
      <c r="A936" s="680"/>
      <c r="B936" s="641"/>
    </row>
    <row r="937" spans="1:2" ht="14.25">
      <c r="A937" s="680"/>
      <c r="B937" s="641"/>
    </row>
    <row r="938" spans="1:2" ht="14.25">
      <c r="A938" s="680"/>
      <c r="B938" s="641"/>
    </row>
    <row r="939" spans="1:2" ht="14.25">
      <c r="A939" s="680"/>
      <c r="B939" s="641"/>
    </row>
    <row r="940" spans="1:2" ht="14.25">
      <c r="A940" s="680"/>
      <c r="B940" s="641"/>
    </row>
    <row r="941" spans="1:2" ht="14.25">
      <c r="A941" s="680"/>
      <c r="B941" s="641"/>
    </row>
    <row r="942" spans="1:2" ht="14.25">
      <c r="A942" s="680"/>
      <c r="B942" s="641"/>
    </row>
    <row r="943" spans="1:2" ht="14.25">
      <c r="A943" s="680"/>
      <c r="B943" s="641"/>
    </row>
    <row r="944" spans="1:2" ht="14.25">
      <c r="A944" s="680"/>
      <c r="B944" s="641"/>
    </row>
    <row r="945" spans="1:2" ht="14.25">
      <c r="A945" s="680"/>
      <c r="B945" s="641"/>
    </row>
    <row r="946" spans="1:2" ht="14.25">
      <c r="A946" s="680"/>
      <c r="B946" s="641"/>
    </row>
    <row r="947" spans="1:2" ht="14.25">
      <c r="A947" s="680"/>
      <c r="B947" s="641"/>
    </row>
    <row r="948" spans="1:2" ht="14.25">
      <c r="A948" s="680"/>
      <c r="B948" s="641"/>
    </row>
    <row r="949" spans="1:2" ht="14.25">
      <c r="A949" s="680"/>
      <c r="B949" s="641"/>
    </row>
    <row r="950" spans="1:2" ht="14.25">
      <c r="A950" s="680"/>
      <c r="B950" s="641"/>
    </row>
    <row r="951" spans="1:2" ht="14.25">
      <c r="A951" s="680"/>
      <c r="B951" s="641"/>
    </row>
    <row r="952" spans="1:2" ht="14.25">
      <c r="A952" s="680"/>
      <c r="B952" s="641"/>
    </row>
    <row r="953" spans="1:2" ht="14.25">
      <c r="A953" s="680"/>
      <c r="B953" s="641"/>
    </row>
    <row r="954" spans="1:2" ht="14.25">
      <c r="A954" s="680"/>
      <c r="B954" s="641"/>
    </row>
    <row r="955" spans="1:2" ht="14.25">
      <c r="A955" s="680"/>
      <c r="B955" s="641"/>
    </row>
    <row r="956" spans="1:2" ht="14.25">
      <c r="A956" s="680"/>
      <c r="B956" s="641"/>
    </row>
    <row r="957" spans="1:2" ht="14.25">
      <c r="A957" s="680"/>
      <c r="B957" s="641"/>
    </row>
    <row r="958" spans="1:2" ht="14.25">
      <c r="A958" s="680"/>
      <c r="B958" s="641"/>
    </row>
    <row r="959" spans="1:2" ht="14.25">
      <c r="A959" s="680"/>
      <c r="B959" s="641"/>
    </row>
    <row r="960" spans="1:2" ht="14.25">
      <c r="A960" s="680"/>
      <c r="B960" s="641"/>
    </row>
    <row r="961" spans="1:2" ht="14.25">
      <c r="A961" s="680"/>
      <c r="B961" s="641"/>
    </row>
    <row r="962" spans="1:2" ht="14.25">
      <c r="A962" s="680"/>
      <c r="B962" s="641"/>
    </row>
    <row r="963" spans="1:2" ht="14.25">
      <c r="A963" s="680"/>
      <c r="B963" s="641"/>
    </row>
    <row r="964" spans="1:2" ht="14.25">
      <c r="A964" s="680"/>
      <c r="B964" s="641"/>
    </row>
    <row r="965" spans="1:2" ht="14.25">
      <c r="A965" s="680"/>
      <c r="B965" s="641"/>
    </row>
    <row r="966" spans="1:2" ht="14.25">
      <c r="A966" s="680"/>
      <c r="B966" s="641"/>
    </row>
    <row r="967" spans="1:2" ht="14.25">
      <c r="A967" s="680"/>
      <c r="B967" s="641"/>
    </row>
    <row r="968" spans="1:2" ht="14.25">
      <c r="A968" s="680"/>
      <c r="B968" s="641"/>
    </row>
    <row r="969" spans="1:2" ht="14.25">
      <c r="A969" s="680"/>
      <c r="B969" s="641"/>
    </row>
    <row r="970" spans="1:2" ht="14.25">
      <c r="A970" s="680"/>
      <c r="B970" s="641"/>
    </row>
    <row r="971" spans="1:2" ht="14.25">
      <c r="A971" s="680"/>
      <c r="B971" s="641"/>
    </row>
    <row r="972" spans="1:2" ht="14.25">
      <c r="A972" s="680"/>
      <c r="B972" s="641"/>
    </row>
    <row r="973" spans="1:2" ht="14.25">
      <c r="A973" s="680"/>
      <c r="B973" s="641"/>
    </row>
    <row r="974" spans="1:2" ht="14.25">
      <c r="A974" s="680"/>
      <c r="B974" s="641"/>
    </row>
    <row r="975" spans="1:2" ht="14.25">
      <c r="A975" s="680"/>
      <c r="B975" s="641"/>
    </row>
    <row r="976" spans="1:2" ht="14.25">
      <c r="A976" s="680"/>
      <c r="B976" s="641"/>
    </row>
    <row r="977" spans="1:2" ht="14.25">
      <c r="A977" s="680"/>
      <c r="B977" s="641"/>
    </row>
    <row r="978" spans="1:2" ht="14.25">
      <c r="A978" s="680"/>
      <c r="B978" s="641"/>
    </row>
    <row r="979" spans="1:2" ht="14.25">
      <c r="A979" s="680"/>
      <c r="B979" s="641"/>
    </row>
    <row r="980" spans="1:2" ht="14.25">
      <c r="A980" s="680"/>
      <c r="B980" s="641"/>
    </row>
    <row r="981" spans="1:2" ht="14.25">
      <c r="A981" s="680"/>
      <c r="B981" s="641"/>
    </row>
    <row r="982" spans="1:2" ht="14.25">
      <c r="A982" s="680"/>
      <c r="B982" s="641"/>
    </row>
    <row r="983" spans="1:2" ht="14.25">
      <c r="A983" s="680"/>
      <c r="B983" s="641"/>
    </row>
    <row r="984" spans="1:2" ht="14.25">
      <c r="A984" s="680"/>
      <c r="B984" s="641"/>
    </row>
    <row r="985" spans="1:2" ht="14.25">
      <c r="A985" s="680"/>
      <c r="B985" s="641"/>
    </row>
    <row r="986" spans="1:2" ht="14.25">
      <c r="A986" s="680"/>
      <c r="B986" s="641"/>
    </row>
    <row r="987" spans="1:2" ht="14.25">
      <c r="A987" s="680"/>
      <c r="B987" s="641"/>
    </row>
    <row r="988" spans="1:2" ht="14.25">
      <c r="A988" s="680"/>
      <c r="B988" s="641"/>
    </row>
    <row r="989" spans="1:2" ht="14.25">
      <c r="A989" s="680"/>
      <c r="B989" s="641"/>
    </row>
    <row r="990" spans="1:2" ht="14.25">
      <c r="A990" s="680"/>
      <c r="B990" s="641"/>
    </row>
    <row r="991" spans="1:2" ht="14.25">
      <c r="A991" s="680"/>
      <c r="B991" s="641"/>
    </row>
    <row r="992" spans="1:2" ht="14.25">
      <c r="A992" s="680"/>
      <c r="B992" s="641"/>
    </row>
    <row r="993" spans="1:2" ht="14.25">
      <c r="A993" s="680"/>
      <c r="B993" s="641"/>
    </row>
    <row r="994" spans="1:2" ht="14.25">
      <c r="A994" s="680"/>
      <c r="B994" s="641"/>
    </row>
    <row r="995" spans="1:2" ht="14.25">
      <c r="A995" s="680"/>
      <c r="B995" s="641"/>
    </row>
    <row r="996" spans="1:2" ht="14.25">
      <c r="A996" s="680"/>
      <c r="B996" s="641"/>
    </row>
    <row r="997" spans="1:2" ht="14.25">
      <c r="A997" s="680"/>
      <c r="B997" s="641"/>
    </row>
    <row r="998" spans="1:2" ht="14.25">
      <c r="A998" s="680"/>
      <c r="B998" s="641"/>
    </row>
    <row r="999" spans="1:2" ht="14.25">
      <c r="A999" s="680"/>
      <c r="B999" s="641"/>
    </row>
    <row r="1000" spans="1:2" ht="14.25">
      <c r="A1000" s="680"/>
      <c r="B1000" s="641"/>
    </row>
    <row r="1001" spans="1:2" ht="14.25">
      <c r="A1001" s="680"/>
      <c r="B1001" s="641"/>
    </row>
    <row r="1002" spans="1:2" ht="14.25">
      <c r="A1002" s="680"/>
      <c r="B1002" s="641"/>
    </row>
    <row r="1003" spans="1:2" ht="14.25">
      <c r="A1003" s="680"/>
      <c r="B1003" s="641"/>
    </row>
    <row r="1004" spans="1:2" ht="14.25">
      <c r="A1004" s="680"/>
      <c r="B1004" s="641"/>
    </row>
    <row r="1005" spans="1:2" ht="14.25">
      <c r="A1005" s="680"/>
      <c r="B1005" s="641"/>
    </row>
    <row r="1006" spans="1:2" ht="14.25">
      <c r="A1006" s="680"/>
      <c r="B1006" s="641"/>
    </row>
    <row r="1007" spans="1:2" ht="14.25">
      <c r="A1007" s="680"/>
      <c r="B1007" s="641"/>
    </row>
    <row r="1008" spans="1:2" ht="14.25">
      <c r="A1008" s="680"/>
      <c r="B1008" s="641"/>
    </row>
    <row r="1009" spans="1:2" ht="14.25">
      <c r="A1009" s="680"/>
      <c r="B1009" s="641"/>
    </row>
    <row r="1010" spans="1:2" ht="14.25">
      <c r="A1010" s="680"/>
      <c r="B1010" s="641"/>
    </row>
    <row r="1011" spans="1:2" ht="14.25">
      <c r="A1011" s="680"/>
      <c r="B1011" s="641"/>
    </row>
    <row r="1012" spans="1:2" ht="14.25">
      <c r="A1012" s="680"/>
      <c r="B1012" s="641"/>
    </row>
    <row r="1013" spans="1:2" ht="14.25">
      <c r="A1013" s="680"/>
      <c r="B1013" s="641"/>
    </row>
    <row r="1014" spans="1:2" ht="14.25">
      <c r="A1014" s="680"/>
      <c r="B1014" s="641"/>
    </row>
    <row r="1015" spans="1:2" ht="14.25">
      <c r="A1015" s="680"/>
      <c r="B1015" s="641"/>
    </row>
    <row r="1016" spans="1:2" ht="14.25">
      <c r="A1016" s="680"/>
      <c r="B1016" s="641"/>
    </row>
    <row r="1017" spans="1:2" ht="14.25">
      <c r="A1017" s="680"/>
      <c r="B1017" s="641"/>
    </row>
    <row r="1018" spans="1:2" ht="14.25">
      <c r="A1018" s="680"/>
      <c r="B1018" s="641"/>
    </row>
    <row r="1019" spans="1:2" ht="14.25">
      <c r="A1019" s="680"/>
      <c r="B1019" s="641"/>
    </row>
    <row r="1020" spans="1:2" ht="14.25">
      <c r="A1020" s="680"/>
      <c r="B1020" s="641"/>
    </row>
    <row r="1021" spans="1:2" ht="14.25">
      <c r="A1021" s="680"/>
      <c r="B1021" s="641"/>
    </row>
    <row r="1022" spans="1:2" ht="14.25">
      <c r="A1022" s="680"/>
      <c r="B1022" s="641"/>
    </row>
    <row r="1023" spans="1:2" ht="14.25">
      <c r="A1023" s="680"/>
      <c r="B1023" s="641"/>
    </row>
    <row r="1024" spans="1:2" ht="14.25">
      <c r="A1024" s="680"/>
      <c r="B1024" s="641"/>
    </row>
    <row r="1025" spans="1:2" ht="14.25">
      <c r="A1025" s="680"/>
      <c r="B1025" s="641"/>
    </row>
    <row r="1026" spans="1:2" ht="14.25">
      <c r="A1026" s="680"/>
      <c r="B1026" s="641"/>
    </row>
    <row r="1027" spans="1:2" ht="14.25">
      <c r="A1027" s="680"/>
      <c r="B1027" s="641"/>
    </row>
    <row r="1028" spans="1:2" ht="14.25">
      <c r="A1028" s="680"/>
      <c r="B1028" s="641"/>
    </row>
    <row r="1029" spans="1:2" ht="14.25">
      <c r="A1029" s="680"/>
      <c r="B1029" s="641"/>
    </row>
    <row r="1030" spans="1:2" ht="14.25">
      <c r="A1030" s="680"/>
      <c r="B1030" s="641"/>
    </row>
    <row r="1031" spans="1:2" ht="14.25">
      <c r="A1031" s="680"/>
      <c r="B1031" s="641"/>
    </row>
    <row r="1032" spans="1:2" ht="14.25">
      <c r="A1032" s="680"/>
      <c r="B1032" s="641"/>
    </row>
    <row r="1033" spans="1:2" ht="14.25">
      <c r="A1033" s="680"/>
      <c r="B1033" s="641"/>
    </row>
    <row r="1034" spans="1:2" ht="14.25">
      <c r="A1034" s="680"/>
      <c r="B1034" s="641"/>
    </row>
    <row r="1035" spans="1:2" ht="14.25">
      <c r="A1035" s="680"/>
      <c r="B1035" s="641"/>
    </row>
    <row r="1036" spans="1:2" ht="14.25">
      <c r="A1036" s="680"/>
      <c r="B1036" s="641"/>
    </row>
    <row r="1037" spans="1:2" ht="14.25">
      <c r="A1037" s="680"/>
      <c r="B1037" s="641"/>
    </row>
    <row r="1038" spans="1:2" ht="14.25">
      <c r="A1038" s="680"/>
      <c r="B1038" s="641"/>
    </row>
    <row r="1039" spans="1:2" ht="14.25">
      <c r="A1039" s="680"/>
      <c r="B1039" s="641"/>
    </row>
    <row r="1040" spans="1:2" ht="14.25">
      <c r="A1040" s="680"/>
      <c r="B1040" s="641"/>
    </row>
    <row r="1041" spans="1:2" ht="14.25">
      <c r="A1041" s="680"/>
      <c r="B1041" s="641"/>
    </row>
    <row r="1042" spans="1:2" ht="14.25">
      <c r="A1042" s="680"/>
      <c r="B1042" s="641"/>
    </row>
    <row r="1043" spans="1:2" ht="14.25">
      <c r="A1043" s="680"/>
      <c r="B1043" s="641"/>
    </row>
    <row r="1044" spans="1:2" ht="14.25">
      <c r="A1044" s="680"/>
      <c r="B1044" s="641"/>
    </row>
    <row r="1045" spans="1:2" ht="14.25">
      <c r="A1045" s="680"/>
      <c r="B1045" s="641"/>
    </row>
    <row r="1046" spans="1:2" ht="14.25">
      <c r="A1046" s="680"/>
      <c r="B1046" s="641"/>
    </row>
    <row r="1047" spans="1:2" ht="14.25">
      <c r="A1047" s="680"/>
      <c r="B1047" s="641"/>
    </row>
    <row r="1048" spans="1:2" ht="14.25">
      <c r="A1048" s="680"/>
      <c r="B1048" s="641"/>
    </row>
    <row r="1049" spans="1:2" ht="14.25">
      <c r="A1049" s="680"/>
      <c r="B1049" s="641"/>
    </row>
    <row r="1050" spans="1:2" ht="14.25">
      <c r="A1050" s="680"/>
      <c r="B1050" s="641"/>
    </row>
    <row r="1051" spans="1:2" ht="14.25">
      <c r="A1051" s="680"/>
      <c r="B1051" s="641"/>
    </row>
    <row r="1052" spans="1:2" ht="14.25">
      <c r="A1052" s="680"/>
      <c r="B1052" s="641"/>
    </row>
    <row r="1053" spans="1:2" ht="14.25">
      <c r="A1053" s="680"/>
      <c r="B1053" s="641"/>
    </row>
    <row r="1054" spans="1:2" ht="14.25">
      <c r="A1054" s="680"/>
      <c r="B1054" s="641"/>
    </row>
    <row r="1055" spans="1:2" ht="14.25">
      <c r="A1055" s="680"/>
      <c r="B1055" s="641"/>
    </row>
    <row r="1056" spans="1:2" ht="14.25">
      <c r="A1056" s="680"/>
      <c r="B1056" s="641"/>
    </row>
    <row r="1057" spans="1:2" ht="14.25">
      <c r="A1057" s="680"/>
      <c r="B1057" s="641"/>
    </row>
    <row r="1058" spans="1:2" ht="14.25">
      <c r="A1058" s="680"/>
      <c r="B1058" s="641"/>
    </row>
    <row r="1059" spans="1:2" ht="14.25">
      <c r="A1059" s="680"/>
      <c r="B1059" s="641"/>
    </row>
    <row r="1060" spans="1:2" ht="14.25">
      <c r="A1060" s="680"/>
      <c r="B1060" s="641"/>
    </row>
    <row r="1061" spans="1:2" ht="14.25">
      <c r="A1061" s="680"/>
      <c r="B1061" s="641"/>
    </row>
    <row r="1062" spans="1:2" ht="14.25">
      <c r="A1062" s="680"/>
      <c r="B1062" s="641"/>
    </row>
    <row r="1063" spans="1:2" ht="14.25">
      <c r="A1063" s="680"/>
      <c r="B1063" s="641"/>
    </row>
    <row r="1064" spans="1:2" ht="14.25">
      <c r="A1064" s="680"/>
      <c r="B1064" s="641"/>
    </row>
    <row r="1065" spans="1:2" ht="14.25">
      <c r="A1065" s="680"/>
      <c r="B1065" s="641"/>
    </row>
    <row r="1066" spans="1:2" ht="14.25">
      <c r="A1066" s="680"/>
      <c r="B1066" s="641"/>
    </row>
    <row r="1067" spans="1:2" ht="14.25">
      <c r="A1067" s="680"/>
      <c r="B1067" s="641"/>
    </row>
    <row r="1068" spans="1:2" ht="14.25">
      <c r="A1068" s="680"/>
      <c r="B1068" s="641"/>
    </row>
    <row r="1069" spans="1:2" ht="14.25">
      <c r="A1069" s="680"/>
      <c r="B1069" s="641"/>
    </row>
    <row r="1070" spans="1:2" ht="14.25">
      <c r="A1070" s="680"/>
      <c r="B1070" s="641"/>
    </row>
    <row r="1071" spans="1:2" ht="14.25">
      <c r="A1071" s="680"/>
      <c r="B1071" s="641"/>
    </row>
    <row r="1072" spans="1:2" ht="14.25">
      <c r="A1072" s="680"/>
      <c r="B1072" s="641"/>
    </row>
    <row r="1073" spans="1:2" ht="14.25">
      <c r="A1073" s="680"/>
      <c r="B1073" s="641"/>
    </row>
    <row r="1074" spans="1:2" ht="14.25">
      <c r="A1074" s="680"/>
      <c r="B1074" s="641"/>
    </row>
    <row r="1075" spans="1:2" ht="14.25">
      <c r="A1075" s="680"/>
      <c r="B1075" s="641"/>
    </row>
    <row r="1076" spans="1:2" ht="14.25">
      <c r="A1076" s="680"/>
      <c r="B1076" s="641"/>
    </row>
    <row r="1077" spans="1:2" ht="14.25">
      <c r="A1077" s="680"/>
      <c r="B1077" s="641"/>
    </row>
    <row r="1078" spans="1:2" ht="14.25">
      <c r="A1078" s="680"/>
      <c r="B1078" s="641"/>
    </row>
    <row r="1079" spans="1:2" ht="14.25">
      <c r="A1079" s="680"/>
      <c r="B1079" s="641"/>
    </row>
    <row r="1080" spans="1:2" ht="14.25">
      <c r="A1080" s="680"/>
      <c r="B1080" s="641"/>
    </row>
    <row r="1081" spans="1:2" ht="14.25">
      <c r="A1081" s="680"/>
      <c r="B1081" s="641"/>
    </row>
    <row r="1082" spans="1:2" ht="14.25">
      <c r="A1082" s="680"/>
      <c r="B1082" s="641"/>
    </row>
    <row r="1083" spans="1:2" ht="14.25">
      <c r="A1083" s="680"/>
      <c r="B1083" s="641"/>
    </row>
    <row r="1084" spans="1:2" ht="14.25">
      <c r="A1084" s="680"/>
      <c r="B1084" s="641"/>
    </row>
    <row r="1085" spans="1:2" ht="14.25">
      <c r="A1085" s="680"/>
      <c r="B1085" s="641"/>
    </row>
    <row r="1086" spans="1:2" ht="14.25">
      <c r="A1086" s="680"/>
      <c r="B1086" s="641"/>
    </row>
    <row r="1087" spans="1:2" ht="14.25">
      <c r="A1087" s="680"/>
      <c r="B1087" s="641"/>
    </row>
    <row r="1088" spans="1:2" ht="14.25">
      <c r="A1088" s="680"/>
      <c r="B1088" s="641"/>
    </row>
    <row r="1089" spans="1:2" ht="14.25">
      <c r="A1089" s="680"/>
      <c r="B1089" s="641"/>
    </row>
    <row r="1090" spans="1:2" ht="14.25">
      <c r="A1090" s="680"/>
      <c r="B1090" s="641"/>
    </row>
    <row r="1091" spans="1:2" ht="14.25">
      <c r="A1091" s="680"/>
      <c r="B1091" s="641"/>
    </row>
    <row r="1092" spans="1:2" ht="14.25">
      <c r="A1092" s="680"/>
      <c r="B1092" s="641"/>
    </row>
    <row r="1093" spans="1:2" ht="14.25">
      <c r="A1093" s="680"/>
      <c r="B1093" s="641"/>
    </row>
    <row r="1094" spans="1:2" ht="14.25">
      <c r="A1094" s="680"/>
      <c r="B1094" s="641"/>
    </row>
    <row r="1095" spans="1:2" ht="14.25">
      <c r="A1095" s="680"/>
      <c r="B1095" s="641"/>
    </row>
    <row r="1096" spans="1:2" ht="14.25">
      <c r="A1096" s="680"/>
      <c r="B1096" s="641"/>
    </row>
    <row r="1097" spans="1:2" ht="14.25">
      <c r="A1097" s="680"/>
      <c r="B1097" s="641"/>
    </row>
    <row r="1098" spans="1:2" ht="14.25">
      <c r="A1098" s="680"/>
      <c r="B1098" s="641"/>
    </row>
    <row r="1099" spans="1:2" ht="14.25">
      <c r="A1099" s="680"/>
      <c r="B1099" s="641"/>
    </row>
    <row r="1100" spans="1:2" ht="14.25">
      <c r="A1100" s="680"/>
      <c r="B1100" s="641"/>
    </row>
    <row r="1101" spans="1:2" ht="14.25">
      <c r="A1101" s="680"/>
      <c r="B1101" s="641"/>
    </row>
    <row r="1102" spans="1:2" ht="14.25">
      <c r="A1102" s="680"/>
      <c r="B1102" s="641"/>
    </row>
    <row r="1103" spans="1:2" ht="14.25">
      <c r="A1103" s="680"/>
      <c r="B1103" s="641"/>
    </row>
    <row r="1104" spans="1:2" ht="14.25">
      <c r="A1104" s="680"/>
      <c r="B1104" s="641"/>
    </row>
    <row r="1105" spans="1:2" ht="14.25">
      <c r="A1105" s="680"/>
      <c r="B1105" s="641"/>
    </row>
    <row r="1106" spans="1:2" ht="14.25">
      <c r="A1106" s="680"/>
      <c r="B1106" s="641"/>
    </row>
    <row r="1107" spans="1:2" ht="14.25">
      <c r="A1107" s="680"/>
      <c r="B1107" s="641"/>
    </row>
    <row r="1108" spans="1:2" ht="14.25">
      <c r="A1108" s="680"/>
      <c r="B1108" s="641"/>
    </row>
    <row r="1109" spans="1:2" ht="14.25">
      <c r="A1109" s="680"/>
      <c r="B1109" s="641"/>
    </row>
    <row r="1110" spans="1:2" ht="14.25">
      <c r="A1110" s="680"/>
      <c r="B1110" s="641"/>
    </row>
    <row r="1111" spans="1:2" ht="14.25">
      <c r="A1111" s="680"/>
      <c r="B1111" s="641"/>
    </row>
    <row r="1112" spans="1:2" ht="14.25">
      <c r="A1112" s="680"/>
      <c r="B1112" s="641"/>
    </row>
    <row r="1113" spans="1:2" ht="14.25">
      <c r="A1113" s="680"/>
      <c r="B1113" s="641"/>
    </row>
    <row r="1114" spans="1:2" ht="14.25">
      <c r="A1114" s="680"/>
      <c r="B1114" s="641"/>
    </row>
    <row r="1115" spans="1:2" ht="14.25">
      <c r="A1115" s="680"/>
      <c r="B1115" s="641"/>
    </row>
    <row r="1116" spans="1:2" ht="14.25">
      <c r="A1116" s="680"/>
      <c r="B1116" s="641"/>
    </row>
    <row r="1117" spans="1:2" ht="14.25">
      <c r="A1117" s="680"/>
      <c r="B1117" s="641"/>
    </row>
    <row r="1118" spans="1:2" ht="14.25">
      <c r="A1118" s="680"/>
      <c r="B1118" s="641"/>
    </row>
    <row r="1119" spans="1:2" ht="14.25">
      <c r="A1119" s="680"/>
      <c r="B1119" s="641"/>
    </row>
    <row r="1120" spans="1:2" ht="14.25">
      <c r="A1120" s="680"/>
      <c r="B1120" s="641"/>
    </row>
    <row r="1121" spans="1:2" ht="14.25">
      <c r="A1121" s="680"/>
      <c r="B1121" s="641"/>
    </row>
    <row r="1122" spans="1:2" ht="14.25">
      <c r="A1122" s="680"/>
      <c r="B1122" s="641"/>
    </row>
    <row r="1123" spans="1:2" ht="14.25">
      <c r="A1123" s="680"/>
      <c r="B1123" s="641"/>
    </row>
    <row r="1124" spans="1:2" ht="14.25">
      <c r="A1124" s="680"/>
      <c r="B1124" s="641"/>
    </row>
    <row r="1125" spans="1:2" ht="14.25">
      <c r="A1125" s="680"/>
      <c r="B1125" s="641"/>
    </row>
    <row r="1126" spans="1:2" ht="14.25">
      <c r="A1126" s="680"/>
      <c r="B1126" s="641"/>
    </row>
    <row r="1127" spans="1:2" ht="14.25">
      <c r="A1127" s="680"/>
      <c r="B1127" s="641"/>
    </row>
    <row r="1128" spans="1:2" ht="14.25">
      <c r="A1128" s="680"/>
      <c r="B1128" s="641"/>
    </row>
    <row r="1129" spans="1:2" ht="14.25">
      <c r="A1129" s="680"/>
      <c r="B1129" s="641"/>
    </row>
    <row r="1130" spans="1:2" ht="14.25">
      <c r="A1130" s="680"/>
      <c r="B1130" s="641"/>
    </row>
    <row r="1131" spans="1:2" ht="14.25">
      <c r="A1131" s="680"/>
      <c r="B1131" s="641"/>
    </row>
    <row r="1132" spans="1:2" ht="14.25">
      <c r="A1132" s="680"/>
      <c r="B1132" s="641"/>
    </row>
    <row r="1133" spans="1:2" ht="14.25">
      <c r="A1133" s="680"/>
      <c r="B1133" s="641"/>
    </row>
    <row r="1134" spans="1:2" ht="14.25">
      <c r="A1134" s="680"/>
      <c r="B1134" s="641"/>
    </row>
    <row r="1135" spans="1:2" ht="14.25">
      <c r="A1135" s="680"/>
      <c r="B1135" s="641"/>
    </row>
    <row r="1136" spans="1:2" ht="14.25">
      <c r="A1136" s="680"/>
      <c r="B1136" s="641"/>
    </row>
    <row r="1137" spans="1:2" ht="14.25">
      <c r="A1137" s="680"/>
      <c r="B1137" s="641"/>
    </row>
    <row r="1138" spans="1:2" ht="14.25">
      <c r="A1138" s="680"/>
      <c r="B1138" s="641"/>
    </row>
    <row r="1139" spans="1:2" ht="14.25">
      <c r="A1139" s="680"/>
      <c r="B1139" s="641"/>
    </row>
    <row r="1140" spans="1:2" ht="14.25">
      <c r="A1140" s="680"/>
      <c r="B1140" s="641"/>
    </row>
    <row r="1141" spans="1:2" ht="14.25">
      <c r="A1141" s="680"/>
      <c r="B1141" s="641"/>
    </row>
    <row r="1142" spans="1:2" ht="14.25">
      <c r="A1142" s="680"/>
      <c r="B1142" s="641"/>
    </row>
    <row r="1143" spans="1:2" ht="14.25">
      <c r="A1143" s="680"/>
      <c r="B1143" s="641"/>
    </row>
    <row r="1144" spans="1:2" ht="14.25">
      <c r="A1144" s="680"/>
      <c r="B1144" s="641"/>
    </row>
    <row r="1145" spans="1:2" ht="14.25">
      <c r="A1145" s="680"/>
      <c r="B1145" s="641"/>
    </row>
    <row r="1146" spans="1:2" ht="14.25">
      <c r="A1146" s="680"/>
      <c r="B1146" s="641"/>
    </row>
    <row r="1147" spans="1:2" ht="14.25">
      <c r="A1147" s="680"/>
      <c r="B1147" s="641"/>
    </row>
    <row r="1148" spans="1:2" ht="14.25">
      <c r="A1148" s="680"/>
      <c r="B1148" s="641"/>
    </row>
    <row r="1149" spans="1:2" ht="14.25">
      <c r="A1149" s="680"/>
      <c r="B1149" s="641"/>
    </row>
    <row r="1150" spans="1:2" ht="14.25">
      <c r="A1150" s="680"/>
      <c r="B1150" s="641"/>
    </row>
    <row r="1151" spans="1:2" ht="14.25">
      <c r="A1151" s="680"/>
      <c r="B1151" s="641"/>
    </row>
    <row r="1152" spans="1:2" ht="14.25">
      <c r="A1152" s="680"/>
      <c r="B1152" s="641"/>
    </row>
    <row r="1153" spans="1:2" ht="14.25">
      <c r="A1153" s="680"/>
      <c r="B1153" s="641"/>
    </row>
    <row r="1154" spans="1:2" ht="14.25">
      <c r="A1154" s="680"/>
      <c r="B1154" s="641"/>
    </row>
    <row r="1155" spans="1:2" ht="14.25">
      <c r="A1155" s="680"/>
      <c r="B1155" s="641"/>
    </row>
    <row r="1156" spans="1:2" ht="14.25">
      <c r="A1156" s="680"/>
      <c r="B1156" s="641"/>
    </row>
    <row r="1157" spans="1:2" ht="14.25">
      <c r="A1157" s="680"/>
      <c r="B1157" s="641"/>
    </row>
    <row r="1158" spans="1:2" ht="14.25">
      <c r="A1158" s="680"/>
      <c r="B1158" s="641"/>
    </row>
    <row r="1159" spans="1:2" ht="14.25">
      <c r="A1159" s="680"/>
      <c r="B1159" s="641"/>
    </row>
    <row r="1160" spans="1:2" ht="14.25">
      <c r="A1160" s="680"/>
      <c r="B1160" s="641"/>
    </row>
    <row r="1161" spans="1:2" ht="14.25">
      <c r="A1161" s="680"/>
      <c r="B1161" s="641"/>
    </row>
    <row r="1162" spans="1:2" ht="14.25">
      <c r="A1162" s="680"/>
      <c r="B1162" s="641"/>
    </row>
    <row r="1163" spans="1:2" ht="14.25">
      <c r="A1163" s="680"/>
      <c r="B1163" s="641"/>
    </row>
    <row r="1164" spans="1:2" ht="14.25">
      <c r="A1164" s="680"/>
      <c r="B1164" s="641"/>
    </row>
    <row r="1165" spans="1:2" ht="14.25">
      <c r="A1165" s="680"/>
      <c r="B1165" s="641"/>
    </row>
    <row r="1166" spans="1:2" ht="14.25">
      <c r="A1166" s="680"/>
      <c r="B1166" s="641"/>
    </row>
    <row r="1167" spans="1:2" ht="14.25">
      <c r="A1167" s="680"/>
      <c r="B1167" s="641"/>
    </row>
    <row r="1168" spans="1:2" ht="14.25">
      <c r="A1168" s="680"/>
      <c r="B1168" s="641"/>
    </row>
    <row r="1169" spans="1:2" ht="14.25">
      <c r="A1169" s="680"/>
      <c r="B1169" s="641"/>
    </row>
    <row r="1170" spans="1:2" ht="14.25">
      <c r="A1170" s="680"/>
      <c r="B1170" s="641"/>
    </row>
    <row r="1171" spans="1:2" ht="14.25">
      <c r="A1171" s="680"/>
      <c r="B1171" s="641"/>
    </row>
    <row r="1172" spans="1:2" ht="14.25">
      <c r="A1172" s="680"/>
      <c r="B1172" s="641"/>
    </row>
    <row r="1173" spans="1:2" ht="14.25">
      <c r="A1173" s="680"/>
      <c r="B1173" s="641"/>
    </row>
    <row r="1174" spans="1:2" ht="14.25">
      <c r="A1174" s="680"/>
      <c r="B1174" s="641"/>
    </row>
    <row r="1175" spans="1:2" ht="14.25">
      <c r="A1175" s="680"/>
      <c r="B1175" s="641"/>
    </row>
    <row r="1176" spans="1:2" ht="14.25">
      <c r="A1176" s="680"/>
      <c r="B1176" s="641"/>
    </row>
    <row r="1177" spans="1:2" ht="14.25">
      <c r="A1177" s="680"/>
      <c r="B1177" s="641"/>
    </row>
    <row r="1178" spans="1:2" ht="14.25">
      <c r="A1178" s="680"/>
      <c r="B1178" s="641"/>
    </row>
    <row r="1179" spans="1:2" ht="14.25">
      <c r="A1179" s="680"/>
      <c r="B1179" s="641"/>
    </row>
    <row r="1180" spans="1:2" ht="14.25">
      <c r="A1180" s="680"/>
      <c r="B1180" s="641"/>
    </row>
    <row r="1181" spans="1:2" ht="14.25">
      <c r="A1181" s="680"/>
      <c r="B1181" s="641"/>
    </row>
    <row r="1182" spans="1:2" ht="14.25">
      <c r="A1182" s="680"/>
      <c r="B1182" s="641"/>
    </row>
    <row r="1183" spans="1:2" ht="14.25">
      <c r="A1183" s="680"/>
      <c r="B1183" s="641"/>
    </row>
    <row r="1184" spans="1:2" ht="14.25">
      <c r="A1184" s="680"/>
      <c r="B1184" s="641"/>
    </row>
    <row r="1185" spans="1:2" ht="14.25">
      <c r="A1185" s="680"/>
      <c r="B1185" s="641"/>
    </row>
    <row r="1186" spans="1:2" ht="14.25">
      <c r="A1186" s="680"/>
      <c r="B1186" s="641"/>
    </row>
    <row r="1187" spans="1:2" ht="14.25">
      <c r="A1187" s="680"/>
      <c r="B1187" s="641"/>
    </row>
    <row r="1188" spans="1:2" ht="14.25">
      <c r="A1188" s="680"/>
      <c r="B1188" s="641"/>
    </row>
    <row r="1189" spans="1:2" ht="14.25">
      <c r="A1189" s="680"/>
      <c r="B1189" s="641"/>
    </row>
    <row r="1190" spans="1:2" ht="14.25">
      <c r="A1190" s="680"/>
      <c r="B1190" s="641"/>
    </row>
    <row r="1191" spans="1:2" ht="14.25">
      <c r="A1191" s="680"/>
      <c r="B1191" s="641"/>
    </row>
    <row r="1192" spans="1:2" ht="14.25">
      <c r="A1192" s="680"/>
      <c r="B1192" s="641"/>
    </row>
    <row r="1193" spans="1:2" ht="14.25">
      <c r="A1193" s="680"/>
      <c r="B1193" s="641"/>
    </row>
    <row r="1194" spans="1:2" ht="14.25">
      <c r="A1194" s="680"/>
      <c r="B1194" s="641"/>
    </row>
    <row r="1195" spans="1:2" ht="14.25">
      <c r="A1195" s="680"/>
      <c r="B1195" s="641"/>
    </row>
    <row r="1196" spans="1:2" ht="14.25">
      <c r="A1196" s="680"/>
      <c r="B1196" s="641"/>
    </row>
    <row r="1197" spans="1:2" ht="14.25">
      <c r="A1197" s="680"/>
      <c r="B1197" s="641"/>
    </row>
    <row r="1198" spans="1:2" ht="14.25">
      <c r="A1198" s="680"/>
      <c r="B1198" s="641"/>
    </row>
    <row r="1199" spans="1:2" ht="14.25">
      <c r="A1199" s="680"/>
      <c r="B1199" s="641"/>
    </row>
    <row r="1200" spans="1:2" ht="14.25">
      <c r="A1200" s="680"/>
      <c r="B1200" s="641"/>
    </row>
    <row r="1201" spans="1:2" ht="14.25">
      <c r="A1201" s="680"/>
      <c r="B1201" s="641"/>
    </row>
    <row r="1202" spans="1:2" ht="14.25">
      <c r="A1202" s="680"/>
      <c r="B1202" s="641"/>
    </row>
    <row r="1203" spans="1:2" ht="14.25">
      <c r="A1203" s="680"/>
      <c r="B1203" s="641"/>
    </row>
    <row r="1204" spans="1:2" ht="14.25">
      <c r="A1204" s="680"/>
      <c r="B1204" s="641"/>
    </row>
    <row r="1205" spans="1:2" ht="14.25">
      <c r="A1205" s="680"/>
      <c r="B1205" s="641"/>
    </row>
    <row r="1206" spans="1:2" ht="14.25">
      <c r="A1206" s="680"/>
      <c r="B1206" s="641"/>
    </row>
    <row r="1207" spans="1:2" ht="14.25">
      <c r="A1207" s="680"/>
      <c r="B1207" s="641"/>
    </row>
    <row r="1208" spans="1:2" ht="14.25">
      <c r="A1208" s="680"/>
      <c r="B1208" s="641"/>
    </row>
    <row r="1209" spans="1:2" ht="14.25">
      <c r="A1209" s="680"/>
      <c r="B1209" s="641"/>
    </row>
    <row r="1210" spans="1:2" ht="14.25">
      <c r="A1210" s="680"/>
      <c r="B1210" s="641"/>
    </row>
    <row r="1211" spans="1:2" ht="14.25">
      <c r="A1211" s="680"/>
      <c r="B1211" s="641"/>
    </row>
    <row r="1212" spans="1:2" ht="14.25">
      <c r="A1212" s="680"/>
      <c r="B1212" s="641"/>
    </row>
    <row r="1213" spans="1:2" ht="14.25">
      <c r="A1213" s="680"/>
      <c r="B1213" s="641"/>
    </row>
    <row r="1214" spans="1:2" ht="14.25">
      <c r="A1214" s="680"/>
      <c r="B1214" s="641"/>
    </row>
    <row r="1215" spans="1:2" ht="14.25">
      <c r="A1215" s="680"/>
      <c r="B1215" s="641"/>
    </row>
    <row r="1216" spans="1:2" ht="14.25">
      <c r="A1216" s="680"/>
      <c r="B1216" s="641"/>
    </row>
    <row r="1217" spans="1:2" ht="14.25">
      <c r="A1217" s="680"/>
      <c r="B1217" s="641"/>
    </row>
    <row r="1218" spans="1:2" ht="14.25">
      <c r="A1218" s="680"/>
      <c r="B1218" s="641"/>
    </row>
    <row r="1219" spans="1:2" ht="14.25">
      <c r="A1219" s="680"/>
      <c r="B1219" s="641"/>
    </row>
    <row r="1220" spans="1:2" ht="14.25">
      <c r="A1220" s="680"/>
      <c r="B1220" s="641"/>
    </row>
    <row r="1221" spans="1:2" ht="14.25">
      <c r="A1221" s="680"/>
      <c r="B1221" s="641"/>
    </row>
    <row r="1222" spans="1:2" ht="14.25">
      <c r="A1222" s="680"/>
      <c r="B1222" s="641"/>
    </row>
    <row r="1223" spans="1:2" ht="14.25">
      <c r="A1223" s="680"/>
      <c r="B1223" s="641"/>
    </row>
    <row r="1224" spans="1:2" ht="14.25">
      <c r="A1224" s="680"/>
      <c r="B1224" s="641"/>
    </row>
    <row r="1225" spans="1:2" ht="14.25">
      <c r="A1225" s="680"/>
      <c r="B1225" s="641"/>
    </row>
    <row r="1226" spans="1:2" ht="14.25">
      <c r="A1226" s="680"/>
      <c r="B1226" s="641"/>
    </row>
    <row r="1227" spans="1:2" ht="14.25">
      <c r="A1227" s="680"/>
      <c r="B1227" s="641"/>
    </row>
    <row r="1228" spans="1:2" ht="14.25">
      <c r="A1228" s="680"/>
      <c r="B1228" s="641"/>
    </row>
    <row r="1229" spans="1:2" ht="14.25">
      <c r="A1229" s="680"/>
      <c r="B1229" s="641"/>
    </row>
    <row r="1230" spans="1:2" ht="14.25">
      <c r="A1230" s="680"/>
      <c r="B1230" s="641"/>
    </row>
    <row r="1231" spans="1:2" ht="14.25">
      <c r="A1231" s="680"/>
      <c r="B1231" s="641"/>
    </row>
    <row r="1232" spans="1:2" ht="14.25">
      <c r="A1232" s="680"/>
      <c r="B1232" s="641"/>
    </row>
    <row r="1233" spans="1:2" ht="14.25">
      <c r="A1233" s="680"/>
      <c r="B1233" s="641"/>
    </row>
    <row r="1234" spans="1:2" ht="14.25">
      <c r="A1234" s="680"/>
      <c r="B1234" s="641"/>
    </row>
    <row r="1235" spans="1:2" ht="14.25">
      <c r="A1235" s="680"/>
      <c r="B1235" s="641"/>
    </row>
    <row r="1236" spans="1:2" ht="14.25">
      <c r="A1236" s="680"/>
      <c r="B1236" s="641"/>
    </row>
    <row r="1237" spans="1:2" ht="14.25">
      <c r="A1237" s="680"/>
      <c r="B1237" s="641"/>
    </row>
    <row r="1238" spans="1:2" ht="14.25">
      <c r="A1238" s="680"/>
      <c r="B1238" s="641"/>
    </row>
    <row r="1239" spans="1:2" ht="14.25">
      <c r="A1239" s="680"/>
      <c r="B1239" s="641"/>
    </row>
    <row r="1240" spans="1:2" ht="14.25">
      <c r="A1240" s="680"/>
      <c r="B1240" s="641"/>
    </row>
    <row r="1241" spans="1:2" ht="14.25">
      <c r="A1241" s="680"/>
      <c r="B1241" s="641"/>
    </row>
    <row r="1242" spans="1:2" ht="14.25">
      <c r="A1242" s="680"/>
      <c r="B1242" s="641"/>
    </row>
    <row r="1243" spans="1:2" ht="14.25">
      <c r="A1243" s="680"/>
      <c r="B1243" s="641"/>
    </row>
    <row r="1244" spans="1:2" ht="14.25">
      <c r="A1244" s="680"/>
      <c r="B1244" s="641"/>
    </row>
    <row r="1245" spans="1:2" ht="14.25">
      <c r="A1245" s="680"/>
      <c r="B1245" s="641"/>
    </row>
    <row r="1246" spans="1:2" ht="14.25">
      <c r="A1246" s="680"/>
      <c r="B1246" s="641"/>
    </row>
    <row r="1247" spans="1:2" ht="14.25">
      <c r="A1247" s="680"/>
      <c r="B1247" s="641"/>
    </row>
    <row r="1248" spans="1:2" ht="14.25">
      <c r="A1248" s="680"/>
      <c r="B1248" s="641"/>
    </row>
    <row r="1249" spans="1:2" ht="14.25">
      <c r="A1249" s="680"/>
      <c r="B1249" s="641"/>
    </row>
    <row r="1250" spans="1:2" ht="14.25">
      <c r="A1250" s="680"/>
      <c r="B1250" s="641"/>
    </row>
    <row r="1251" spans="1:2" ht="14.25">
      <c r="A1251" s="680"/>
      <c r="B1251" s="641"/>
    </row>
    <row r="1252" spans="1:2" ht="14.25">
      <c r="A1252" s="680"/>
      <c r="B1252" s="641"/>
    </row>
    <row r="1253" spans="1:2" ht="14.25">
      <c r="A1253" s="680"/>
      <c r="B1253" s="641"/>
    </row>
    <row r="1254" spans="1:2" ht="14.25">
      <c r="A1254" s="680"/>
      <c r="B1254" s="641"/>
    </row>
    <row r="1255" spans="1:2" ht="14.25">
      <c r="A1255" s="680"/>
      <c r="B1255" s="641"/>
    </row>
    <row r="1256" spans="1:2" ht="14.25">
      <c r="A1256" s="680"/>
      <c r="B1256" s="641"/>
    </row>
    <row r="1257" spans="1:2" ht="14.25">
      <c r="A1257" s="680"/>
      <c r="B1257" s="641"/>
    </row>
    <row r="1258" spans="1:2" ht="14.25">
      <c r="A1258" s="680"/>
      <c r="B1258" s="641"/>
    </row>
    <row r="1259" spans="1:2" ht="14.25">
      <c r="A1259" s="680"/>
      <c r="B1259" s="641"/>
    </row>
    <row r="1260" spans="1:2" ht="14.25">
      <c r="A1260" s="680"/>
      <c r="B1260" s="641"/>
    </row>
    <row r="1261" spans="1:2" ht="14.25">
      <c r="A1261" s="680"/>
      <c r="B1261" s="641"/>
    </row>
    <row r="1262" spans="1:2" ht="14.25">
      <c r="A1262" s="680"/>
      <c r="B1262" s="641"/>
    </row>
    <row r="1263" spans="1:2" ht="14.25">
      <c r="A1263" s="680"/>
      <c r="B1263" s="641"/>
    </row>
    <row r="1264" spans="1:2" ht="14.25">
      <c r="A1264" s="680"/>
      <c r="B1264" s="641"/>
    </row>
    <row r="1265" spans="1:2" ht="14.25">
      <c r="A1265" s="680"/>
      <c r="B1265" s="641"/>
    </row>
    <row r="1266" spans="1:2" ht="14.25">
      <c r="A1266" s="680"/>
      <c r="B1266" s="641"/>
    </row>
    <row r="1267" spans="1:2" ht="14.25">
      <c r="A1267" s="680"/>
      <c r="B1267" s="641"/>
    </row>
    <row r="1268" spans="1:2" ht="14.25">
      <c r="A1268" s="680"/>
      <c r="B1268" s="641"/>
    </row>
    <row r="1269" spans="1:2" ht="14.25">
      <c r="A1269" s="680"/>
      <c r="B1269" s="641"/>
    </row>
    <row r="1270" spans="1:2" ht="14.25">
      <c r="A1270" s="680"/>
      <c r="B1270" s="641"/>
    </row>
    <row r="1271" spans="1:2" ht="14.25">
      <c r="A1271" s="680"/>
      <c r="B1271" s="641"/>
    </row>
    <row r="1272" spans="1:2" ht="14.25">
      <c r="A1272" s="680"/>
      <c r="B1272" s="641"/>
    </row>
    <row r="1273" spans="1:2" ht="14.25">
      <c r="A1273" s="680"/>
      <c r="B1273" s="641"/>
    </row>
    <row r="1274" spans="1:2" ht="14.25">
      <c r="A1274" s="680"/>
      <c r="B1274" s="641"/>
    </row>
    <row r="1275" spans="1:2" ht="14.25">
      <c r="A1275" s="680"/>
      <c r="B1275" s="641"/>
    </row>
    <row r="1276" spans="1:2" ht="14.25">
      <c r="A1276" s="680"/>
      <c r="B1276" s="641"/>
    </row>
    <row r="1277" spans="1:2" ht="14.25">
      <c r="A1277" s="680"/>
      <c r="B1277" s="641"/>
    </row>
    <row r="1278" spans="1:2" ht="14.25">
      <c r="A1278" s="680"/>
      <c r="B1278" s="641"/>
    </row>
    <row r="1279" spans="1:2" ht="14.25">
      <c r="A1279" s="680"/>
      <c r="B1279" s="641"/>
    </row>
    <row r="1280" spans="1:2" ht="14.25">
      <c r="A1280" s="680"/>
      <c r="B1280" s="641"/>
    </row>
    <row r="1281" spans="1:2" ht="14.25">
      <c r="A1281" s="680"/>
      <c r="B1281" s="641"/>
    </row>
    <row r="1282" spans="1:2" ht="14.25">
      <c r="A1282" s="680"/>
      <c r="B1282" s="641"/>
    </row>
    <row r="1283" spans="1:2" ht="14.25">
      <c r="A1283" s="680"/>
      <c r="B1283" s="641"/>
    </row>
    <row r="1284" spans="1:2" ht="14.25">
      <c r="A1284" s="680"/>
      <c r="B1284" s="641"/>
    </row>
    <row r="1285" spans="1:2" ht="14.25">
      <c r="A1285" s="680"/>
      <c r="B1285" s="641"/>
    </row>
    <row r="1286" spans="1:2" ht="14.25">
      <c r="A1286" s="680"/>
      <c r="B1286" s="641"/>
    </row>
    <row r="1287" spans="1:2" ht="14.25">
      <c r="A1287" s="680"/>
      <c r="B1287" s="641"/>
    </row>
    <row r="1288" spans="1:2" ht="14.25">
      <c r="A1288" s="680"/>
      <c r="B1288" s="641"/>
    </row>
    <row r="1289" spans="1:2" ht="14.25">
      <c r="A1289" s="680"/>
      <c r="B1289" s="641"/>
    </row>
    <row r="1290" spans="1:2" ht="14.25">
      <c r="A1290" s="680"/>
      <c r="B1290" s="641"/>
    </row>
    <row r="1291" spans="1:2" ht="14.25">
      <c r="A1291" s="680"/>
      <c r="B1291" s="641"/>
    </row>
    <row r="1292" spans="1:2" ht="14.25">
      <c r="A1292" s="680"/>
      <c r="B1292" s="641"/>
    </row>
    <row r="1293" spans="1:2" ht="14.25">
      <c r="A1293" s="680"/>
      <c r="B1293" s="641"/>
    </row>
    <row r="1294" spans="1:2" ht="14.25">
      <c r="A1294" s="680"/>
      <c r="B1294" s="641"/>
    </row>
    <row r="1295" spans="1:2" ht="14.25">
      <c r="A1295" s="680"/>
      <c r="B1295" s="641"/>
    </row>
    <row r="1296" spans="1:2" ht="14.25">
      <c r="A1296" s="680"/>
      <c r="B1296" s="641"/>
    </row>
    <row r="1297" spans="1:2" ht="14.25">
      <c r="A1297" s="680"/>
      <c r="B1297" s="641"/>
    </row>
    <row r="1298" spans="1:2" ht="14.25">
      <c r="A1298" s="680"/>
      <c r="B1298" s="641"/>
    </row>
    <row r="1299" spans="1:2" ht="14.25">
      <c r="A1299" s="680"/>
      <c r="B1299" s="641"/>
    </row>
    <row r="1300" spans="1:2" ht="14.25">
      <c r="A1300" s="680"/>
      <c r="B1300" s="641"/>
    </row>
    <row r="1301" spans="1:2" ht="14.25">
      <c r="A1301" s="680"/>
      <c r="B1301" s="641"/>
    </row>
    <row r="1302" spans="1:2" ht="14.25">
      <c r="A1302" s="680"/>
      <c r="B1302" s="641"/>
    </row>
    <row r="1303" spans="1:2" ht="14.25">
      <c r="A1303" s="680"/>
      <c r="B1303" s="641"/>
    </row>
    <row r="1304" spans="1:2" ht="14.25">
      <c r="A1304" s="680"/>
      <c r="B1304" s="641"/>
    </row>
    <row r="1305" spans="1:2" ht="14.25">
      <c r="A1305" s="680"/>
      <c r="B1305" s="641"/>
    </row>
    <row r="1306" spans="1:2" ht="14.25">
      <c r="A1306" s="680"/>
      <c r="B1306" s="641"/>
    </row>
    <row r="1307" spans="1:2" ht="14.25">
      <c r="A1307" s="680"/>
      <c r="B1307" s="641"/>
    </row>
    <row r="1308" spans="1:2" ht="14.25">
      <c r="A1308" s="680"/>
      <c r="B1308" s="641"/>
    </row>
    <row r="1309" spans="1:2" ht="14.25">
      <c r="A1309" s="680"/>
      <c r="B1309" s="641"/>
    </row>
    <row r="1310" spans="1:2" ht="14.25">
      <c r="A1310" s="680"/>
      <c r="B1310" s="641"/>
    </row>
    <row r="1311" spans="1:2" ht="14.25">
      <c r="A1311" s="680"/>
      <c r="B1311" s="641"/>
    </row>
    <row r="1312" spans="1:2" ht="14.25">
      <c r="A1312" s="680"/>
      <c r="B1312" s="641"/>
    </row>
    <row r="1313" spans="1:2" ht="14.25">
      <c r="A1313" s="680"/>
      <c r="B1313" s="641"/>
    </row>
    <row r="1314" spans="1:2" ht="14.25">
      <c r="A1314" s="680"/>
      <c r="B1314" s="641"/>
    </row>
    <row r="1315" spans="1:2" ht="14.25">
      <c r="A1315" s="680"/>
      <c r="B1315" s="641"/>
    </row>
    <row r="1316" spans="1:2" ht="14.25">
      <c r="A1316" s="680"/>
      <c r="B1316" s="641"/>
    </row>
    <row r="1317" spans="1:2" ht="14.25">
      <c r="A1317" s="680"/>
      <c r="B1317" s="641"/>
    </row>
    <row r="1318" spans="1:2" ht="14.25">
      <c r="A1318" s="680"/>
      <c r="B1318" s="641"/>
    </row>
    <row r="1319" spans="1:2" ht="14.25">
      <c r="A1319" s="680"/>
      <c r="B1319" s="641"/>
    </row>
    <row r="1320" spans="1:2" ht="14.25">
      <c r="A1320" s="680"/>
      <c r="B1320" s="641"/>
    </row>
    <row r="1321" spans="1:2" ht="14.25">
      <c r="A1321" s="680"/>
      <c r="B1321" s="641"/>
    </row>
    <row r="1322" spans="1:2" ht="14.25">
      <c r="A1322" s="680"/>
      <c r="B1322" s="641"/>
    </row>
    <row r="1323" spans="1:2" ht="14.25">
      <c r="A1323" s="680"/>
      <c r="B1323" s="641"/>
    </row>
    <row r="1324" spans="1:2" ht="14.25">
      <c r="A1324" s="680"/>
      <c r="B1324" s="641"/>
    </row>
    <row r="1325" spans="1:2" ht="14.25">
      <c r="A1325" s="680"/>
      <c r="B1325" s="641"/>
    </row>
    <row r="1326" spans="1:2" ht="14.25">
      <c r="A1326" s="680"/>
      <c r="B1326" s="641"/>
    </row>
    <row r="1327" spans="1:2" ht="14.25">
      <c r="A1327" s="680"/>
      <c r="B1327" s="641"/>
    </row>
    <row r="1328" spans="1:2" ht="14.25">
      <c r="A1328" s="680"/>
      <c r="B1328" s="641"/>
    </row>
    <row r="1329" spans="1:2" ht="14.25">
      <c r="A1329" s="680"/>
      <c r="B1329" s="641"/>
    </row>
    <row r="1330" spans="1:2" ht="14.25">
      <c r="A1330" s="680"/>
      <c r="B1330" s="641"/>
    </row>
    <row r="1331" spans="1:2" ht="14.25">
      <c r="A1331" s="680"/>
      <c r="B1331" s="641"/>
    </row>
    <row r="1332" spans="1:2" ht="14.25">
      <c r="A1332" s="680"/>
      <c r="B1332" s="641"/>
    </row>
    <row r="1333" spans="1:2" ht="14.25">
      <c r="A1333" s="680"/>
      <c r="B1333" s="641"/>
    </row>
    <row r="1334" spans="1:2" ht="14.25">
      <c r="A1334" s="680"/>
      <c r="B1334" s="641"/>
    </row>
    <row r="1335" spans="1:2" ht="14.25">
      <c r="A1335" s="680"/>
      <c r="B1335" s="641"/>
    </row>
    <row r="1336" spans="1:2" ht="14.25">
      <c r="A1336" s="680"/>
      <c r="B1336" s="641"/>
    </row>
    <row r="1337" spans="1:2" ht="14.25">
      <c r="A1337" s="680"/>
      <c r="B1337" s="641"/>
    </row>
    <row r="1338" spans="1:2" ht="14.25">
      <c r="A1338" s="680"/>
      <c r="B1338" s="641"/>
    </row>
    <row r="1339" spans="1:2" ht="14.25">
      <c r="A1339" s="680"/>
      <c r="B1339" s="641"/>
    </row>
    <row r="1340" spans="1:2" ht="14.25">
      <c r="A1340" s="680"/>
      <c r="B1340" s="641"/>
    </row>
    <row r="1341" spans="1:2" ht="14.25">
      <c r="A1341" s="680"/>
      <c r="B1341" s="641"/>
    </row>
    <row r="1342" spans="1:2" ht="14.25">
      <c r="A1342" s="680"/>
      <c r="B1342" s="641"/>
    </row>
    <row r="1343" spans="1:2" ht="14.25">
      <c r="A1343" s="680"/>
      <c r="B1343" s="641"/>
    </row>
    <row r="1344" spans="1:2" ht="14.25">
      <c r="A1344" s="680"/>
      <c r="B1344" s="641"/>
    </row>
    <row r="1345" spans="1:2" ht="14.25">
      <c r="A1345" s="680"/>
      <c r="B1345" s="641"/>
    </row>
    <row r="1346" spans="1:2" ht="14.25">
      <c r="A1346" s="680"/>
      <c r="B1346" s="641"/>
    </row>
    <row r="1347" spans="1:2" ht="14.25">
      <c r="A1347" s="680"/>
      <c r="B1347" s="641"/>
    </row>
    <row r="1348" spans="1:2" ht="14.25">
      <c r="A1348" s="680"/>
      <c r="B1348" s="641"/>
    </row>
    <row r="1349" spans="1:2" ht="14.25">
      <c r="A1349" s="680"/>
      <c r="B1349" s="641"/>
    </row>
    <row r="1350" spans="1:2" ht="14.25">
      <c r="A1350" s="680"/>
      <c r="B1350" s="641"/>
    </row>
    <row r="1351" spans="1:2" ht="14.25">
      <c r="A1351" s="680"/>
      <c r="B1351" s="641"/>
    </row>
    <row r="1352" spans="1:2" ht="14.25">
      <c r="A1352" s="680"/>
      <c r="B1352" s="641"/>
    </row>
    <row r="1353" spans="1:2" ht="14.25">
      <c r="A1353" s="680"/>
      <c r="B1353" s="641"/>
    </row>
    <row r="1354" spans="1:2" ht="14.25">
      <c r="A1354" s="680"/>
      <c r="B1354" s="641"/>
    </row>
    <row r="1355" spans="1:2" ht="14.25">
      <c r="A1355" s="680"/>
      <c r="B1355" s="641"/>
    </row>
    <row r="1356" spans="1:2" ht="14.25">
      <c r="A1356" s="680"/>
      <c r="B1356" s="641"/>
    </row>
    <row r="1357" spans="1:2" ht="14.25">
      <c r="A1357" s="680"/>
      <c r="B1357" s="641"/>
    </row>
    <row r="1358" spans="1:2" ht="14.25">
      <c r="A1358" s="680"/>
      <c r="B1358" s="641"/>
    </row>
    <row r="1359" spans="1:2" ht="14.25">
      <c r="A1359" s="680"/>
      <c r="B1359" s="641"/>
    </row>
    <row r="1360" spans="1:2" ht="14.25">
      <c r="A1360" s="680"/>
      <c r="B1360" s="641"/>
    </row>
    <row r="1361" spans="1:2" ht="14.25">
      <c r="A1361" s="680"/>
      <c r="B1361" s="641"/>
    </row>
    <row r="1362" spans="1:2" ht="14.25">
      <c r="A1362" s="680"/>
      <c r="B1362" s="641"/>
    </row>
    <row r="1363" spans="1:2" ht="14.25">
      <c r="A1363" s="680"/>
      <c r="B1363" s="641"/>
    </row>
    <row r="1364" spans="1:2" ht="14.25">
      <c r="A1364" s="680"/>
      <c r="B1364" s="641"/>
    </row>
    <row r="1365" spans="1:2" ht="14.25">
      <c r="A1365" s="680"/>
      <c r="B1365" s="641"/>
    </row>
    <row r="1366" spans="1:2" ht="14.25">
      <c r="A1366" s="680"/>
      <c r="B1366" s="641"/>
    </row>
    <row r="1367" spans="1:2" ht="14.25">
      <c r="A1367" s="680"/>
      <c r="B1367" s="641"/>
    </row>
    <row r="1368" spans="1:2" ht="14.25">
      <c r="A1368" s="680"/>
      <c r="B1368" s="641"/>
    </row>
    <row r="1369" spans="1:2" ht="14.25">
      <c r="A1369" s="680"/>
      <c r="B1369" s="641"/>
    </row>
    <row r="1370" spans="1:2" ht="14.25">
      <c r="A1370" s="680"/>
      <c r="B1370" s="641"/>
    </row>
    <row r="1371" spans="1:2" ht="14.25">
      <c r="A1371" s="680"/>
      <c r="B1371" s="641"/>
    </row>
    <row r="1372" spans="1:2" ht="14.25">
      <c r="A1372" s="680"/>
      <c r="B1372" s="641"/>
    </row>
    <row r="1373" spans="1:2" ht="14.25">
      <c r="A1373" s="680"/>
      <c r="B1373" s="641"/>
    </row>
    <row r="1374" spans="1:2" ht="14.25">
      <c r="A1374" s="680"/>
      <c r="B1374" s="641"/>
    </row>
    <row r="1375" spans="1:2" ht="14.25">
      <c r="A1375" s="680"/>
      <c r="B1375" s="641"/>
    </row>
    <row r="1376" spans="1:2" ht="14.25">
      <c r="A1376" s="680"/>
      <c r="B1376" s="641"/>
    </row>
    <row r="1377" spans="1:2" ht="14.25">
      <c r="A1377" s="680"/>
      <c r="B1377" s="641"/>
    </row>
    <row r="1378" spans="1:2" ht="14.25">
      <c r="A1378" s="680"/>
      <c r="B1378" s="641"/>
    </row>
    <row r="1379" spans="1:2" ht="14.25">
      <c r="A1379" s="680"/>
      <c r="B1379" s="641"/>
    </row>
    <row r="1380" spans="1:2" ht="14.25">
      <c r="A1380" s="680"/>
      <c r="B1380" s="641"/>
    </row>
    <row r="1381" spans="1:2" ht="14.25">
      <c r="A1381" s="680"/>
      <c r="B1381" s="641"/>
    </row>
    <row r="1382" spans="1:2" ht="14.25">
      <c r="A1382" s="680"/>
      <c r="B1382" s="641"/>
    </row>
    <row r="1383" spans="1:2" ht="14.25">
      <c r="A1383" s="680"/>
      <c r="B1383" s="641"/>
    </row>
    <row r="1384" spans="1:2" ht="14.25">
      <c r="A1384" s="680"/>
      <c r="B1384" s="641"/>
    </row>
    <row r="1385" spans="1:2" ht="14.25">
      <c r="A1385" s="680"/>
      <c r="B1385" s="641"/>
    </row>
    <row r="1386" spans="1:2" ht="14.25">
      <c r="A1386" s="680"/>
      <c r="B1386" s="641"/>
    </row>
    <row r="1387" spans="1:2" ht="14.25">
      <c r="A1387" s="680"/>
      <c r="B1387" s="641"/>
    </row>
    <row r="1388" spans="1:2" ht="14.25">
      <c r="A1388" s="680"/>
      <c r="B1388" s="641"/>
    </row>
    <row r="1389" spans="1:2" ht="14.25">
      <c r="A1389" s="680"/>
      <c r="B1389" s="641"/>
    </row>
    <row r="1390" spans="1:2" ht="14.25">
      <c r="A1390" s="680"/>
      <c r="B1390" s="641"/>
    </row>
    <row r="1391" spans="1:2" ht="14.25">
      <c r="A1391" s="680"/>
      <c r="B1391" s="641"/>
    </row>
    <row r="1392" spans="1:2" ht="14.25">
      <c r="A1392" s="680"/>
      <c r="B1392" s="641"/>
    </row>
    <row r="1393" spans="1:2" ht="14.25">
      <c r="A1393" s="680"/>
      <c r="B1393" s="641"/>
    </row>
    <row r="1394" spans="1:2" ht="14.25">
      <c r="A1394" s="680"/>
      <c r="B1394" s="641"/>
    </row>
    <row r="1395" spans="1:2" ht="14.25">
      <c r="A1395" s="680"/>
      <c r="B1395" s="641"/>
    </row>
    <row r="1396" spans="1:2" ht="14.25">
      <c r="A1396" s="680"/>
      <c r="B1396" s="641"/>
    </row>
    <row r="1397" spans="1:2" ht="14.25">
      <c r="A1397" s="680"/>
      <c r="B1397" s="641"/>
    </row>
    <row r="1398" spans="1:2" ht="14.25">
      <c r="A1398" s="680"/>
      <c r="B1398" s="641"/>
    </row>
    <row r="1399" spans="1:2" ht="14.25">
      <c r="A1399" s="680"/>
      <c r="B1399" s="641"/>
    </row>
    <row r="1400" spans="1:2" ht="14.25">
      <c r="A1400" s="680"/>
      <c r="B1400" s="641"/>
    </row>
    <row r="1401" spans="1:2" ht="14.25">
      <c r="A1401" s="680"/>
      <c r="B1401" s="641"/>
    </row>
    <row r="1402" spans="1:2" ht="14.25">
      <c r="A1402" s="680"/>
      <c r="B1402" s="641"/>
    </row>
    <row r="1403" spans="1:2" ht="14.25">
      <c r="A1403" s="680"/>
      <c r="B1403" s="641"/>
    </row>
    <row r="1404" spans="1:2" ht="14.25">
      <c r="A1404" s="680"/>
      <c r="B1404" s="641"/>
    </row>
    <row r="1405" spans="1:2" ht="14.25">
      <c r="A1405" s="680"/>
      <c r="B1405" s="641"/>
    </row>
    <row r="1406" spans="1:2" ht="14.25">
      <c r="A1406" s="680"/>
      <c r="B1406" s="641"/>
    </row>
    <row r="1407" spans="1:2" ht="14.25">
      <c r="A1407" s="680"/>
      <c r="B1407" s="641"/>
    </row>
    <row r="1408" spans="1:2" ht="14.25">
      <c r="A1408" s="680"/>
      <c r="B1408" s="641"/>
    </row>
    <row r="1409" spans="1:2" ht="14.25">
      <c r="A1409" s="680"/>
      <c r="B1409" s="641"/>
    </row>
    <row r="1410" spans="1:2" ht="14.25">
      <c r="A1410" s="680"/>
      <c r="B1410" s="641"/>
    </row>
    <row r="1411" spans="1:2" ht="14.25">
      <c r="A1411" s="680"/>
      <c r="B1411" s="641"/>
    </row>
    <row r="1412" spans="1:2" ht="14.25">
      <c r="A1412" s="680"/>
      <c r="B1412" s="641"/>
    </row>
    <row r="1413" spans="1:2" ht="14.25">
      <c r="A1413" s="680"/>
      <c r="B1413" s="641"/>
    </row>
    <row r="1414" spans="1:2" ht="14.25">
      <c r="A1414" s="680"/>
      <c r="B1414" s="641"/>
    </row>
    <row r="1415" spans="1:2" ht="14.25">
      <c r="A1415" s="680"/>
      <c r="B1415" s="641"/>
    </row>
    <row r="1416" spans="1:2" ht="14.25">
      <c r="A1416" s="680"/>
      <c r="B1416" s="641"/>
    </row>
    <row r="1417" spans="1:2" ht="14.25">
      <c r="A1417" s="680"/>
      <c r="B1417" s="641"/>
    </row>
    <row r="1418" spans="1:2" ht="14.25">
      <c r="A1418" s="680"/>
      <c r="B1418" s="641"/>
    </row>
    <row r="1419" spans="1:2" ht="14.25">
      <c r="A1419" s="680"/>
      <c r="B1419" s="641"/>
    </row>
    <row r="1420" spans="1:2" ht="14.25">
      <c r="A1420" s="680"/>
      <c r="B1420" s="641"/>
    </row>
    <row r="1421" spans="1:2" ht="14.25">
      <c r="A1421" s="680"/>
      <c r="B1421" s="641"/>
    </row>
    <row r="1422" spans="1:2" ht="14.25">
      <c r="A1422" s="680"/>
      <c r="B1422" s="641"/>
    </row>
    <row r="1423" spans="1:2" ht="14.25">
      <c r="A1423" s="680"/>
      <c r="B1423" s="641"/>
    </row>
    <row r="1424" spans="1:2" ht="14.25">
      <c r="A1424" s="680"/>
      <c r="B1424" s="641"/>
    </row>
    <row r="1425" spans="1:2" ht="14.25">
      <c r="A1425" s="680"/>
      <c r="B1425" s="641"/>
    </row>
    <row r="1426" spans="1:2" ht="14.25">
      <c r="A1426" s="680"/>
      <c r="B1426" s="641"/>
    </row>
    <row r="1427" spans="1:2" ht="14.25">
      <c r="A1427" s="680"/>
      <c r="B1427" s="641"/>
    </row>
    <row r="1428" spans="1:2" ht="14.25">
      <c r="A1428" s="680"/>
      <c r="B1428" s="641"/>
    </row>
    <row r="1429" spans="1:2" ht="14.25">
      <c r="A1429" s="680"/>
      <c r="B1429" s="641"/>
    </row>
    <row r="1430" spans="1:2" ht="14.25">
      <c r="A1430" s="680"/>
      <c r="B1430" s="641"/>
    </row>
    <row r="1431" spans="1:2" ht="14.25">
      <c r="A1431" s="680"/>
      <c r="B1431" s="641"/>
    </row>
    <row r="1432" spans="1:2" ht="14.25">
      <c r="A1432" s="680"/>
      <c r="B1432" s="641"/>
    </row>
    <row r="1433" spans="1:2" ht="14.25">
      <c r="A1433" s="680"/>
      <c r="B1433" s="641"/>
    </row>
    <row r="1434" spans="1:2" ht="14.25">
      <c r="A1434" s="680"/>
      <c r="B1434" s="641"/>
    </row>
    <row r="1435" spans="1:2" ht="14.25">
      <c r="A1435" s="680"/>
      <c r="B1435" s="641"/>
    </row>
    <row r="1436" spans="1:2" ht="14.25">
      <c r="A1436" s="680"/>
      <c r="B1436" s="641"/>
    </row>
    <row r="1437" spans="1:2" ht="14.25">
      <c r="A1437" s="680"/>
      <c r="B1437" s="641"/>
    </row>
    <row r="1438" spans="1:2" ht="14.25">
      <c r="A1438" s="680"/>
      <c r="B1438" s="641"/>
    </row>
    <row r="1439" spans="1:2" ht="14.25">
      <c r="A1439" s="680"/>
      <c r="B1439" s="641"/>
    </row>
    <row r="1440" spans="1:2" ht="14.25">
      <c r="A1440" s="680"/>
      <c r="B1440" s="641"/>
    </row>
    <row r="1441" spans="1:2" ht="14.25">
      <c r="A1441" s="680"/>
      <c r="B1441" s="641"/>
    </row>
    <row r="1442" spans="1:2" ht="14.25">
      <c r="A1442" s="680"/>
      <c r="B1442" s="641"/>
    </row>
    <row r="1443" spans="1:2" ht="14.25">
      <c r="A1443" s="680"/>
      <c r="B1443" s="641"/>
    </row>
    <row r="1444" spans="1:2" ht="14.25">
      <c r="A1444" s="680"/>
      <c r="B1444" s="641"/>
    </row>
    <row r="1445" spans="1:2" ht="14.25">
      <c r="A1445" s="680"/>
      <c r="B1445" s="641"/>
    </row>
    <row r="1446" spans="1:2" ht="14.25">
      <c r="A1446" s="680"/>
      <c r="B1446" s="641"/>
    </row>
    <row r="1447" spans="1:2" ht="14.25">
      <c r="A1447" s="680"/>
      <c r="B1447" s="641"/>
    </row>
    <row r="1448" spans="1:2" ht="14.25">
      <c r="A1448" s="680"/>
      <c r="B1448" s="641"/>
    </row>
    <row r="1449" spans="1:2" ht="14.25">
      <c r="A1449" s="680"/>
      <c r="B1449" s="641"/>
    </row>
    <row r="1450" spans="1:2" ht="14.25">
      <c r="A1450" s="680"/>
      <c r="B1450" s="641"/>
    </row>
    <row r="1451" spans="1:2" ht="14.25">
      <c r="A1451" s="680"/>
      <c r="B1451" s="641"/>
    </row>
    <row r="1452" spans="1:2" ht="14.25">
      <c r="A1452" s="680"/>
      <c r="B1452" s="641"/>
    </row>
    <row r="1453" spans="1:2" ht="14.25">
      <c r="A1453" s="680"/>
      <c r="B1453" s="641"/>
    </row>
    <row r="1454" spans="1:2" ht="14.25">
      <c r="A1454" s="680"/>
      <c r="B1454" s="641"/>
    </row>
    <row r="1455" spans="1:2" ht="14.25">
      <c r="A1455" s="680"/>
      <c r="B1455" s="641"/>
    </row>
    <row r="1456" spans="1:2" ht="14.25">
      <c r="A1456" s="680"/>
      <c r="B1456" s="641"/>
    </row>
    <row r="1457" spans="1:2" ht="14.25">
      <c r="A1457" s="680"/>
      <c r="B1457" s="641"/>
    </row>
    <row r="1458" spans="1:2" ht="14.25">
      <c r="A1458" s="680"/>
      <c r="B1458" s="641"/>
    </row>
    <row r="1459" spans="1:2" ht="14.25">
      <c r="A1459" s="680"/>
      <c r="B1459" s="641"/>
    </row>
    <row r="1460" spans="1:2" ht="14.25">
      <c r="A1460" s="680"/>
      <c r="B1460" s="641"/>
    </row>
    <row r="1461" spans="1:2" ht="14.25">
      <c r="A1461" s="680"/>
      <c r="B1461" s="641"/>
    </row>
    <row r="1462" spans="1:2" ht="14.25">
      <c r="A1462" s="680"/>
      <c r="B1462" s="641"/>
    </row>
    <row r="1463" spans="1:2" ht="14.25">
      <c r="A1463" s="680"/>
      <c r="B1463" s="641"/>
    </row>
    <row r="1464" spans="1:2" ht="14.25">
      <c r="A1464" s="680"/>
      <c r="B1464" s="641"/>
    </row>
    <row r="1465" spans="1:2" ht="14.25">
      <c r="A1465" s="680"/>
      <c r="B1465" s="641"/>
    </row>
    <row r="1466" spans="1:2" ht="14.25">
      <c r="A1466" s="680"/>
      <c r="B1466" s="641"/>
    </row>
    <row r="1467" spans="1:2" ht="14.25">
      <c r="A1467" s="680"/>
      <c r="B1467" s="641"/>
    </row>
    <row r="1468" spans="1:2" ht="14.25">
      <c r="A1468" s="680"/>
      <c r="B1468" s="641"/>
    </row>
    <row r="1469" spans="1:2" ht="14.25">
      <c r="A1469" s="680"/>
      <c r="B1469" s="641"/>
    </row>
    <row r="1470" spans="1:2" ht="14.25">
      <c r="A1470" s="680"/>
      <c r="B1470" s="641"/>
    </row>
    <row r="1471" spans="1:2" ht="14.25">
      <c r="A1471" s="680"/>
      <c r="B1471" s="641"/>
    </row>
    <row r="1472" spans="1:2" ht="14.25">
      <c r="A1472" s="680"/>
      <c r="B1472" s="641"/>
    </row>
    <row r="1473" spans="1:2" ht="14.25">
      <c r="A1473" s="680"/>
      <c r="B1473" s="641"/>
    </row>
    <row r="1474" spans="1:2" ht="14.25">
      <c r="A1474" s="680"/>
      <c r="B1474" s="641"/>
    </row>
    <row r="1475" spans="1:2" ht="14.25">
      <c r="A1475" s="680"/>
      <c r="B1475" s="641"/>
    </row>
    <row r="1476" spans="1:2" ht="14.25">
      <c r="A1476" s="680"/>
      <c r="B1476" s="641"/>
    </row>
    <row r="1477" spans="1:2" ht="14.25">
      <c r="A1477" s="680"/>
      <c r="B1477" s="641"/>
    </row>
    <row r="1478" spans="1:2" ht="14.25">
      <c r="A1478" s="680"/>
      <c r="B1478" s="641"/>
    </row>
    <row r="1479" spans="1:2" ht="14.25">
      <c r="A1479" s="680"/>
      <c r="B1479" s="641"/>
    </row>
    <row r="1480" spans="1:2" ht="14.25">
      <c r="A1480" s="680"/>
      <c r="B1480" s="641"/>
    </row>
    <row r="1481" spans="1:2" ht="14.25">
      <c r="A1481" s="680"/>
      <c r="B1481" s="641"/>
    </row>
    <row r="1482" spans="1:2" ht="14.25">
      <c r="A1482" s="680"/>
      <c r="B1482" s="641"/>
    </row>
    <row r="1483" spans="1:2" ht="14.25">
      <c r="A1483" s="680"/>
      <c r="B1483" s="641"/>
    </row>
    <row r="1484" spans="1:2" ht="14.25">
      <c r="A1484" s="680"/>
      <c r="B1484" s="641"/>
    </row>
    <row r="1485" spans="1:2" ht="14.25">
      <c r="A1485" s="680"/>
      <c r="B1485" s="641"/>
    </row>
    <row r="1486" spans="1:2" ht="14.25">
      <c r="A1486" s="680"/>
      <c r="B1486" s="641"/>
    </row>
    <row r="1487" spans="1:2" ht="14.25">
      <c r="A1487" s="680"/>
      <c r="B1487" s="641"/>
    </row>
    <row r="1488" spans="1:2" ht="14.25">
      <c r="A1488" s="680"/>
      <c r="B1488" s="641"/>
    </row>
    <row r="1489" spans="1:2" ht="14.25">
      <c r="A1489" s="680"/>
      <c r="B1489" s="641"/>
    </row>
    <row r="1490" spans="1:2" ht="14.25">
      <c r="A1490" s="680"/>
      <c r="B1490" s="641"/>
    </row>
    <row r="1491" spans="1:2" ht="14.25">
      <c r="A1491" s="680"/>
      <c r="B1491" s="641"/>
    </row>
    <row r="1492" spans="1:2" ht="14.25">
      <c r="A1492" s="680"/>
      <c r="B1492" s="641"/>
    </row>
    <row r="1493" spans="1:2" ht="14.25">
      <c r="A1493" s="680"/>
      <c r="B1493" s="641"/>
    </row>
    <row r="1494" spans="1:2" ht="14.25">
      <c r="A1494" s="680"/>
      <c r="B1494" s="641"/>
    </row>
    <row r="1495" spans="1:2" ht="14.25">
      <c r="A1495" s="680"/>
      <c r="B1495" s="641"/>
    </row>
    <row r="1496" spans="1:2" ht="14.25">
      <c r="A1496" s="680"/>
      <c r="B1496" s="641"/>
    </row>
    <row r="1497" spans="1:2" ht="14.25">
      <c r="A1497" s="680"/>
      <c r="B1497" s="641"/>
    </row>
    <row r="1498" spans="1:2" ht="14.25">
      <c r="A1498" s="680"/>
      <c r="B1498" s="641"/>
    </row>
    <row r="1499" spans="1:2" ht="14.25">
      <c r="A1499" s="680"/>
      <c r="B1499" s="641"/>
    </row>
    <row r="1500" spans="1:2" ht="14.25">
      <c r="A1500" s="680"/>
      <c r="B1500" s="641"/>
    </row>
    <row r="1501" spans="1:2" ht="14.25">
      <c r="A1501" s="680"/>
      <c r="B1501" s="641"/>
    </row>
    <row r="1502" spans="1:2" ht="14.25">
      <c r="A1502" s="680"/>
      <c r="B1502" s="641"/>
    </row>
    <row r="1503" spans="1:2" ht="14.25">
      <c r="A1503" s="680"/>
      <c r="B1503" s="641"/>
    </row>
    <row r="1504" spans="1:2" ht="14.25">
      <c r="A1504" s="680"/>
      <c r="B1504" s="641"/>
    </row>
    <row r="1505" spans="1:2" ht="14.25">
      <c r="A1505" s="680"/>
      <c r="B1505" s="641"/>
    </row>
    <row r="1506" spans="1:2" ht="14.25">
      <c r="A1506" s="680"/>
      <c r="B1506" s="641"/>
    </row>
    <row r="1507" spans="1:2" ht="14.25">
      <c r="A1507" s="680"/>
      <c r="B1507" s="641"/>
    </row>
    <row r="1508" spans="1:2" ht="14.25">
      <c r="A1508" s="680"/>
      <c r="B1508" s="641"/>
    </row>
    <row r="1509" spans="1:2" ht="14.25">
      <c r="A1509" s="680"/>
      <c r="B1509" s="641"/>
    </row>
    <row r="1510" spans="1:2" ht="14.25">
      <c r="A1510" s="680"/>
      <c r="B1510" s="641"/>
    </row>
    <row r="1511" spans="1:2" ht="14.25">
      <c r="A1511" s="680"/>
      <c r="B1511" s="641"/>
    </row>
    <row r="1512" spans="1:2" ht="14.25">
      <c r="A1512" s="680"/>
      <c r="B1512" s="641"/>
    </row>
    <row r="1513" spans="1:2" ht="14.25">
      <c r="A1513" s="680"/>
      <c r="B1513" s="641"/>
    </row>
    <row r="1514" spans="1:2" ht="14.25">
      <c r="A1514" s="680"/>
      <c r="B1514" s="641"/>
    </row>
    <row r="1515" spans="1:2" ht="14.25">
      <c r="A1515" s="680"/>
      <c r="B1515" s="641"/>
    </row>
    <row r="1516" spans="1:2" ht="14.25">
      <c r="A1516" s="680"/>
      <c r="B1516" s="641"/>
    </row>
    <row r="1517" spans="1:2" ht="14.25">
      <c r="A1517" s="680"/>
      <c r="B1517" s="641"/>
    </row>
    <row r="1518" spans="1:2" ht="14.25">
      <c r="A1518" s="680"/>
      <c r="B1518" s="641"/>
    </row>
    <row r="1519" spans="1:2" ht="14.25">
      <c r="A1519" s="680"/>
      <c r="B1519" s="641"/>
    </row>
    <row r="1520" spans="1:2" ht="14.25">
      <c r="A1520" s="680"/>
      <c r="B1520" s="641"/>
    </row>
    <row r="1521" spans="1:2" ht="14.25">
      <c r="A1521" s="680"/>
      <c r="B1521" s="641"/>
    </row>
    <row r="1522" spans="1:2" ht="14.25">
      <c r="A1522" s="680"/>
      <c r="B1522" s="641"/>
    </row>
    <row r="1523" spans="1:2" ht="14.25">
      <c r="A1523" s="680"/>
      <c r="B1523" s="641"/>
    </row>
    <row r="1524" spans="1:2" ht="14.25">
      <c r="A1524" s="680"/>
      <c r="B1524" s="641"/>
    </row>
    <row r="1525" spans="1:2" ht="14.25">
      <c r="A1525" s="680"/>
      <c r="B1525" s="641"/>
    </row>
    <row r="1526" spans="1:2" ht="14.25">
      <c r="A1526" s="680"/>
      <c r="B1526" s="641"/>
    </row>
    <row r="1527" spans="1:2" ht="14.25">
      <c r="A1527" s="680"/>
      <c r="B1527" s="641"/>
    </row>
    <row r="1528" spans="1:2" ht="14.25">
      <c r="A1528" s="680"/>
      <c r="B1528" s="641"/>
    </row>
    <row r="1529" spans="1:2" ht="14.25">
      <c r="A1529" s="680"/>
      <c r="B1529" s="641"/>
    </row>
    <row r="1530" spans="1:2" ht="14.25">
      <c r="A1530" s="680"/>
      <c r="B1530" s="641"/>
    </row>
    <row r="1531" spans="1:2" ht="14.25">
      <c r="A1531" s="680"/>
      <c r="B1531" s="641"/>
    </row>
    <row r="1532" spans="1:2" ht="14.25">
      <c r="A1532" s="680"/>
      <c r="B1532" s="641"/>
    </row>
    <row r="1533" spans="1:2" ht="14.25">
      <c r="A1533" s="680"/>
      <c r="B1533" s="641"/>
    </row>
    <row r="1534" spans="1:2" ht="14.25">
      <c r="A1534" s="680"/>
      <c r="B1534" s="641"/>
    </row>
    <row r="1535" spans="1:2" ht="14.25">
      <c r="A1535" s="680"/>
      <c r="B1535" s="641"/>
    </row>
    <row r="1536" spans="1:2" ht="14.25">
      <c r="A1536" s="680"/>
      <c r="B1536" s="641"/>
    </row>
    <row r="1537" spans="1:2" ht="14.25">
      <c r="A1537" s="680"/>
      <c r="B1537" s="641"/>
    </row>
    <row r="1538" spans="1:2" ht="14.25">
      <c r="A1538" s="680"/>
      <c r="B1538" s="641"/>
    </row>
    <row r="1539" spans="1:2" ht="14.25">
      <c r="A1539" s="680"/>
      <c r="B1539" s="641"/>
    </row>
    <row r="1540" spans="1:2" ht="14.25">
      <c r="A1540" s="680"/>
      <c r="B1540" s="641"/>
    </row>
    <row r="1541" spans="1:2" ht="14.25">
      <c r="A1541" s="680"/>
      <c r="B1541" s="641"/>
    </row>
    <row r="1542" spans="1:2" ht="14.25">
      <c r="A1542" s="680"/>
      <c r="B1542" s="641"/>
    </row>
    <row r="1543" spans="1:2" ht="14.25">
      <c r="A1543" s="680"/>
      <c r="B1543" s="641"/>
    </row>
    <row r="1544" spans="1:2" ht="14.25">
      <c r="A1544" s="680"/>
      <c r="B1544" s="641"/>
    </row>
    <row r="1545" spans="1:2" ht="14.25">
      <c r="A1545" s="680"/>
      <c r="B1545" s="641"/>
    </row>
    <row r="1546" spans="1:2" ht="14.25">
      <c r="A1546" s="680"/>
      <c r="B1546" s="641"/>
    </row>
    <row r="1547" spans="1:2" ht="14.25">
      <c r="A1547" s="680"/>
      <c r="B1547" s="641"/>
    </row>
    <row r="1548" spans="1:2" ht="14.25">
      <c r="A1548" s="680"/>
      <c r="B1548" s="641"/>
    </row>
    <row r="1549" spans="1:2" ht="14.25">
      <c r="A1549" s="680"/>
      <c r="B1549" s="641"/>
    </row>
    <row r="1550" spans="1:2" ht="14.25">
      <c r="A1550" s="680"/>
      <c r="B1550" s="641"/>
    </row>
    <row r="1551" spans="1:2" ht="14.25">
      <c r="A1551" s="680"/>
      <c r="B1551" s="641"/>
    </row>
    <row r="1552" spans="1:2" ht="14.25">
      <c r="A1552" s="680"/>
      <c r="B1552" s="641"/>
    </row>
    <row r="1553" spans="1:2" ht="14.25">
      <c r="A1553" s="680"/>
      <c r="B1553" s="641"/>
    </row>
    <row r="1554" spans="1:2" ht="14.25">
      <c r="A1554" s="680"/>
      <c r="B1554" s="641"/>
    </row>
    <row r="1555" spans="1:2" ht="14.25">
      <c r="A1555" s="680"/>
      <c r="B1555" s="641"/>
    </row>
    <row r="1556" spans="1:2" ht="14.25">
      <c r="A1556" s="680"/>
      <c r="B1556" s="641"/>
    </row>
    <row r="1557" spans="1:2" ht="14.25">
      <c r="A1557" s="680"/>
      <c r="B1557" s="641"/>
    </row>
    <row r="1558" spans="1:2" ht="14.25">
      <c r="A1558" s="680"/>
      <c r="B1558" s="641"/>
    </row>
    <row r="1559" spans="1:2" ht="14.25">
      <c r="A1559" s="680"/>
      <c r="B1559" s="641"/>
    </row>
    <row r="1560" spans="1:2" ht="14.25">
      <c r="A1560" s="680"/>
      <c r="B1560" s="641"/>
    </row>
    <row r="1561" spans="1:2" ht="14.25">
      <c r="A1561" s="680"/>
      <c r="B1561" s="641"/>
    </row>
    <row r="1562" spans="1:2" ht="14.25">
      <c r="A1562" s="680"/>
      <c r="B1562" s="641"/>
    </row>
    <row r="1563" spans="1:2" ht="14.25">
      <c r="A1563" s="680"/>
      <c r="B1563" s="641"/>
    </row>
    <row r="1564" spans="1:2" ht="14.25">
      <c r="A1564" s="680"/>
      <c r="B1564" s="641"/>
    </row>
    <row r="1565" spans="1:2" ht="14.25">
      <c r="A1565" s="680"/>
      <c r="B1565" s="641"/>
    </row>
    <row r="1566" spans="1:2" ht="14.25">
      <c r="A1566" s="680"/>
      <c r="B1566" s="641"/>
    </row>
    <row r="1567" spans="1:2" ht="14.25">
      <c r="A1567" s="680"/>
      <c r="B1567" s="641"/>
    </row>
    <row r="1568" spans="1:2" ht="14.25">
      <c r="A1568" s="680"/>
      <c r="B1568" s="641"/>
    </row>
    <row r="1569" spans="1:2" ht="14.25">
      <c r="A1569" s="680"/>
      <c r="B1569" s="641"/>
    </row>
    <row r="1570" spans="1:2" ht="14.25">
      <c r="A1570" s="680"/>
      <c r="B1570" s="641"/>
    </row>
    <row r="1571" spans="1:2" ht="14.25">
      <c r="A1571" s="680"/>
      <c r="B1571" s="641"/>
    </row>
    <row r="1572" spans="1:2" ht="14.25">
      <c r="A1572" s="680"/>
      <c r="B1572" s="641"/>
    </row>
    <row r="1573" spans="1:2" ht="14.25">
      <c r="A1573" s="680"/>
      <c r="B1573" s="641"/>
    </row>
    <row r="1574" spans="1:2" ht="14.25">
      <c r="A1574" s="680"/>
      <c r="B1574" s="641"/>
    </row>
    <row r="1575" spans="1:2" ht="14.25">
      <c r="A1575" s="680"/>
      <c r="B1575" s="641"/>
    </row>
    <row r="1576" spans="1:2" ht="14.25">
      <c r="A1576" s="680"/>
      <c r="B1576" s="641"/>
    </row>
    <row r="1577" spans="1:2" ht="14.25">
      <c r="A1577" s="680"/>
      <c r="B1577" s="641"/>
    </row>
    <row r="1578" spans="1:2" ht="14.25">
      <c r="A1578" s="680"/>
      <c r="B1578" s="641"/>
    </row>
    <row r="1579" spans="1:2" ht="14.25">
      <c r="A1579" s="680"/>
      <c r="B1579" s="641"/>
    </row>
    <row r="1580" spans="1:2" ht="14.25">
      <c r="A1580" s="680"/>
      <c r="B1580" s="641"/>
    </row>
    <row r="1581" spans="1:2" ht="14.25">
      <c r="A1581" s="680"/>
      <c r="B1581" s="641"/>
    </row>
    <row r="1582" spans="1:2" ht="14.25">
      <c r="A1582" s="680"/>
      <c r="B1582" s="641"/>
    </row>
    <row r="1583" spans="1:2" ht="14.25">
      <c r="A1583" s="680"/>
      <c r="B1583" s="641"/>
    </row>
    <row r="1584" spans="1:2" ht="14.25">
      <c r="A1584" s="680"/>
      <c r="B1584" s="641"/>
    </row>
    <row r="1585" spans="1:2" ht="14.25">
      <c r="A1585" s="680"/>
      <c r="B1585" s="641"/>
    </row>
    <row r="1586" spans="1:2" ht="14.25">
      <c r="A1586" s="680"/>
      <c r="B1586" s="641"/>
    </row>
    <row r="1587" spans="1:2" ht="14.25">
      <c r="A1587" s="680"/>
      <c r="B1587" s="641"/>
    </row>
    <row r="1588" spans="1:2" ht="14.25">
      <c r="A1588" s="680"/>
      <c r="B1588" s="641"/>
    </row>
    <row r="1589" spans="1:2" ht="14.25">
      <c r="A1589" s="680"/>
      <c r="B1589" s="641"/>
    </row>
    <row r="1590" spans="1:2" ht="14.25">
      <c r="A1590" s="680"/>
      <c r="B1590" s="641"/>
    </row>
    <row r="1591" spans="1:2" ht="14.25">
      <c r="A1591" s="680"/>
      <c r="B1591" s="641"/>
    </row>
    <row r="1592" spans="1:2" ht="14.25">
      <c r="A1592" s="680"/>
      <c r="B1592" s="641"/>
    </row>
    <row r="1593" spans="1:2" ht="14.25">
      <c r="A1593" s="680"/>
      <c r="B1593" s="641"/>
    </row>
    <row r="1594" spans="1:2" ht="14.25">
      <c r="A1594" s="680"/>
      <c r="B1594" s="641"/>
    </row>
    <row r="1595" spans="1:2" ht="14.25">
      <c r="A1595" s="680"/>
      <c r="B1595" s="641"/>
    </row>
    <row r="1596" spans="1:2" ht="14.25">
      <c r="A1596" s="680"/>
      <c r="B1596" s="641"/>
    </row>
    <row r="1597" spans="1:2" ht="14.25">
      <c r="A1597" s="680"/>
      <c r="B1597" s="641"/>
    </row>
    <row r="1598" spans="1:2" ht="14.25">
      <c r="A1598" s="680"/>
      <c r="B1598" s="641"/>
    </row>
    <row r="1599" spans="1:2" ht="14.25">
      <c r="A1599" s="680"/>
      <c r="B1599" s="641"/>
    </row>
    <row r="1600" spans="1:2" ht="14.25">
      <c r="A1600" s="680"/>
      <c r="B1600" s="641"/>
    </row>
    <row r="1601" spans="1:2" ht="14.25">
      <c r="A1601" s="680"/>
      <c r="B1601" s="641"/>
    </row>
    <row r="1602" spans="1:2" ht="14.25">
      <c r="A1602" s="680"/>
      <c r="B1602" s="641"/>
    </row>
    <row r="1603" spans="1:2" ht="14.25">
      <c r="A1603" s="680"/>
      <c r="B1603" s="641"/>
    </row>
    <row r="1604" spans="1:2" ht="14.25">
      <c r="A1604" s="680"/>
      <c r="B1604" s="641"/>
    </row>
    <row r="1605" spans="1:2" ht="14.25">
      <c r="A1605" s="680"/>
      <c r="B1605" s="641"/>
    </row>
    <row r="1606" spans="1:2" ht="14.25">
      <c r="A1606" s="680"/>
      <c r="B1606" s="641"/>
    </row>
    <row r="1607" spans="1:2" ht="14.25">
      <c r="A1607" s="680"/>
      <c r="B1607" s="641"/>
    </row>
    <row r="1608" spans="1:2" ht="14.25">
      <c r="A1608" s="680"/>
      <c r="B1608" s="641"/>
    </row>
    <row r="1609" spans="1:2" ht="14.25">
      <c r="A1609" s="680"/>
      <c r="B1609" s="641"/>
    </row>
    <row r="1610" spans="1:2" ht="14.25">
      <c r="A1610" s="680"/>
      <c r="B1610" s="641"/>
    </row>
    <row r="1611" spans="1:2" ht="14.25">
      <c r="A1611" s="680"/>
      <c r="B1611" s="641"/>
    </row>
    <row r="1612" spans="1:2" ht="14.25">
      <c r="A1612" s="680"/>
      <c r="B1612" s="641"/>
    </row>
    <row r="1613" spans="1:2" ht="14.25">
      <c r="A1613" s="680"/>
      <c r="B1613" s="641"/>
    </row>
    <row r="1614" spans="1:2" ht="14.25">
      <c r="A1614" s="680"/>
      <c r="B1614" s="641"/>
    </row>
    <row r="1615" spans="1:2" ht="14.25">
      <c r="A1615" s="680"/>
      <c r="B1615" s="641"/>
    </row>
    <row r="1616" spans="1:2" ht="14.25">
      <c r="A1616" s="680"/>
      <c r="B1616" s="641"/>
    </row>
    <row r="1617" spans="1:2" ht="14.25">
      <c r="A1617" s="680"/>
      <c r="B1617" s="641"/>
    </row>
    <row r="1618" spans="1:2" ht="14.25">
      <c r="A1618" s="680"/>
      <c r="B1618" s="641"/>
    </row>
    <row r="1619" spans="1:2" ht="14.25">
      <c r="A1619" s="680"/>
      <c r="B1619" s="641"/>
    </row>
    <row r="1620" spans="1:2" ht="14.25">
      <c r="A1620" s="680"/>
      <c r="B1620" s="641"/>
    </row>
    <row r="1621" spans="1:2" ht="14.25">
      <c r="A1621" s="680"/>
      <c r="B1621" s="641"/>
    </row>
    <row r="1622" spans="1:2" ht="14.25">
      <c r="A1622" s="680"/>
      <c r="B1622" s="641"/>
    </row>
    <row r="1623" spans="1:2" ht="14.25">
      <c r="A1623" s="680"/>
      <c r="B1623" s="641"/>
    </row>
    <row r="1624" spans="1:2" ht="14.25">
      <c r="A1624" s="680"/>
      <c r="B1624" s="641"/>
    </row>
    <row r="1625" spans="1:2" ht="14.25">
      <c r="A1625" s="680"/>
      <c r="B1625" s="641"/>
    </row>
    <row r="1626" spans="1:2" ht="14.25">
      <c r="A1626" s="680"/>
      <c r="B1626" s="641"/>
    </row>
    <row r="1627" spans="1:2" ht="14.25">
      <c r="A1627" s="680"/>
      <c r="B1627" s="641"/>
    </row>
    <row r="1628" spans="1:2" ht="14.25">
      <c r="A1628" s="680"/>
      <c r="B1628" s="641"/>
    </row>
    <row r="1629" spans="1:2" ht="14.25">
      <c r="A1629" s="680"/>
      <c r="B1629" s="641"/>
    </row>
    <row r="1630" spans="1:2" ht="14.25">
      <c r="A1630" s="680"/>
      <c r="B1630" s="641"/>
    </row>
    <row r="1631" spans="1:2" ht="14.25">
      <c r="A1631" s="680"/>
      <c r="B1631" s="641"/>
    </row>
    <row r="1632" spans="1:2" ht="14.25">
      <c r="A1632" s="680"/>
      <c r="B1632" s="641"/>
    </row>
    <row r="1633" spans="1:2" ht="14.25">
      <c r="A1633" s="680"/>
      <c r="B1633" s="641"/>
    </row>
    <row r="1634" spans="1:2" ht="14.25">
      <c r="A1634" s="680"/>
      <c r="B1634" s="641"/>
    </row>
    <row r="1635" spans="1:2" ht="14.25">
      <c r="A1635" s="680"/>
      <c r="B1635" s="641"/>
    </row>
    <row r="1636" spans="1:2" ht="14.25">
      <c r="A1636" s="680"/>
      <c r="B1636" s="641"/>
    </row>
    <row r="1637" spans="1:2" ht="14.25">
      <c r="A1637" s="680"/>
      <c r="B1637" s="641"/>
    </row>
    <row r="1638" spans="1:2" ht="14.25">
      <c r="A1638" s="680"/>
      <c r="B1638" s="641"/>
    </row>
    <row r="1639" spans="1:2" ht="14.25">
      <c r="A1639" s="680"/>
      <c r="B1639" s="641"/>
    </row>
    <row r="1640" spans="1:2" ht="14.25">
      <c r="A1640" s="680"/>
      <c r="B1640" s="641"/>
    </row>
    <row r="1641" spans="1:2" ht="14.25">
      <c r="A1641" s="680"/>
      <c r="B1641" s="641"/>
    </row>
    <row r="1642" spans="1:2" ht="14.25">
      <c r="A1642" s="680"/>
      <c r="B1642" s="641"/>
    </row>
    <row r="1643" spans="1:2" ht="14.25">
      <c r="A1643" s="680"/>
      <c r="B1643" s="641"/>
    </row>
    <row r="1644" spans="1:2" ht="14.25">
      <c r="A1644" s="680"/>
      <c r="B1644" s="641"/>
    </row>
    <row r="1645" spans="1:2" ht="14.25">
      <c r="A1645" s="680"/>
      <c r="B1645" s="641"/>
    </row>
    <row r="1646" spans="1:2" ht="14.25">
      <c r="A1646" s="680"/>
      <c r="B1646" s="641"/>
    </row>
    <row r="1647" spans="1:2" ht="14.25">
      <c r="A1647" s="680"/>
      <c r="B1647" s="641"/>
    </row>
    <row r="1648" spans="1:2" ht="14.25">
      <c r="A1648" s="680"/>
      <c r="B1648" s="641"/>
    </row>
    <row r="1649" spans="1:2" ht="14.25">
      <c r="A1649" s="680"/>
      <c r="B1649" s="641"/>
    </row>
    <row r="1650" spans="1:2" ht="14.25">
      <c r="A1650" s="680"/>
      <c r="B1650" s="641"/>
    </row>
    <row r="1651" spans="1:2" ht="14.25">
      <c r="A1651" s="680"/>
      <c r="B1651" s="641"/>
    </row>
    <row r="1652" spans="1:2" ht="14.25">
      <c r="A1652" s="680"/>
      <c r="B1652" s="641"/>
    </row>
    <row r="1653" spans="1:2" ht="14.25">
      <c r="A1653" s="680"/>
      <c r="B1653" s="641"/>
    </row>
    <row r="1654" spans="1:2" ht="14.25">
      <c r="A1654" s="680"/>
      <c r="B1654" s="641"/>
    </row>
    <row r="1655" spans="1:2" ht="14.25">
      <c r="A1655" s="680"/>
      <c r="B1655" s="641"/>
    </row>
    <row r="1656" spans="1:2" ht="14.25">
      <c r="A1656" s="680"/>
      <c r="B1656" s="641"/>
    </row>
    <row r="1657" spans="1:2" ht="14.25">
      <c r="A1657" s="680"/>
      <c r="B1657" s="641"/>
    </row>
    <row r="1658" spans="1:2" ht="14.25">
      <c r="A1658" s="680"/>
      <c r="B1658" s="641"/>
    </row>
    <row r="1659" spans="1:2" ht="14.25">
      <c r="A1659" s="680"/>
      <c r="B1659" s="641"/>
    </row>
    <row r="1660" spans="1:2" ht="14.25">
      <c r="A1660" s="680"/>
      <c r="B1660" s="641"/>
    </row>
    <row r="1661" spans="1:2" ht="14.25">
      <c r="A1661" s="680"/>
      <c r="B1661" s="641"/>
    </row>
    <row r="1662" spans="1:2" ht="14.25">
      <c r="A1662" s="680"/>
      <c r="B1662" s="641"/>
    </row>
    <row r="1663" spans="1:2" ht="14.25">
      <c r="A1663" s="680"/>
      <c r="B1663" s="641"/>
    </row>
    <row r="1664" spans="1:2" ht="14.25">
      <c r="A1664" s="680"/>
      <c r="B1664" s="641"/>
    </row>
    <row r="1665" spans="1:2" ht="14.25">
      <c r="A1665" s="680"/>
      <c r="B1665" s="641"/>
    </row>
    <row r="1666" spans="1:2" ht="14.25">
      <c r="A1666" s="680"/>
      <c r="B1666" s="641"/>
    </row>
    <row r="1667" spans="1:2" ht="14.25">
      <c r="A1667" s="680"/>
      <c r="B1667" s="641"/>
    </row>
    <row r="1668" spans="1:2" ht="14.25">
      <c r="A1668" s="680"/>
      <c r="B1668" s="641"/>
    </row>
    <row r="1669" spans="1:2" ht="14.25">
      <c r="A1669" s="680"/>
      <c r="B1669" s="641"/>
    </row>
    <row r="1670" spans="1:2" ht="14.25">
      <c r="A1670" s="680"/>
      <c r="B1670" s="641"/>
    </row>
    <row r="1671" spans="1:2" ht="14.25">
      <c r="A1671" s="680"/>
      <c r="B1671" s="641"/>
    </row>
    <row r="1672" spans="1:2" ht="14.25">
      <c r="A1672" s="680"/>
      <c r="B1672" s="641"/>
    </row>
    <row r="1673" spans="1:2" ht="14.25">
      <c r="A1673" s="680"/>
      <c r="B1673" s="641"/>
    </row>
    <row r="1674" spans="1:2" ht="14.25">
      <c r="A1674" s="680"/>
      <c r="B1674" s="641"/>
    </row>
    <row r="1675" spans="1:2" ht="14.25">
      <c r="A1675" s="680"/>
      <c r="B1675" s="641"/>
    </row>
    <row r="1676" spans="1:2" ht="14.25">
      <c r="A1676" s="680"/>
      <c r="B1676" s="641"/>
    </row>
    <row r="1677" spans="1:2" ht="14.25">
      <c r="A1677" s="680"/>
      <c r="B1677" s="641"/>
    </row>
    <row r="1678" spans="1:2" ht="14.25">
      <c r="A1678" s="680"/>
      <c r="B1678" s="641"/>
    </row>
    <row r="1679" spans="1:2" ht="14.25">
      <c r="A1679" s="680"/>
      <c r="B1679" s="641"/>
    </row>
    <row r="1680" spans="1:2" ht="14.25">
      <c r="A1680" s="680"/>
      <c r="B1680" s="641"/>
    </row>
    <row r="1681" spans="1:2" ht="14.25">
      <c r="A1681" s="680"/>
      <c r="B1681" s="641"/>
    </row>
    <row r="1682" spans="1:2" ht="14.25">
      <c r="A1682" s="680"/>
      <c r="B1682" s="641"/>
    </row>
    <row r="1683" spans="1:2" ht="14.25">
      <c r="A1683" s="680"/>
      <c r="B1683" s="641"/>
    </row>
    <row r="1684" spans="1:2" ht="14.25">
      <c r="A1684" s="680"/>
      <c r="B1684" s="641"/>
    </row>
    <row r="1685" spans="1:2" ht="14.25">
      <c r="A1685" s="680"/>
      <c r="B1685" s="641"/>
    </row>
    <row r="1686" spans="1:2" ht="14.25">
      <c r="A1686" s="680"/>
      <c r="B1686" s="641"/>
    </row>
    <row r="1687" spans="1:2" ht="14.25">
      <c r="A1687" s="680"/>
      <c r="B1687" s="641"/>
    </row>
    <row r="1688" spans="1:2" ht="14.25">
      <c r="A1688" s="680"/>
      <c r="B1688" s="641"/>
    </row>
    <row r="1689" spans="1:2" ht="14.25">
      <c r="A1689" s="680"/>
      <c r="B1689" s="641"/>
    </row>
    <row r="1690" spans="1:2" ht="14.25">
      <c r="A1690" s="680"/>
      <c r="B1690" s="641"/>
    </row>
    <row r="1691" spans="1:2" ht="14.25">
      <c r="A1691" s="680"/>
      <c r="B1691" s="641"/>
    </row>
    <row r="1692" spans="1:2" ht="14.25">
      <c r="A1692" s="680"/>
      <c r="B1692" s="641"/>
    </row>
    <row r="1693" spans="1:2" ht="14.25">
      <c r="A1693" s="680"/>
      <c r="B1693" s="641"/>
    </row>
    <row r="1694" spans="1:2" ht="14.25">
      <c r="A1694" s="680"/>
      <c r="B1694" s="641"/>
    </row>
    <row r="1695" spans="1:2" ht="14.25">
      <c r="A1695" s="680"/>
      <c r="B1695" s="641"/>
    </row>
    <row r="1696" spans="1:2" ht="14.25">
      <c r="A1696" s="680"/>
      <c r="B1696" s="641"/>
    </row>
    <row r="1697" spans="1:2" ht="14.25">
      <c r="A1697" s="680"/>
      <c r="B1697" s="641"/>
    </row>
    <row r="1698" spans="1:2" ht="14.25">
      <c r="A1698" s="680"/>
      <c r="B1698" s="641"/>
    </row>
    <row r="1699" spans="1:2" ht="14.25">
      <c r="A1699" s="680"/>
      <c r="B1699" s="641"/>
    </row>
    <row r="1700" spans="1:2" ht="14.25">
      <c r="A1700" s="680"/>
      <c r="B1700" s="641"/>
    </row>
    <row r="1701" spans="1:2" ht="14.25">
      <c r="A1701" s="680"/>
      <c r="B1701" s="641"/>
    </row>
    <row r="1702" spans="1:2" ht="14.25">
      <c r="A1702" s="680"/>
      <c r="B1702" s="641"/>
    </row>
    <row r="1703" spans="1:2" ht="14.25">
      <c r="A1703" s="680"/>
      <c r="B1703" s="641"/>
    </row>
    <row r="1704" spans="1:2" ht="14.25">
      <c r="A1704" s="680"/>
      <c r="B1704" s="641"/>
    </row>
    <row r="1705" spans="1:2" ht="14.25">
      <c r="A1705" s="680"/>
      <c r="B1705" s="641"/>
    </row>
    <row r="1706" spans="1:2" ht="14.25">
      <c r="A1706" s="680"/>
      <c r="B1706" s="641"/>
    </row>
    <row r="1707" spans="1:2" ht="14.25">
      <c r="A1707" s="680"/>
      <c r="B1707" s="641"/>
    </row>
    <row r="1708" spans="1:2" ht="14.25">
      <c r="A1708" s="680"/>
      <c r="B1708" s="641"/>
    </row>
    <row r="1709" spans="1:2" ht="14.25">
      <c r="A1709" s="680"/>
      <c r="B1709" s="641"/>
    </row>
    <row r="1710" spans="1:2" ht="14.25">
      <c r="A1710" s="680"/>
      <c r="B1710" s="641"/>
    </row>
    <row r="1711" spans="1:2" ht="14.25">
      <c r="A1711" s="680"/>
      <c r="B1711" s="641"/>
    </row>
    <row r="1712" spans="1:2" ht="14.25">
      <c r="A1712" s="680"/>
      <c r="B1712" s="641"/>
    </row>
    <row r="1713" spans="1:2" ht="14.25">
      <c r="A1713" s="680"/>
      <c r="B1713" s="641"/>
    </row>
    <row r="1714" spans="1:2" ht="14.25">
      <c r="A1714" s="680"/>
      <c r="B1714" s="641"/>
    </row>
    <row r="1715" spans="1:2" ht="14.25">
      <c r="A1715" s="680"/>
      <c r="B1715" s="641"/>
    </row>
    <row r="1716" spans="1:2" ht="14.25">
      <c r="A1716" s="680"/>
      <c r="B1716" s="641"/>
    </row>
    <row r="1717" spans="1:2" ht="14.25">
      <c r="A1717" s="680"/>
      <c r="B1717" s="641"/>
    </row>
    <row r="1718" spans="1:2" ht="14.25">
      <c r="A1718" s="680"/>
      <c r="B1718" s="641"/>
    </row>
    <row r="1719" spans="1:2" ht="14.25">
      <c r="A1719" s="680"/>
      <c r="B1719" s="641"/>
    </row>
    <row r="1720" spans="1:2" ht="14.25">
      <c r="A1720" s="680"/>
      <c r="B1720" s="641"/>
    </row>
    <row r="1721" spans="1:2" ht="14.25">
      <c r="A1721" s="680"/>
      <c r="B1721" s="641"/>
    </row>
    <row r="1722" spans="1:2" ht="14.25">
      <c r="A1722" s="680"/>
      <c r="B1722" s="641"/>
    </row>
    <row r="1723" spans="1:2" ht="14.25">
      <c r="A1723" s="680"/>
      <c r="B1723" s="641"/>
    </row>
    <row r="1724" spans="1:2" ht="14.25">
      <c r="A1724" s="680"/>
      <c r="B1724" s="641"/>
    </row>
    <row r="1725" spans="1:2" ht="14.25">
      <c r="A1725" s="680"/>
      <c r="B1725" s="641"/>
    </row>
    <row r="1726" spans="1:2" ht="14.25">
      <c r="A1726" s="680"/>
      <c r="B1726" s="641"/>
    </row>
    <row r="1727" spans="1:2" ht="14.25">
      <c r="A1727" s="680"/>
      <c r="B1727" s="641"/>
    </row>
  </sheetData>
  <sheetProtection/>
  <printOptions horizontalCentered="1"/>
  <pageMargins left="1.48" right="1.34" top="1.27" bottom="0.49" header="0.6" footer="0.16"/>
  <pageSetup fitToHeight="1" fitToWidth="1" horizontalDpi="600" verticalDpi="600" orientation="portrait" scale="59" r:id="rId3"/>
  <headerFooter alignWithMargins="0">
    <oddHeader>&amp;C&amp;11Attachment 3
Baseline Cost Estimate
Project Sponsor Name
Project Name</oddHeader>
    <oddFooter>&amp;R
</oddFooter>
  </headerFooter>
  <ignoredErrors>
    <ignoredError sqref="C4:C34 C57:C68 C35:C46 C69:C73 B57:B68 A4:A46 A3 A47:A73 C47:C56 C3 B4:B46" unlockedFormula="1"/>
  </ignoredErrors>
  <legacyDrawing r:id="rId2"/>
</worksheet>
</file>

<file path=xl/worksheets/sheet16.xml><?xml version="1.0" encoding="utf-8"?>
<worksheet xmlns="http://schemas.openxmlformats.org/spreadsheetml/2006/main" xmlns:r="http://schemas.openxmlformats.org/officeDocument/2006/relationships">
  <sheetPr codeName="Sheet15">
    <tabColor indexed="15"/>
    <pageSetUpPr fitToPage="1"/>
  </sheetPr>
  <dimension ref="A1:BO1667"/>
  <sheetViews>
    <sheetView zoomScale="75" zoomScaleNormal="75" workbookViewId="0" topLeftCell="A1">
      <selection activeCell="J15" sqref="J15"/>
    </sheetView>
  </sheetViews>
  <sheetFormatPr defaultColWidth="9.140625" defaultRowHeight="12.75"/>
  <cols>
    <col min="1" max="1" width="14.7109375" style="583" customWidth="1"/>
    <col min="2" max="2" width="41.140625" style="160" customWidth="1"/>
    <col min="3" max="7" width="13.28125" style="679" customWidth="1"/>
    <col min="8" max="16384" width="9.140625" style="160" customWidth="1"/>
  </cols>
  <sheetData>
    <row r="1" ht="21" customHeight="1">
      <c r="A1" s="782" t="s">
        <v>309</v>
      </c>
    </row>
    <row r="2" spans="1:7" ht="74.25" customHeight="1">
      <c r="A2" s="1428"/>
      <c r="B2" s="1429"/>
      <c r="C2" s="787" t="s">
        <v>190</v>
      </c>
      <c r="D2" s="787" t="s">
        <v>191</v>
      </c>
      <c r="E2" s="787" t="s">
        <v>192</v>
      </c>
      <c r="F2" s="787" t="s">
        <v>272</v>
      </c>
      <c r="G2" s="787" t="s">
        <v>148</v>
      </c>
    </row>
    <row r="3" spans="1:7" s="813" customFormat="1" ht="24" customHeight="1">
      <c r="A3" s="808" t="str">
        <f>'SCC List'!A3:B3</f>
        <v>10 GUIDEWAY &amp; TRACK ELEMENTS (route miles)</v>
      </c>
      <c r="B3" s="809"/>
      <c r="C3" s="810">
        <f>'BUILD Main'!D7</f>
        <v>100000</v>
      </c>
      <c r="D3" s="810">
        <f>'BUILD Main'!E7</f>
        <v>12000</v>
      </c>
      <c r="E3" s="810">
        <f>'BUILD Main'!F7</f>
        <v>112000</v>
      </c>
      <c r="F3" s="811">
        <f>'BUILD Main'!K7</f>
        <v>1.087507120263672</v>
      </c>
      <c r="G3" s="812">
        <f>'BUILD Main'!J7</f>
        <v>121800.79746953124</v>
      </c>
    </row>
    <row r="4" spans="1:7" s="813" customFormat="1" ht="24" customHeight="1">
      <c r="A4" s="808" t="str">
        <f>'SCC List'!A17:B17</f>
        <v>20 STATIONS, STOPS, TERMINALS, INTERMODAL (number)</v>
      </c>
      <c r="B4" s="809"/>
      <c r="C4" s="810">
        <f>'BUILD Main'!D21</f>
        <v>100000</v>
      </c>
      <c r="D4" s="810">
        <f>'BUILD Main'!E21</f>
        <v>20000</v>
      </c>
      <c r="E4" s="810">
        <f>'BUILD Main'!F21</f>
        <v>120000</v>
      </c>
      <c r="F4" s="814">
        <f>'BUILD Main'!K21</f>
        <v>1.103965654440104</v>
      </c>
      <c r="G4" s="810">
        <f>'BUILD Main'!J21</f>
        <v>132475.87853281246</v>
      </c>
    </row>
    <row r="5" spans="1:7" s="813" customFormat="1" ht="24" customHeight="1">
      <c r="A5" s="808" t="str">
        <f>'SCC List'!A25</f>
        <v>30 SUPPORT FACILITIES: YARDS, SHOPS, ADMIN. BLDGS</v>
      </c>
      <c r="B5" s="809"/>
      <c r="C5" s="810">
        <f>'BUILD Main'!D29</f>
        <v>10000</v>
      </c>
      <c r="D5" s="810">
        <f>'BUILD Main'!E29</f>
        <v>2000</v>
      </c>
      <c r="E5" s="810">
        <f>'BUILD Main'!F29</f>
        <v>12000</v>
      </c>
      <c r="F5" s="814">
        <f>'BUILD Main'!K29</f>
        <v>1.118589503144531</v>
      </c>
      <c r="G5" s="810">
        <f>'BUILD Main'!J29</f>
        <v>13423.074037734372</v>
      </c>
    </row>
    <row r="6" spans="1:7" s="813" customFormat="1" ht="24" customHeight="1">
      <c r="A6" s="808" t="str">
        <f>'SCC List'!A31</f>
        <v>40 SITEWORK &amp; SPECIAL CONDITIONS</v>
      </c>
      <c r="B6" s="687"/>
      <c r="C6" s="810">
        <f>'BUILD Main'!D35</f>
        <v>21420</v>
      </c>
      <c r="D6" s="815">
        <f>'BUILD Main'!E35</f>
        <v>2800</v>
      </c>
      <c r="E6" s="810">
        <f>'BUILD Main'!F35</f>
        <v>24220</v>
      </c>
      <c r="F6" s="814">
        <f>'BUILD Main'!K35</f>
        <v>1.0372132329944261</v>
      </c>
      <c r="G6" s="810">
        <f>'BUILD Main'!J35</f>
        <v>25121.304503125</v>
      </c>
    </row>
    <row r="7" spans="1:7" s="813" customFormat="1" ht="24" customHeight="1">
      <c r="A7" s="808" t="str">
        <f>'SCC List'!A40</f>
        <v>50  SYSTEMS</v>
      </c>
      <c r="B7" s="809"/>
      <c r="C7" s="810">
        <f>'BUILD Main'!D44</f>
        <v>25490</v>
      </c>
      <c r="D7" s="815">
        <f>'BUILD Main'!E44</f>
        <v>3700</v>
      </c>
      <c r="E7" s="810">
        <f>'BUILD Main'!F44</f>
        <v>29190</v>
      </c>
      <c r="F7" s="814">
        <f>'BUILD Main'!K44</f>
        <v>1.1129582511428353</v>
      </c>
      <c r="G7" s="810">
        <f>'BUILD Main'!J44</f>
        <v>32487.251350859366</v>
      </c>
    </row>
    <row r="8" spans="1:7" s="813" customFormat="1" ht="24" customHeight="1">
      <c r="A8" s="808" t="str">
        <f>'SCC List'!A48:B48</f>
        <v>60 ROW, LAND, EXISTING IMPROVEMENTS</v>
      </c>
      <c r="B8" s="816"/>
      <c r="C8" s="810">
        <f>'BUILD Main'!D53</f>
        <v>17000</v>
      </c>
      <c r="D8" s="810">
        <f>'BUILD Main'!E53</f>
        <v>4000</v>
      </c>
      <c r="E8" s="817">
        <f>'BUILD Main'!F53</f>
        <v>21000</v>
      </c>
      <c r="F8" s="818">
        <f>'BUILD Main'!K53</f>
        <v>1.0876115266406248</v>
      </c>
      <c r="G8" s="810">
        <f>'BUILD Main'!J53</f>
        <v>22839.84205945312</v>
      </c>
    </row>
    <row r="9" spans="1:7" s="813" customFormat="1" ht="24" customHeight="1">
      <c r="A9" s="819" t="str">
        <f>'SCC List'!A51</f>
        <v>70 VEHICLES (number)</v>
      </c>
      <c r="B9" s="809"/>
      <c r="C9" s="810">
        <f>'BUILD Main'!D56</f>
        <v>25404</v>
      </c>
      <c r="D9" s="815">
        <f>'BUILD Main'!E56</f>
        <v>8000</v>
      </c>
      <c r="E9" s="810">
        <f>'BUILD Main'!F56</f>
        <v>33404</v>
      </c>
      <c r="F9" s="814">
        <f>'BUILD Main'!K56</f>
        <v>1.0983274926941335</v>
      </c>
      <c r="G9" s="810">
        <f>'BUILD Main'!J56</f>
        <v>36688.531565954836</v>
      </c>
    </row>
    <row r="10" spans="1:7" s="813" customFormat="1" ht="24" customHeight="1">
      <c r="A10" s="819" t="str">
        <f>'SCC List'!A59</f>
        <v>80 PROFESSIONAL SERVICES (applies to Cats. 10-50)</v>
      </c>
      <c r="B10" s="816"/>
      <c r="C10" s="810">
        <f>'BUILD Main'!D64</f>
        <v>65895</v>
      </c>
      <c r="D10" s="810">
        <f>'BUILD Main'!E64</f>
        <v>19000</v>
      </c>
      <c r="E10" s="810">
        <f>'BUILD Main'!F64</f>
        <v>84895</v>
      </c>
      <c r="F10" s="814">
        <f>'BUILD Main'!K64</f>
        <v>1.0282335492973398</v>
      </c>
      <c r="G10" s="810">
        <f>'BUILD Main'!J64</f>
        <v>87291.88716759766</v>
      </c>
    </row>
    <row r="11" spans="1:7" s="813" customFormat="1" ht="24" customHeight="1">
      <c r="A11" s="808" t="str">
        <f>'SCC List'!A68</f>
        <v>90 UNALLOCATED CONTINGENCY</v>
      </c>
      <c r="B11" s="687"/>
      <c r="C11" s="820"/>
      <c r="D11" s="820"/>
      <c r="E11" s="810">
        <f>'BUILD Main'!F74</f>
        <v>21971</v>
      </c>
      <c r="F11" s="821">
        <f>'BUILD Main'!K74</f>
        <v>1.0824658543025374</v>
      </c>
      <c r="G11" s="822">
        <f>'BUILD Main'!J74</f>
        <v>23782.85728488105</v>
      </c>
    </row>
    <row r="12" spans="1:7" s="813" customFormat="1" ht="24" customHeight="1">
      <c r="A12" s="823" t="str">
        <f>'SCC List'!A69</f>
        <v>100  FINANCE CHARGES</v>
      </c>
      <c r="B12" s="824"/>
      <c r="C12" s="825"/>
      <c r="D12" s="817"/>
      <c r="E12" s="810">
        <f>'BUILD Main'!F76</f>
        <v>469.4983082403478</v>
      </c>
      <c r="F12" s="814">
        <f>'BUILD Main'!K76</f>
        <v>1.064966563721967</v>
      </c>
      <c r="G12" s="810">
        <f>'BUILD Main'!J76</f>
        <v>500</v>
      </c>
    </row>
    <row r="13" spans="1:67" s="831" customFormat="1" ht="24" customHeight="1">
      <c r="A13" s="826" t="str">
        <f>'SCC Definitions'!A76</f>
        <v>Total Project Cost (10 - 100)</v>
      </c>
      <c r="B13" s="827"/>
      <c r="C13" s="828"/>
      <c r="D13" s="829"/>
      <c r="E13" s="710">
        <f>'BUILD Main'!F77</f>
        <v>459149.4983082403</v>
      </c>
      <c r="F13" s="830">
        <f>'BUILD Main'!K77</f>
        <v>1.0811542336450377</v>
      </c>
      <c r="G13" s="710">
        <f>'BUILD Main'!J77</f>
        <v>496411.42397194915</v>
      </c>
      <c r="H13" s="813"/>
      <c r="I13" s="813"/>
      <c r="J13" s="813"/>
      <c r="K13" s="813"/>
      <c r="L13" s="813"/>
      <c r="M13" s="813"/>
      <c r="N13" s="813"/>
      <c r="O13" s="813"/>
      <c r="P13" s="813"/>
      <c r="Q13" s="813"/>
      <c r="R13" s="813"/>
      <c r="S13" s="813"/>
      <c r="T13" s="813"/>
      <c r="U13" s="813"/>
      <c r="V13" s="813"/>
      <c r="W13" s="813"/>
      <c r="X13" s="813"/>
      <c r="Y13" s="813"/>
      <c r="Z13" s="813"/>
      <c r="AA13" s="813"/>
      <c r="AB13" s="813"/>
      <c r="AC13" s="813"/>
      <c r="AD13" s="813"/>
      <c r="AE13" s="813"/>
      <c r="AF13" s="813"/>
      <c r="AG13" s="813"/>
      <c r="AH13" s="813"/>
      <c r="AI13" s="813"/>
      <c r="AJ13" s="813"/>
      <c r="AK13" s="813"/>
      <c r="AL13" s="813"/>
      <c r="AM13" s="813"/>
      <c r="AN13" s="813"/>
      <c r="AO13" s="813"/>
      <c r="AP13" s="813"/>
      <c r="AQ13" s="813"/>
      <c r="AR13" s="813"/>
      <c r="AS13" s="813"/>
      <c r="AT13" s="813"/>
      <c r="AU13" s="813"/>
      <c r="AV13" s="813"/>
      <c r="AW13" s="813"/>
      <c r="AX13" s="813"/>
      <c r="AY13" s="813"/>
      <c r="AZ13" s="813"/>
      <c r="BA13" s="813"/>
      <c r="BB13" s="813"/>
      <c r="BC13" s="813"/>
      <c r="BD13" s="813"/>
      <c r="BE13" s="813"/>
      <c r="BF13" s="813"/>
      <c r="BG13" s="813"/>
      <c r="BH13" s="813"/>
      <c r="BI13" s="813"/>
      <c r="BJ13" s="813"/>
      <c r="BK13" s="813"/>
      <c r="BL13" s="813"/>
      <c r="BM13" s="813"/>
      <c r="BN13" s="813"/>
      <c r="BO13" s="813"/>
    </row>
    <row r="14" spans="3:7" s="641" customFormat="1" ht="15" customHeight="1">
      <c r="C14" s="679"/>
      <c r="D14" s="679"/>
      <c r="E14" s="679"/>
      <c r="F14" s="679"/>
      <c r="G14" s="679"/>
    </row>
    <row r="15" spans="3:7" s="641" customFormat="1" ht="15" customHeight="1">
      <c r="C15" s="679"/>
      <c r="D15" s="679"/>
      <c r="E15" s="679"/>
      <c r="F15" s="679"/>
      <c r="G15" s="679"/>
    </row>
    <row r="16" spans="3:7" s="641" customFormat="1" ht="15" customHeight="1">
      <c r="C16" s="679"/>
      <c r="D16" s="679"/>
      <c r="E16" s="679"/>
      <c r="F16" s="679"/>
      <c r="G16" s="679"/>
    </row>
    <row r="17" spans="3:7" s="641" customFormat="1" ht="15" customHeight="1">
      <c r="C17" s="679"/>
      <c r="D17" s="679"/>
      <c r="E17" s="679"/>
      <c r="F17" s="679"/>
      <c r="G17" s="679"/>
    </row>
    <row r="18" spans="3:7" s="641" customFormat="1" ht="15" customHeight="1">
      <c r="C18" s="679"/>
      <c r="D18" s="679"/>
      <c r="E18" s="679"/>
      <c r="F18" s="679"/>
      <c r="G18" s="679"/>
    </row>
    <row r="19" spans="3:7" s="641" customFormat="1" ht="15" customHeight="1">
      <c r="C19" s="679"/>
      <c r="D19" s="679"/>
      <c r="E19" s="679"/>
      <c r="F19" s="679"/>
      <c r="G19" s="679"/>
    </row>
    <row r="20" spans="3:7" s="641" customFormat="1" ht="15" customHeight="1">
      <c r="C20" s="679"/>
      <c r="D20" s="679"/>
      <c r="E20" s="679"/>
      <c r="F20" s="679"/>
      <c r="G20" s="679"/>
    </row>
    <row r="21" spans="3:7" s="641" customFormat="1" ht="15" customHeight="1">
      <c r="C21" s="679"/>
      <c r="D21" s="679"/>
      <c r="E21" s="679"/>
      <c r="F21" s="679"/>
      <c r="G21" s="679"/>
    </row>
    <row r="22" spans="3:7" s="641" customFormat="1" ht="15" customHeight="1">
      <c r="C22" s="679"/>
      <c r="D22" s="679"/>
      <c r="E22" s="679"/>
      <c r="F22" s="679"/>
      <c r="G22" s="679"/>
    </row>
    <row r="23" spans="3:7" s="641" customFormat="1" ht="15" customHeight="1">
      <c r="C23" s="679"/>
      <c r="D23" s="679"/>
      <c r="E23" s="679"/>
      <c r="F23" s="679"/>
      <c r="G23" s="679"/>
    </row>
    <row r="24" spans="3:7" s="641" customFormat="1" ht="15" customHeight="1">
      <c r="C24" s="679"/>
      <c r="D24" s="679"/>
      <c r="E24" s="679"/>
      <c r="F24" s="679"/>
      <c r="G24" s="679"/>
    </row>
    <row r="25" spans="3:7" s="641" customFormat="1" ht="15" customHeight="1">
      <c r="C25" s="679"/>
      <c r="D25" s="679"/>
      <c r="E25" s="679"/>
      <c r="F25" s="679"/>
      <c r="G25" s="679"/>
    </row>
    <row r="26" spans="3:7" s="641" customFormat="1" ht="15" customHeight="1">
      <c r="C26" s="679"/>
      <c r="D26" s="679"/>
      <c r="E26" s="679"/>
      <c r="F26" s="679"/>
      <c r="G26" s="679"/>
    </row>
    <row r="27" spans="3:7" s="641" customFormat="1" ht="15" customHeight="1">
      <c r="C27" s="679"/>
      <c r="D27" s="679"/>
      <c r="E27" s="679"/>
      <c r="F27" s="679"/>
      <c r="G27" s="679"/>
    </row>
    <row r="28" spans="3:7" s="641" customFormat="1" ht="15" customHeight="1">
      <c r="C28" s="679"/>
      <c r="D28" s="679"/>
      <c r="E28" s="679"/>
      <c r="F28" s="679"/>
      <c r="G28" s="679"/>
    </row>
    <row r="29" spans="3:7" s="641" customFormat="1" ht="15" customHeight="1">
      <c r="C29" s="679"/>
      <c r="D29" s="679"/>
      <c r="E29" s="679"/>
      <c r="F29" s="679"/>
      <c r="G29" s="679"/>
    </row>
    <row r="30" spans="3:7" s="641" customFormat="1" ht="15" customHeight="1">
      <c r="C30" s="679"/>
      <c r="D30" s="679"/>
      <c r="E30" s="679"/>
      <c r="F30" s="679"/>
      <c r="G30" s="679"/>
    </row>
    <row r="31" spans="3:7" s="641" customFormat="1" ht="15" customHeight="1">
      <c r="C31" s="679"/>
      <c r="D31" s="679"/>
      <c r="E31" s="679"/>
      <c r="F31" s="679"/>
      <c r="G31" s="679"/>
    </row>
    <row r="32" spans="3:7" s="641" customFormat="1" ht="15" customHeight="1">
      <c r="C32" s="679"/>
      <c r="D32" s="679"/>
      <c r="E32" s="679"/>
      <c r="F32" s="679"/>
      <c r="G32" s="679"/>
    </row>
    <row r="33" spans="3:7" s="641" customFormat="1" ht="15" customHeight="1">
      <c r="C33" s="679"/>
      <c r="D33" s="679"/>
      <c r="E33" s="679"/>
      <c r="F33" s="679"/>
      <c r="G33" s="679"/>
    </row>
    <row r="34" spans="3:7" s="641" customFormat="1" ht="15" customHeight="1">
      <c r="C34" s="679"/>
      <c r="D34" s="679"/>
      <c r="E34" s="679"/>
      <c r="F34" s="679"/>
      <c r="G34" s="679"/>
    </row>
    <row r="35" spans="3:7" s="641" customFormat="1" ht="14.25">
      <c r="C35" s="679"/>
      <c r="D35" s="679"/>
      <c r="E35" s="679"/>
      <c r="F35" s="679"/>
      <c r="G35" s="679"/>
    </row>
    <row r="36" spans="3:7" s="641" customFormat="1" ht="14.25">
      <c r="C36" s="679"/>
      <c r="D36" s="679"/>
      <c r="E36" s="679"/>
      <c r="F36" s="679"/>
      <c r="G36" s="679"/>
    </row>
    <row r="37" spans="3:7" s="641" customFormat="1" ht="14.25">
      <c r="C37" s="679"/>
      <c r="D37" s="679"/>
      <c r="E37" s="679"/>
      <c r="F37" s="679"/>
      <c r="G37" s="679"/>
    </row>
    <row r="38" spans="3:7" s="641" customFormat="1" ht="14.25">
      <c r="C38" s="679"/>
      <c r="D38" s="679"/>
      <c r="E38" s="679"/>
      <c r="F38" s="679"/>
      <c r="G38" s="679"/>
    </row>
    <row r="39" spans="3:7" s="641" customFormat="1" ht="14.25">
      <c r="C39" s="679"/>
      <c r="D39" s="679"/>
      <c r="E39" s="679"/>
      <c r="F39" s="679"/>
      <c r="G39" s="679"/>
    </row>
    <row r="40" spans="3:7" s="641" customFormat="1" ht="14.25">
      <c r="C40" s="679"/>
      <c r="D40" s="679"/>
      <c r="E40" s="679"/>
      <c r="F40" s="679"/>
      <c r="G40" s="679"/>
    </row>
    <row r="41" spans="3:7" s="641" customFormat="1" ht="14.25">
      <c r="C41" s="679"/>
      <c r="D41" s="679"/>
      <c r="E41" s="679"/>
      <c r="F41" s="679"/>
      <c r="G41" s="679"/>
    </row>
    <row r="42" spans="3:7" s="641" customFormat="1" ht="14.25">
      <c r="C42" s="679"/>
      <c r="D42" s="679"/>
      <c r="E42" s="679"/>
      <c r="F42" s="679"/>
      <c r="G42" s="679"/>
    </row>
    <row r="43" spans="3:7" s="641" customFormat="1" ht="14.25">
      <c r="C43" s="679"/>
      <c r="D43" s="679"/>
      <c r="E43" s="679"/>
      <c r="F43" s="679"/>
      <c r="G43" s="679"/>
    </row>
    <row r="44" spans="3:7" s="641" customFormat="1" ht="14.25">
      <c r="C44" s="679"/>
      <c r="D44" s="679"/>
      <c r="E44" s="679"/>
      <c r="F44" s="679"/>
      <c r="G44" s="679"/>
    </row>
    <row r="45" spans="3:7" s="641" customFormat="1" ht="14.25">
      <c r="C45" s="679"/>
      <c r="D45" s="679"/>
      <c r="E45" s="679"/>
      <c r="F45" s="679"/>
      <c r="G45" s="679"/>
    </row>
    <row r="46" spans="3:7" s="641" customFormat="1" ht="14.25">
      <c r="C46" s="679"/>
      <c r="D46" s="679"/>
      <c r="E46" s="679"/>
      <c r="F46" s="679"/>
      <c r="G46" s="679"/>
    </row>
    <row r="47" spans="3:7" s="641" customFormat="1" ht="14.25">
      <c r="C47" s="679"/>
      <c r="D47" s="679"/>
      <c r="E47" s="679"/>
      <c r="F47" s="679"/>
      <c r="G47" s="679"/>
    </row>
    <row r="48" spans="3:7" s="641" customFormat="1" ht="14.25">
      <c r="C48" s="679"/>
      <c r="D48" s="679"/>
      <c r="E48" s="679"/>
      <c r="F48" s="679"/>
      <c r="G48" s="679"/>
    </row>
    <row r="49" spans="3:7" s="641" customFormat="1" ht="14.25">
      <c r="C49" s="679"/>
      <c r="D49" s="679"/>
      <c r="E49" s="679"/>
      <c r="F49" s="679"/>
      <c r="G49" s="679"/>
    </row>
    <row r="50" spans="3:7" s="641" customFormat="1" ht="14.25">
      <c r="C50" s="679"/>
      <c r="D50" s="679"/>
      <c r="E50" s="679"/>
      <c r="F50" s="679"/>
      <c r="G50" s="679"/>
    </row>
    <row r="51" spans="3:7" s="641" customFormat="1" ht="14.25">
      <c r="C51" s="679"/>
      <c r="D51" s="679"/>
      <c r="E51" s="679"/>
      <c r="F51" s="679"/>
      <c r="G51" s="679"/>
    </row>
    <row r="52" spans="3:7" s="641" customFormat="1" ht="14.25">
      <c r="C52" s="679"/>
      <c r="D52" s="679"/>
      <c r="E52" s="679"/>
      <c r="F52" s="679"/>
      <c r="G52" s="679"/>
    </row>
    <row r="53" spans="3:7" s="641" customFormat="1" ht="14.25">
      <c r="C53" s="679"/>
      <c r="D53" s="679"/>
      <c r="E53" s="679"/>
      <c r="F53" s="679"/>
      <c r="G53" s="679"/>
    </row>
    <row r="54" spans="3:7" s="641" customFormat="1" ht="14.25">
      <c r="C54" s="679"/>
      <c r="D54" s="679"/>
      <c r="E54" s="679"/>
      <c r="F54" s="679"/>
      <c r="G54" s="679"/>
    </row>
    <row r="55" spans="3:7" s="641" customFormat="1" ht="14.25">
      <c r="C55" s="679"/>
      <c r="D55" s="679"/>
      <c r="E55" s="679"/>
      <c r="F55" s="679"/>
      <c r="G55" s="679"/>
    </row>
    <row r="56" spans="3:7" s="641" customFormat="1" ht="14.25">
      <c r="C56" s="679"/>
      <c r="D56" s="679"/>
      <c r="E56" s="679"/>
      <c r="F56" s="679"/>
      <c r="G56" s="679"/>
    </row>
    <row r="57" spans="3:7" s="641" customFormat="1" ht="14.25">
      <c r="C57" s="679"/>
      <c r="D57" s="679"/>
      <c r="E57" s="679"/>
      <c r="F57" s="679"/>
      <c r="G57" s="679"/>
    </row>
    <row r="58" spans="3:7" s="641" customFormat="1" ht="14.25">
      <c r="C58" s="679"/>
      <c r="D58" s="679"/>
      <c r="E58" s="679"/>
      <c r="F58" s="679"/>
      <c r="G58" s="679"/>
    </row>
    <row r="59" spans="1:2" ht="14.25">
      <c r="A59" s="641"/>
      <c r="B59" s="641"/>
    </row>
    <row r="60" spans="1:2" ht="14.25">
      <c r="A60" s="641"/>
      <c r="B60" s="641"/>
    </row>
    <row r="61" spans="1:2" ht="14.25">
      <c r="A61" s="641"/>
      <c r="B61" s="641"/>
    </row>
    <row r="62" spans="1:2" ht="14.25">
      <c r="A62" s="641"/>
      <c r="B62" s="641"/>
    </row>
    <row r="63" spans="1:2" ht="14.25">
      <c r="A63" s="641"/>
      <c r="B63" s="641"/>
    </row>
    <row r="64" spans="1:2" ht="14.25">
      <c r="A64" s="641"/>
      <c r="B64" s="641"/>
    </row>
    <row r="65" spans="1:2" ht="14.25">
      <c r="A65" s="641"/>
      <c r="B65" s="641"/>
    </row>
    <row r="66" spans="1:2" ht="14.25">
      <c r="A66" s="641"/>
      <c r="B66" s="641"/>
    </row>
    <row r="67" spans="1:2" ht="14.25">
      <c r="A67" s="641"/>
      <c r="B67" s="641"/>
    </row>
    <row r="68" spans="1:2" ht="14.25">
      <c r="A68" s="641"/>
      <c r="B68" s="641"/>
    </row>
    <row r="69" spans="1:2" ht="14.25">
      <c r="A69" s="641"/>
      <c r="B69" s="641"/>
    </row>
    <row r="70" spans="1:2" ht="14.25">
      <c r="A70" s="641"/>
      <c r="B70" s="641"/>
    </row>
    <row r="71" spans="1:2" ht="14.25">
      <c r="A71" s="641"/>
      <c r="B71" s="641"/>
    </row>
    <row r="72" spans="1:2" ht="14.25">
      <c r="A72" s="641"/>
      <c r="B72" s="641"/>
    </row>
    <row r="73" spans="1:2" ht="14.25">
      <c r="A73" s="641"/>
      <c r="B73" s="641"/>
    </row>
    <row r="74" spans="1:2" ht="14.25">
      <c r="A74" s="641"/>
      <c r="B74" s="641"/>
    </row>
    <row r="75" spans="1:2" ht="14.25">
      <c r="A75" s="641"/>
      <c r="B75" s="641"/>
    </row>
    <row r="76" spans="1:2" ht="14.25">
      <c r="A76" s="641"/>
      <c r="B76" s="641"/>
    </row>
    <row r="77" spans="1:2" ht="14.25">
      <c r="A77" s="641"/>
      <c r="B77" s="641"/>
    </row>
    <row r="78" spans="1:2" ht="14.25">
      <c r="A78" s="641"/>
      <c r="B78" s="641"/>
    </row>
    <row r="79" spans="1:2" ht="14.25">
      <c r="A79" s="641"/>
      <c r="B79" s="641"/>
    </row>
    <row r="80" spans="1:2" ht="14.25">
      <c r="A80" s="641"/>
      <c r="B80" s="641"/>
    </row>
    <row r="81" spans="1:2" ht="14.25">
      <c r="A81" s="641"/>
      <c r="B81" s="641"/>
    </row>
    <row r="82" spans="1:2" ht="14.25">
      <c r="A82" s="641"/>
      <c r="B82" s="641"/>
    </row>
    <row r="83" spans="1:2" ht="14.25">
      <c r="A83" s="641"/>
      <c r="B83" s="641"/>
    </row>
    <row r="84" spans="1:2" ht="14.25">
      <c r="A84" s="641"/>
      <c r="B84" s="641"/>
    </row>
    <row r="85" spans="1:2" ht="14.25">
      <c r="A85" s="641"/>
      <c r="B85" s="641"/>
    </row>
    <row r="86" spans="1:2" ht="14.25">
      <c r="A86" s="641"/>
      <c r="B86" s="641"/>
    </row>
    <row r="87" spans="1:2" ht="14.25">
      <c r="A87" s="641"/>
      <c r="B87" s="641"/>
    </row>
    <row r="88" spans="1:2" ht="14.25">
      <c r="A88" s="641"/>
      <c r="B88" s="641"/>
    </row>
    <row r="89" spans="1:2" ht="14.25">
      <c r="A89" s="641"/>
      <c r="B89" s="641"/>
    </row>
    <row r="90" spans="1:2" ht="14.25">
      <c r="A90" s="641"/>
      <c r="B90" s="641"/>
    </row>
    <row r="91" spans="1:2" ht="14.25">
      <c r="A91" s="641"/>
      <c r="B91" s="641"/>
    </row>
    <row r="92" spans="1:2" ht="14.25">
      <c r="A92" s="641"/>
      <c r="B92" s="641"/>
    </row>
    <row r="93" spans="1:2" ht="14.25">
      <c r="A93" s="641"/>
      <c r="B93" s="641"/>
    </row>
    <row r="94" spans="1:2" ht="14.25">
      <c r="A94" s="641"/>
      <c r="B94" s="641"/>
    </row>
    <row r="95" spans="1:2" ht="14.25">
      <c r="A95" s="641"/>
      <c r="B95" s="641"/>
    </row>
    <row r="96" spans="1:2" ht="14.25">
      <c r="A96" s="641"/>
      <c r="B96" s="641"/>
    </row>
    <row r="97" spans="1:2" ht="14.25">
      <c r="A97" s="641"/>
      <c r="B97" s="641"/>
    </row>
    <row r="98" spans="1:2" ht="14.25">
      <c r="A98" s="641"/>
      <c r="B98" s="641"/>
    </row>
    <row r="99" spans="1:2" ht="14.25">
      <c r="A99" s="641"/>
      <c r="B99" s="641"/>
    </row>
    <row r="100" spans="1:2" ht="14.25">
      <c r="A100" s="641"/>
      <c r="B100" s="641"/>
    </row>
    <row r="101" spans="1:2" ht="14.25">
      <c r="A101" s="641"/>
      <c r="B101" s="641"/>
    </row>
    <row r="102" spans="1:2" ht="14.25">
      <c r="A102" s="641"/>
      <c r="B102" s="641"/>
    </row>
    <row r="103" spans="1:2" ht="14.25">
      <c r="A103" s="641"/>
      <c r="B103" s="641"/>
    </row>
    <row r="104" spans="1:2" ht="14.25">
      <c r="A104" s="641"/>
      <c r="B104" s="641"/>
    </row>
    <row r="105" spans="1:2" ht="14.25">
      <c r="A105" s="641"/>
      <c r="B105" s="641"/>
    </row>
    <row r="106" spans="1:2" ht="14.25">
      <c r="A106" s="641"/>
      <c r="B106" s="641"/>
    </row>
    <row r="107" spans="1:2" ht="14.25">
      <c r="A107" s="641"/>
      <c r="B107" s="641"/>
    </row>
    <row r="108" spans="1:2" ht="14.25">
      <c r="A108" s="641"/>
      <c r="B108" s="641"/>
    </row>
    <row r="109" spans="1:2" ht="14.25">
      <c r="A109" s="641"/>
      <c r="B109" s="641"/>
    </row>
    <row r="110" spans="1:2" ht="14.25">
      <c r="A110" s="641"/>
      <c r="B110" s="641"/>
    </row>
    <row r="111" spans="1:2" ht="14.25">
      <c r="A111" s="641"/>
      <c r="B111" s="641"/>
    </row>
    <row r="112" spans="1:2" ht="14.25">
      <c r="A112" s="641"/>
      <c r="B112" s="641"/>
    </row>
    <row r="113" spans="1:2" ht="14.25">
      <c r="A113" s="641"/>
      <c r="B113" s="641"/>
    </row>
    <row r="114" spans="1:2" ht="14.25">
      <c r="A114" s="641"/>
      <c r="B114" s="641"/>
    </row>
    <row r="115" spans="1:2" ht="14.25">
      <c r="A115" s="641"/>
      <c r="B115" s="641"/>
    </row>
    <row r="116" spans="1:2" ht="14.25">
      <c r="A116" s="641"/>
      <c r="B116" s="641"/>
    </row>
    <row r="117" spans="1:2" ht="14.25">
      <c r="A117" s="641"/>
      <c r="B117" s="641"/>
    </row>
    <row r="118" spans="1:2" ht="14.25">
      <c r="A118" s="641"/>
      <c r="B118" s="641"/>
    </row>
    <row r="119" spans="1:2" ht="14.25">
      <c r="A119" s="641"/>
      <c r="B119" s="641"/>
    </row>
    <row r="120" spans="1:2" ht="14.25">
      <c r="A120" s="641"/>
      <c r="B120" s="641"/>
    </row>
    <row r="121" spans="1:2" ht="14.25">
      <c r="A121" s="641"/>
      <c r="B121" s="641"/>
    </row>
    <row r="122" spans="1:2" ht="14.25">
      <c r="A122" s="641"/>
      <c r="B122" s="641"/>
    </row>
    <row r="123" spans="1:2" ht="14.25">
      <c r="A123" s="641"/>
      <c r="B123" s="641"/>
    </row>
    <row r="124" spans="1:2" ht="14.25">
      <c r="A124" s="641"/>
      <c r="B124" s="641"/>
    </row>
    <row r="125" spans="1:2" ht="14.25">
      <c r="A125" s="641"/>
      <c r="B125" s="641"/>
    </row>
    <row r="126" spans="1:2" ht="14.25">
      <c r="A126" s="641"/>
      <c r="B126" s="641"/>
    </row>
    <row r="127" spans="1:2" ht="14.25">
      <c r="A127" s="641"/>
      <c r="B127" s="641"/>
    </row>
    <row r="128" spans="1:2" ht="14.25">
      <c r="A128" s="641"/>
      <c r="B128" s="641"/>
    </row>
    <row r="129" spans="1:2" ht="14.25">
      <c r="A129" s="641"/>
      <c r="B129" s="641"/>
    </row>
    <row r="130" spans="1:2" ht="14.25">
      <c r="A130" s="641"/>
      <c r="B130" s="641"/>
    </row>
    <row r="131" spans="1:2" ht="14.25">
      <c r="A131" s="641"/>
      <c r="B131" s="641"/>
    </row>
    <row r="132" spans="1:2" ht="14.25">
      <c r="A132" s="641"/>
      <c r="B132" s="641"/>
    </row>
    <row r="133" spans="1:2" ht="14.25">
      <c r="A133" s="641"/>
      <c r="B133" s="641"/>
    </row>
    <row r="134" spans="1:2" ht="14.25">
      <c r="A134" s="641"/>
      <c r="B134" s="641"/>
    </row>
    <row r="135" spans="1:2" ht="14.25">
      <c r="A135" s="641"/>
      <c r="B135" s="641"/>
    </row>
    <row r="136" spans="1:2" ht="14.25">
      <c r="A136" s="641"/>
      <c r="B136" s="641"/>
    </row>
    <row r="137" spans="1:2" ht="14.25">
      <c r="A137" s="641"/>
      <c r="B137" s="641"/>
    </row>
    <row r="138" spans="1:2" ht="14.25">
      <c r="A138" s="641"/>
      <c r="B138" s="641"/>
    </row>
    <row r="139" spans="1:2" ht="14.25">
      <c r="A139" s="641"/>
      <c r="B139" s="641"/>
    </row>
    <row r="140" spans="1:2" ht="14.25">
      <c r="A140" s="641"/>
      <c r="B140" s="641"/>
    </row>
    <row r="141" spans="1:2" ht="14.25">
      <c r="A141" s="641"/>
      <c r="B141" s="641"/>
    </row>
    <row r="142" spans="1:2" ht="14.25">
      <c r="A142" s="641"/>
      <c r="B142" s="641"/>
    </row>
    <row r="143" spans="1:2" ht="14.25">
      <c r="A143" s="641"/>
      <c r="B143" s="641"/>
    </row>
    <row r="144" spans="1:2" ht="14.25">
      <c r="A144" s="641"/>
      <c r="B144" s="641"/>
    </row>
    <row r="145" spans="1:2" ht="14.25">
      <c r="A145" s="641"/>
      <c r="B145" s="641"/>
    </row>
    <row r="146" spans="1:2" ht="14.25">
      <c r="A146" s="641"/>
      <c r="B146" s="641"/>
    </row>
    <row r="147" spans="1:2" ht="14.25">
      <c r="A147" s="641"/>
      <c r="B147" s="641"/>
    </row>
    <row r="148" spans="1:2" ht="14.25">
      <c r="A148" s="641"/>
      <c r="B148" s="641"/>
    </row>
    <row r="149" spans="1:2" ht="14.25">
      <c r="A149" s="641"/>
      <c r="B149" s="641"/>
    </row>
    <row r="150" spans="1:2" ht="14.25">
      <c r="A150" s="641"/>
      <c r="B150" s="641"/>
    </row>
    <row r="151" spans="1:2" ht="14.25">
      <c r="A151" s="641"/>
      <c r="B151" s="641"/>
    </row>
    <row r="152" spans="1:2" ht="14.25">
      <c r="A152" s="641"/>
      <c r="B152" s="641"/>
    </row>
    <row r="153" spans="1:2" ht="14.25">
      <c r="A153" s="641"/>
      <c r="B153" s="641"/>
    </row>
    <row r="154" spans="1:2" ht="14.25">
      <c r="A154" s="641"/>
      <c r="B154" s="641"/>
    </row>
    <row r="155" spans="1:2" ht="14.25">
      <c r="A155" s="641"/>
      <c r="B155" s="641"/>
    </row>
    <row r="156" spans="1:2" ht="14.25">
      <c r="A156" s="641"/>
      <c r="B156" s="641"/>
    </row>
    <row r="157" spans="1:2" ht="14.25">
      <c r="A157" s="641"/>
      <c r="B157" s="641"/>
    </row>
    <row r="158" spans="1:2" ht="14.25">
      <c r="A158" s="641"/>
      <c r="B158" s="641"/>
    </row>
    <row r="159" spans="1:2" ht="14.25">
      <c r="A159" s="641"/>
      <c r="B159" s="641"/>
    </row>
    <row r="160" spans="1:2" ht="14.25">
      <c r="A160" s="641"/>
      <c r="B160" s="641"/>
    </row>
    <row r="161" spans="1:2" ht="14.25">
      <c r="A161" s="641"/>
      <c r="B161" s="641"/>
    </row>
    <row r="162" spans="1:2" ht="14.25">
      <c r="A162" s="641"/>
      <c r="B162" s="641"/>
    </row>
    <row r="163" spans="1:2" ht="14.25">
      <c r="A163" s="641"/>
      <c r="B163" s="641"/>
    </row>
    <row r="164" spans="1:2" ht="14.25">
      <c r="A164" s="641"/>
      <c r="B164" s="641"/>
    </row>
    <row r="165" spans="1:2" ht="14.25">
      <c r="A165" s="641"/>
      <c r="B165" s="641"/>
    </row>
    <row r="166" spans="1:2" ht="14.25">
      <c r="A166" s="641"/>
      <c r="B166" s="641"/>
    </row>
    <row r="167" spans="1:2" ht="14.25">
      <c r="A167" s="641"/>
      <c r="B167" s="641"/>
    </row>
    <row r="168" spans="1:2" ht="14.25">
      <c r="A168" s="641"/>
      <c r="B168" s="641"/>
    </row>
    <row r="169" spans="1:2" ht="14.25">
      <c r="A169" s="641"/>
      <c r="B169" s="641"/>
    </row>
    <row r="170" spans="1:2" ht="14.25">
      <c r="A170" s="641"/>
      <c r="B170" s="641"/>
    </row>
    <row r="171" spans="1:2" ht="14.25">
      <c r="A171" s="641"/>
      <c r="B171" s="641"/>
    </row>
    <row r="172" spans="1:2" ht="14.25">
      <c r="A172" s="641"/>
      <c r="B172" s="641"/>
    </row>
    <row r="173" spans="1:2" ht="14.25">
      <c r="A173" s="641"/>
      <c r="B173" s="641"/>
    </row>
    <row r="174" spans="1:2" ht="14.25">
      <c r="A174" s="641"/>
      <c r="B174" s="641"/>
    </row>
    <row r="175" spans="1:2" ht="14.25">
      <c r="A175" s="641"/>
      <c r="B175" s="641"/>
    </row>
    <row r="176" spans="1:2" ht="14.25">
      <c r="A176" s="641"/>
      <c r="B176" s="641"/>
    </row>
    <row r="177" spans="1:2" ht="14.25">
      <c r="A177" s="641"/>
      <c r="B177" s="641"/>
    </row>
    <row r="178" spans="1:2" ht="14.25">
      <c r="A178" s="641"/>
      <c r="B178" s="641"/>
    </row>
    <row r="179" spans="1:2" ht="14.25">
      <c r="A179" s="641"/>
      <c r="B179" s="641"/>
    </row>
    <row r="180" spans="1:2" ht="14.25">
      <c r="A180" s="641"/>
      <c r="B180" s="641"/>
    </row>
    <row r="181" spans="1:2" ht="14.25">
      <c r="A181" s="680"/>
      <c r="B181" s="641"/>
    </row>
    <row r="182" spans="1:2" ht="14.25">
      <c r="A182" s="680"/>
      <c r="B182" s="641"/>
    </row>
    <row r="183" spans="1:2" ht="14.25">
      <c r="A183" s="680"/>
      <c r="B183" s="641"/>
    </row>
    <row r="184" spans="1:2" ht="14.25">
      <c r="A184" s="680"/>
      <c r="B184" s="641"/>
    </row>
    <row r="185" spans="1:2" ht="14.25">
      <c r="A185" s="680"/>
      <c r="B185" s="641"/>
    </row>
    <row r="186" spans="1:2" ht="14.25">
      <c r="A186" s="680"/>
      <c r="B186" s="641"/>
    </row>
    <row r="187" spans="1:2" ht="14.25">
      <c r="A187" s="680"/>
      <c r="B187" s="641"/>
    </row>
    <row r="188" spans="1:2" ht="14.25">
      <c r="A188" s="680"/>
      <c r="B188" s="641"/>
    </row>
    <row r="189" spans="1:2" ht="14.25">
      <c r="A189" s="680"/>
      <c r="B189" s="641"/>
    </row>
    <row r="190" spans="1:2" ht="14.25">
      <c r="A190" s="680"/>
      <c r="B190" s="641"/>
    </row>
    <row r="191" spans="1:2" ht="14.25">
      <c r="A191" s="680"/>
      <c r="B191" s="641"/>
    </row>
    <row r="192" spans="1:2" ht="14.25">
      <c r="A192" s="680"/>
      <c r="B192" s="641"/>
    </row>
    <row r="193" spans="1:2" ht="14.25">
      <c r="A193" s="680"/>
      <c r="B193" s="641"/>
    </row>
    <row r="194" spans="1:2" ht="14.25">
      <c r="A194" s="680"/>
      <c r="B194" s="641"/>
    </row>
    <row r="195" spans="1:2" ht="14.25">
      <c r="A195" s="680"/>
      <c r="B195" s="641"/>
    </row>
    <row r="196" spans="1:2" ht="14.25">
      <c r="A196" s="680"/>
      <c r="B196" s="641"/>
    </row>
    <row r="197" spans="1:2" ht="14.25">
      <c r="A197" s="680"/>
      <c r="B197" s="641"/>
    </row>
    <row r="198" spans="1:2" ht="14.25">
      <c r="A198" s="680"/>
      <c r="B198" s="641"/>
    </row>
    <row r="199" spans="1:2" ht="14.25">
      <c r="A199" s="680"/>
      <c r="B199" s="641"/>
    </row>
    <row r="200" spans="1:2" ht="14.25">
      <c r="A200" s="680"/>
      <c r="B200" s="641"/>
    </row>
    <row r="201" spans="1:2" ht="14.25">
      <c r="A201" s="680"/>
      <c r="B201" s="641"/>
    </row>
    <row r="202" spans="1:2" ht="14.25">
      <c r="A202" s="680"/>
      <c r="B202" s="641"/>
    </row>
    <row r="203" spans="1:2" ht="14.25">
      <c r="A203" s="680"/>
      <c r="B203" s="641"/>
    </row>
    <row r="204" spans="1:2" ht="14.25">
      <c r="A204" s="680"/>
      <c r="B204" s="641"/>
    </row>
    <row r="205" spans="1:2" ht="14.25">
      <c r="A205" s="680"/>
      <c r="B205" s="641"/>
    </row>
    <row r="206" spans="1:2" ht="14.25">
      <c r="A206" s="680"/>
      <c r="B206" s="641"/>
    </row>
    <row r="207" spans="1:2" ht="14.25">
      <c r="A207" s="680"/>
      <c r="B207" s="641"/>
    </row>
    <row r="208" spans="1:2" ht="14.25">
      <c r="A208" s="680"/>
      <c r="B208" s="641"/>
    </row>
    <row r="209" spans="1:2" ht="14.25">
      <c r="A209" s="680"/>
      <c r="B209" s="641"/>
    </row>
    <row r="210" spans="1:2" ht="14.25">
      <c r="A210" s="680"/>
      <c r="B210" s="641"/>
    </row>
    <row r="211" spans="1:2" ht="14.25">
      <c r="A211" s="680"/>
      <c r="B211" s="641"/>
    </row>
    <row r="212" spans="1:2" ht="14.25">
      <c r="A212" s="680"/>
      <c r="B212" s="641"/>
    </row>
    <row r="213" spans="1:2" ht="14.25">
      <c r="A213" s="680"/>
      <c r="B213" s="641"/>
    </row>
    <row r="214" spans="1:2" ht="14.25">
      <c r="A214" s="680"/>
      <c r="B214" s="641"/>
    </row>
    <row r="215" spans="1:2" ht="14.25">
      <c r="A215" s="680"/>
      <c r="B215" s="641"/>
    </row>
    <row r="216" spans="1:2" ht="14.25">
      <c r="A216" s="680"/>
      <c r="B216" s="641"/>
    </row>
    <row r="217" spans="1:2" ht="14.25">
      <c r="A217" s="680"/>
      <c r="B217" s="641"/>
    </row>
    <row r="218" spans="1:2" ht="14.25">
      <c r="A218" s="680"/>
      <c r="B218" s="641"/>
    </row>
    <row r="219" spans="1:2" ht="14.25">
      <c r="A219" s="680"/>
      <c r="B219" s="641"/>
    </row>
    <row r="220" spans="1:2" ht="14.25">
      <c r="A220" s="680"/>
      <c r="B220" s="641"/>
    </row>
    <row r="221" spans="1:2" ht="14.25">
      <c r="A221" s="680"/>
      <c r="B221" s="641"/>
    </row>
    <row r="222" spans="1:2" ht="14.25">
      <c r="A222" s="680"/>
      <c r="B222" s="641"/>
    </row>
    <row r="223" spans="1:2" ht="14.25">
      <c r="A223" s="680"/>
      <c r="B223" s="641"/>
    </row>
    <row r="224" spans="1:2" ht="14.25">
      <c r="A224" s="680"/>
      <c r="B224" s="641"/>
    </row>
    <row r="225" spans="1:2" ht="14.25">
      <c r="A225" s="680"/>
      <c r="B225" s="641"/>
    </row>
    <row r="226" spans="1:2" ht="14.25">
      <c r="A226" s="680"/>
      <c r="B226" s="641"/>
    </row>
    <row r="227" spans="1:2" ht="14.25">
      <c r="A227" s="680"/>
      <c r="B227" s="641"/>
    </row>
    <row r="228" spans="1:2" ht="14.25">
      <c r="A228" s="680"/>
      <c r="B228" s="641"/>
    </row>
    <row r="229" spans="1:2" ht="14.25">
      <c r="A229" s="680"/>
      <c r="B229" s="641"/>
    </row>
    <row r="230" spans="1:2" ht="14.25">
      <c r="A230" s="680"/>
      <c r="B230" s="641"/>
    </row>
    <row r="231" spans="1:2" ht="14.25">
      <c r="A231" s="680"/>
      <c r="B231" s="641"/>
    </row>
    <row r="232" spans="1:2" ht="14.25">
      <c r="A232" s="680"/>
      <c r="B232" s="641"/>
    </row>
    <row r="233" spans="1:2" ht="14.25">
      <c r="A233" s="680"/>
      <c r="B233" s="641"/>
    </row>
    <row r="234" spans="1:2" ht="14.25">
      <c r="A234" s="680"/>
      <c r="B234" s="641"/>
    </row>
    <row r="235" spans="1:2" ht="14.25">
      <c r="A235" s="680"/>
      <c r="B235" s="641"/>
    </row>
    <row r="236" spans="1:2" ht="14.25">
      <c r="A236" s="680"/>
      <c r="B236" s="641"/>
    </row>
    <row r="237" spans="1:2" ht="14.25">
      <c r="A237" s="680"/>
      <c r="B237" s="641"/>
    </row>
    <row r="238" spans="1:2" ht="14.25">
      <c r="A238" s="680"/>
      <c r="B238" s="641"/>
    </row>
    <row r="239" spans="1:2" ht="14.25">
      <c r="A239" s="680"/>
      <c r="B239" s="641"/>
    </row>
    <row r="240" spans="1:2" ht="14.25">
      <c r="A240" s="680"/>
      <c r="B240" s="641"/>
    </row>
    <row r="241" spans="1:2" ht="14.25">
      <c r="A241" s="680"/>
      <c r="B241" s="641"/>
    </row>
    <row r="242" spans="1:2" ht="14.25">
      <c r="A242" s="680"/>
      <c r="B242" s="641"/>
    </row>
    <row r="243" spans="1:2" ht="14.25">
      <c r="A243" s="680"/>
      <c r="B243" s="641"/>
    </row>
    <row r="244" spans="1:2" ht="14.25">
      <c r="A244" s="680"/>
      <c r="B244" s="641"/>
    </row>
    <row r="245" spans="1:2" ht="14.25">
      <c r="A245" s="680"/>
      <c r="B245" s="641"/>
    </row>
    <row r="246" spans="1:2" ht="14.25">
      <c r="A246" s="680"/>
      <c r="B246" s="641"/>
    </row>
    <row r="247" spans="1:2" ht="14.25">
      <c r="A247" s="680"/>
      <c r="B247" s="641"/>
    </row>
    <row r="248" spans="1:2" ht="14.25">
      <c r="A248" s="680"/>
      <c r="B248" s="641"/>
    </row>
    <row r="249" spans="1:2" ht="14.25">
      <c r="A249" s="680"/>
      <c r="B249" s="641"/>
    </row>
    <row r="250" spans="1:2" ht="14.25">
      <c r="A250" s="680"/>
      <c r="B250" s="641"/>
    </row>
    <row r="251" spans="1:2" ht="14.25">
      <c r="A251" s="680"/>
      <c r="B251" s="641"/>
    </row>
    <row r="252" spans="1:2" ht="14.25">
      <c r="A252" s="680"/>
      <c r="B252" s="641"/>
    </row>
    <row r="253" spans="1:2" ht="14.25">
      <c r="A253" s="680"/>
      <c r="B253" s="641"/>
    </row>
    <row r="254" spans="1:2" ht="14.25">
      <c r="A254" s="680"/>
      <c r="B254" s="641"/>
    </row>
    <row r="255" spans="1:2" ht="14.25">
      <c r="A255" s="680"/>
      <c r="B255" s="641"/>
    </row>
    <row r="256" spans="1:2" ht="14.25">
      <c r="A256" s="680"/>
      <c r="B256" s="641"/>
    </row>
    <row r="257" spans="1:2" ht="14.25">
      <c r="A257" s="680"/>
      <c r="B257" s="641"/>
    </row>
    <row r="258" spans="1:2" ht="14.25">
      <c r="A258" s="680"/>
      <c r="B258" s="641"/>
    </row>
    <row r="259" spans="1:2" ht="14.25">
      <c r="A259" s="680"/>
      <c r="B259" s="641"/>
    </row>
    <row r="260" spans="1:2" ht="14.25">
      <c r="A260" s="680"/>
      <c r="B260" s="641"/>
    </row>
    <row r="261" spans="1:2" ht="14.25">
      <c r="A261" s="680"/>
      <c r="B261" s="641"/>
    </row>
    <row r="262" spans="1:2" ht="14.25">
      <c r="A262" s="680"/>
      <c r="B262" s="641"/>
    </row>
    <row r="263" spans="1:2" ht="14.25">
      <c r="A263" s="680"/>
      <c r="B263" s="641"/>
    </row>
    <row r="264" spans="1:2" ht="14.25">
      <c r="A264" s="680"/>
      <c r="B264" s="641"/>
    </row>
    <row r="265" spans="1:2" ht="14.25">
      <c r="A265" s="680"/>
      <c r="B265" s="641"/>
    </row>
    <row r="266" spans="1:2" ht="14.25">
      <c r="A266" s="680"/>
      <c r="B266" s="641"/>
    </row>
    <row r="267" spans="1:2" ht="14.25">
      <c r="A267" s="680"/>
      <c r="B267" s="641"/>
    </row>
    <row r="268" spans="1:2" ht="14.25">
      <c r="A268" s="680"/>
      <c r="B268" s="641"/>
    </row>
    <row r="269" spans="1:2" ht="14.25">
      <c r="A269" s="680"/>
      <c r="B269" s="641"/>
    </row>
    <row r="270" spans="1:2" ht="14.25">
      <c r="A270" s="680"/>
      <c r="B270" s="641"/>
    </row>
    <row r="271" spans="1:2" ht="14.25">
      <c r="A271" s="680"/>
      <c r="B271" s="641"/>
    </row>
    <row r="272" spans="1:2" ht="14.25">
      <c r="A272" s="680"/>
      <c r="B272" s="641"/>
    </row>
    <row r="273" spans="1:2" ht="14.25">
      <c r="A273" s="680"/>
      <c r="B273" s="641"/>
    </row>
    <row r="274" spans="1:2" ht="14.25">
      <c r="A274" s="680"/>
      <c r="B274" s="641"/>
    </row>
    <row r="275" spans="1:2" ht="14.25">
      <c r="A275" s="680"/>
      <c r="B275" s="641"/>
    </row>
    <row r="276" spans="1:2" ht="14.25">
      <c r="A276" s="680"/>
      <c r="B276" s="641"/>
    </row>
    <row r="277" spans="1:2" ht="14.25">
      <c r="A277" s="680"/>
      <c r="B277" s="641"/>
    </row>
    <row r="278" spans="1:2" ht="14.25">
      <c r="A278" s="680"/>
      <c r="B278" s="641"/>
    </row>
    <row r="279" spans="1:2" ht="14.25">
      <c r="A279" s="680"/>
      <c r="B279" s="641"/>
    </row>
    <row r="280" spans="1:2" ht="14.25">
      <c r="A280" s="680"/>
      <c r="B280" s="641"/>
    </row>
    <row r="281" spans="1:2" ht="14.25">
      <c r="A281" s="680"/>
      <c r="B281" s="641"/>
    </row>
    <row r="282" spans="1:2" ht="14.25">
      <c r="A282" s="680"/>
      <c r="B282" s="641"/>
    </row>
    <row r="283" spans="1:2" ht="14.25">
      <c r="A283" s="680"/>
      <c r="B283" s="641"/>
    </row>
    <row r="284" spans="1:2" ht="14.25">
      <c r="A284" s="680"/>
      <c r="B284" s="641"/>
    </row>
    <row r="285" spans="1:2" ht="14.25">
      <c r="A285" s="680"/>
      <c r="B285" s="641"/>
    </row>
    <row r="286" spans="1:2" ht="14.25">
      <c r="A286" s="680"/>
      <c r="B286" s="641"/>
    </row>
    <row r="287" spans="1:2" ht="14.25">
      <c r="A287" s="680"/>
      <c r="B287" s="641"/>
    </row>
    <row r="288" spans="1:2" ht="14.25">
      <c r="A288" s="680"/>
      <c r="B288" s="641"/>
    </row>
    <row r="289" spans="1:2" ht="14.25">
      <c r="A289" s="680"/>
      <c r="B289" s="641"/>
    </row>
    <row r="290" spans="1:2" ht="14.25">
      <c r="A290" s="680"/>
      <c r="B290" s="641"/>
    </row>
    <row r="291" spans="1:2" ht="14.25">
      <c r="A291" s="680"/>
      <c r="B291" s="641"/>
    </row>
    <row r="292" spans="1:2" ht="14.25">
      <c r="A292" s="680"/>
      <c r="B292" s="641"/>
    </row>
    <row r="293" spans="1:2" ht="14.25">
      <c r="A293" s="680"/>
      <c r="B293" s="641"/>
    </row>
    <row r="294" spans="1:2" ht="14.25">
      <c r="A294" s="680"/>
      <c r="B294" s="641"/>
    </row>
    <row r="295" spans="1:2" ht="14.25">
      <c r="A295" s="680"/>
      <c r="B295" s="641"/>
    </row>
    <row r="296" spans="1:2" ht="14.25">
      <c r="A296" s="680"/>
      <c r="B296" s="641"/>
    </row>
    <row r="297" spans="1:2" ht="14.25">
      <c r="A297" s="680"/>
      <c r="B297" s="641"/>
    </row>
    <row r="298" spans="1:2" ht="14.25">
      <c r="A298" s="680"/>
      <c r="B298" s="641"/>
    </row>
    <row r="299" spans="1:2" ht="14.25">
      <c r="A299" s="680"/>
      <c r="B299" s="641"/>
    </row>
    <row r="300" spans="1:2" ht="14.25">
      <c r="A300" s="680"/>
      <c r="B300" s="641"/>
    </row>
    <row r="301" spans="1:2" ht="14.25">
      <c r="A301" s="680"/>
      <c r="B301" s="641"/>
    </row>
    <row r="302" spans="1:2" ht="14.25">
      <c r="A302" s="680"/>
      <c r="B302" s="641"/>
    </row>
    <row r="303" spans="1:2" ht="14.25">
      <c r="A303" s="680"/>
      <c r="B303" s="641"/>
    </row>
    <row r="304" spans="1:2" ht="14.25">
      <c r="A304" s="680"/>
      <c r="B304" s="641"/>
    </row>
    <row r="305" spans="1:2" ht="14.25">
      <c r="A305" s="680"/>
      <c r="B305" s="641"/>
    </row>
    <row r="306" spans="1:2" ht="14.25">
      <c r="A306" s="680"/>
      <c r="B306" s="641"/>
    </row>
    <row r="307" spans="1:2" ht="14.25">
      <c r="A307" s="680"/>
      <c r="B307" s="641"/>
    </row>
    <row r="308" spans="1:2" ht="14.25">
      <c r="A308" s="680"/>
      <c r="B308" s="641"/>
    </row>
    <row r="309" spans="1:2" ht="14.25">
      <c r="A309" s="680"/>
      <c r="B309" s="641"/>
    </row>
    <row r="310" spans="1:2" ht="14.25">
      <c r="A310" s="680"/>
      <c r="B310" s="641"/>
    </row>
    <row r="311" spans="1:2" ht="14.25">
      <c r="A311" s="680"/>
      <c r="B311" s="641"/>
    </row>
    <row r="312" spans="1:2" ht="14.25">
      <c r="A312" s="680"/>
      <c r="B312" s="641"/>
    </row>
    <row r="313" spans="1:2" ht="14.25">
      <c r="A313" s="680"/>
      <c r="B313" s="641"/>
    </row>
    <row r="314" spans="1:2" ht="14.25">
      <c r="A314" s="680"/>
      <c r="B314" s="641"/>
    </row>
    <row r="315" spans="1:2" ht="14.25">
      <c r="A315" s="680"/>
      <c r="B315" s="641"/>
    </row>
    <row r="316" spans="1:2" ht="14.25">
      <c r="A316" s="680"/>
      <c r="B316" s="641"/>
    </row>
    <row r="317" spans="1:2" ht="14.25">
      <c r="A317" s="680"/>
      <c r="B317" s="641"/>
    </row>
    <row r="318" spans="1:2" ht="14.25">
      <c r="A318" s="680"/>
      <c r="B318" s="641"/>
    </row>
    <row r="319" spans="1:2" ht="14.25">
      <c r="A319" s="680"/>
      <c r="B319" s="641"/>
    </row>
    <row r="320" spans="1:2" ht="14.25">
      <c r="A320" s="680"/>
      <c r="B320" s="641"/>
    </row>
    <row r="321" spans="1:2" ht="14.25">
      <c r="A321" s="680"/>
      <c r="B321" s="641"/>
    </row>
    <row r="322" spans="1:2" ht="14.25">
      <c r="A322" s="680"/>
      <c r="B322" s="641"/>
    </row>
    <row r="323" spans="1:2" ht="14.25">
      <c r="A323" s="680"/>
      <c r="B323" s="641"/>
    </row>
    <row r="324" spans="1:2" ht="14.25">
      <c r="A324" s="680"/>
      <c r="B324" s="641"/>
    </row>
    <row r="325" spans="1:2" ht="14.25">
      <c r="A325" s="680"/>
      <c r="B325" s="641"/>
    </row>
    <row r="326" spans="1:2" ht="14.25">
      <c r="A326" s="680"/>
      <c r="B326" s="641"/>
    </row>
    <row r="327" spans="1:2" ht="14.25">
      <c r="A327" s="680"/>
      <c r="B327" s="641"/>
    </row>
    <row r="328" spans="1:2" ht="14.25">
      <c r="A328" s="680"/>
      <c r="B328" s="641"/>
    </row>
    <row r="329" spans="1:2" ht="14.25">
      <c r="A329" s="680"/>
      <c r="B329" s="641"/>
    </row>
    <row r="330" spans="1:2" ht="14.25">
      <c r="A330" s="680"/>
      <c r="B330" s="641"/>
    </row>
    <row r="331" spans="1:2" ht="14.25">
      <c r="A331" s="680"/>
      <c r="B331" s="641"/>
    </row>
    <row r="332" spans="1:2" ht="14.25">
      <c r="A332" s="680"/>
      <c r="B332" s="641"/>
    </row>
    <row r="333" spans="1:2" ht="14.25">
      <c r="A333" s="680"/>
      <c r="B333" s="641"/>
    </row>
    <row r="334" spans="1:2" ht="14.25">
      <c r="A334" s="680"/>
      <c r="B334" s="641"/>
    </row>
    <row r="335" spans="1:2" ht="14.25">
      <c r="A335" s="680"/>
      <c r="B335" s="641"/>
    </row>
    <row r="336" spans="1:2" ht="14.25">
      <c r="A336" s="680"/>
      <c r="B336" s="641"/>
    </row>
    <row r="337" spans="1:2" ht="14.25">
      <c r="A337" s="680"/>
      <c r="B337" s="641"/>
    </row>
    <row r="338" spans="1:2" ht="14.25">
      <c r="A338" s="680"/>
      <c r="B338" s="641"/>
    </row>
    <row r="339" spans="1:2" ht="14.25">
      <c r="A339" s="680"/>
      <c r="B339" s="641"/>
    </row>
    <row r="340" spans="1:2" ht="14.25">
      <c r="A340" s="680"/>
      <c r="B340" s="641"/>
    </row>
    <row r="341" spans="1:2" ht="14.25">
      <c r="A341" s="680"/>
      <c r="B341" s="641"/>
    </row>
    <row r="342" spans="1:2" ht="14.25">
      <c r="A342" s="680"/>
      <c r="B342" s="641"/>
    </row>
    <row r="343" spans="1:2" ht="14.25">
      <c r="A343" s="680"/>
      <c r="B343" s="641"/>
    </row>
    <row r="344" spans="1:2" ht="14.25">
      <c r="A344" s="680"/>
      <c r="B344" s="641"/>
    </row>
    <row r="345" spans="1:2" ht="14.25">
      <c r="A345" s="680"/>
      <c r="B345" s="641"/>
    </row>
    <row r="346" spans="1:2" ht="14.25">
      <c r="A346" s="680"/>
      <c r="B346" s="641"/>
    </row>
    <row r="347" spans="1:2" ht="14.25">
      <c r="A347" s="680"/>
      <c r="B347" s="641"/>
    </row>
    <row r="348" spans="1:2" ht="14.25">
      <c r="A348" s="680"/>
      <c r="B348" s="641"/>
    </row>
    <row r="349" spans="1:2" ht="14.25">
      <c r="A349" s="680"/>
      <c r="B349" s="641"/>
    </row>
    <row r="350" spans="1:2" ht="14.25">
      <c r="A350" s="680"/>
      <c r="B350" s="641"/>
    </row>
    <row r="351" spans="1:2" ht="14.25">
      <c r="A351" s="680"/>
      <c r="B351" s="641"/>
    </row>
    <row r="352" spans="1:2" ht="14.25">
      <c r="A352" s="680"/>
      <c r="B352" s="641"/>
    </row>
    <row r="353" spans="1:2" ht="14.25">
      <c r="A353" s="680"/>
      <c r="B353" s="641"/>
    </row>
    <row r="354" spans="1:2" ht="14.25">
      <c r="A354" s="680"/>
      <c r="B354" s="641"/>
    </row>
    <row r="355" spans="1:2" ht="14.25">
      <c r="A355" s="680"/>
      <c r="B355" s="641"/>
    </row>
    <row r="356" spans="1:2" ht="14.25">
      <c r="A356" s="680"/>
      <c r="B356" s="641"/>
    </row>
    <row r="357" spans="1:2" ht="14.25">
      <c r="A357" s="680"/>
      <c r="B357" s="641"/>
    </row>
    <row r="358" spans="1:2" ht="14.25">
      <c r="A358" s="680"/>
      <c r="B358" s="641"/>
    </row>
    <row r="359" spans="1:2" ht="14.25">
      <c r="A359" s="680"/>
      <c r="B359" s="641"/>
    </row>
    <row r="360" spans="1:2" ht="14.25">
      <c r="A360" s="680"/>
      <c r="B360" s="641"/>
    </row>
    <row r="361" spans="1:2" ht="14.25">
      <c r="A361" s="680"/>
      <c r="B361" s="641"/>
    </row>
    <row r="362" spans="1:2" ht="14.25">
      <c r="A362" s="680"/>
      <c r="B362" s="641"/>
    </row>
    <row r="363" spans="1:2" ht="14.25">
      <c r="A363" s="680"/>
      <c r="B363" s="641"/>
    </row>
    <row r="364" spans="1:2" ht="14.25">
      <c r="A364" s="680"/>
      <c r="B364" s="641"/>
    </row>
    <row r="365" spans="1:2" ht="14.25">
      <c r="A365" s="680"/>
      <c r="B365" s="641"/>
    </row>
    <row r="366" spans="1:2" ht="14.25">
      <c r="A366" s="680"/>
      <c r="B366" s="641"/>
    </row>
    <row r="367" spans="1:2" ht="14.25">
      <c r="A367" s="680"/>
      <c r="B367" s="641"/>
    </row>
    <row r="368" spans="1:2" ht="14.25">
      <c r="A368" s="680"/>
      <c r="B368" s="641"/>
    </row>
    <row r="369" spans="1:2" ht="14.25">
      <c r="A369" s="680"/>
      <c r="B369" s="641"/>
    </row>
    <row r="370" spans="1:2" ht="14.25">
      <c r="A370" s="680"/>
      <c r="B370" s="641"/>
    </row>
    <row r="371" spans="1:2" ht="14.25">
      <c r="A371" s="680"/>
      <c r="B371" s="641"/>
    </row>
    <row r="372" spans="1:2" ht="14.25">
      <c r="A372" s="680"/>
      <c r="B372" s="641"/>
    </row>
    <row r="373" spans="1:2" ht="14.25">
      <c r="A373" s="680"/>
      <c r="B373" s="641"/>
    </row>
    <row r="374" spans="1:2" ht="14.25">
      <c r="A374" s="680"/>
      <c r="B374" s="641"/>
    </row>
    <row r="375" spans="1:2" ht="14.25">
      <c r="A375" s="680"/>
      <c r="B375" s="641"/>
    </row>
    <row r="376" spans="1:2" ht="14.25">
      <c r="A376" s="680"/>
      <c r="B376" s="641"/>
    </row>
    <row r="377" spans="1:2" ht="14.25">
      <c r="A377" s="680"/>
      <c r="B377" s="641"/>
    </row>
    <row r="378" spans="1:2" ht="14.25">
      <c r="A378" s="680"/>
      <c r="B378" s="641"/>
    </row>
    <row r="379" spans="1:2" ht="14.25">
      <c r="A379" s="680"/>
      <c r="B379" s="641"/>
    </row>
    <row r="380" spans="1:2" ht="14.25">
      <c r="A380" s="680"/>
      <c r="B380" s="641"/>
    </row>
    <row r="381" spans="1:2" ht="14.25">
      <c r="A381" s="680"/>
      <c r="B381" s="641"/>
    </row>
    <row r="382" spans="1:2" ht="14.25">
      <c r="A382" s="680"/>
      <c r="B382" s="641"/>
    </row>
    <row r="383" spans="1:2" ht="14.25">
      <c r="A383" s="680"/>
      <c r="B383" s="641"/>
    </row>
    <row r="384" spans="1:2" ht="14.25">
      <c r="A384" s="680"/>
      <c r="B384" s="641"/>
    </row>
    <row r="385" spans="1:2" ht="14.25">
      <c r="A385" s="680"/>
      <c r="B385" s="641"/>
    </row>
    <row r="386" spans="1:2" ht="14.25">
      <c r="A386" s="680"/>
      <c r="B386" s="641"/>
    </row>
    <row r="387" spans="1:2" ht="14.25">
      <c r="A387" s="680"/>
      <c r="B387" s="641"/>
    </row>
    <row r="388" spans="1:2" ht="14.25">
      <c r="A388" s="680"/>
      <c r="B388" s="641"/>
    </row>
    <row r="389" spans="1:2" ht="14.25">
      <c r="A389" s="680"/>
      <c r="B389" s="641"/>
    </row>
    <row r="390" spans="1:2" ht="14.25">
      <c r="A390" s="680"/>
      <c r="B390" s="641"/>
    </row>
    <row r="391" spans="1:2" ht="14.25">
      <c r="A391" s="680"/>
      <c r="B391" s="641"/>
    </row>
    <row r="392" spans="1:2" ht="14.25">
      <c r="A392" s="680"/>
      <c r="B392" s="641"/>
    </row>
    <row r="393" spans="1:2" ht="14.25">
      <c r="A393" s="680"/>
      <c r="B393" s="641"/>
    </row>
    <row r="394" spans="1:2" ht="14.25">
      <c r="A394" s="680"/>
      <c r="B394" s="641"/>
    </row>
    <row r="395" spans="1:2" ht="14.25">
      <c r="A395" s="680"/>
      <c r="B395" s="641"/>
    </row>
    <row r="396" spans="1:2" ht="14.25">
      <c r="A396" s="680"/>
      <c r="B396" s="641"/>
    </row>
    <row r="397" spans="1:2" ht="14.25">
      <c r="A397" s="680"/>
      <c r="B397" s="641"/>
    </row>
    <row r="398" spans="1:2" ht="14.25">
      <c r="A398" s="680"/>
      <c r="B398" s="641"/>
    </row>
    <row r="399" spans="1:2" ht="14.25">
      <c r="A399" s="680"/>
      <c r="B399" s="641"/>
    </row>
    <row r="400" spans="1:2" ht="14.25">
      <c r="A400" s="680"/>
      <c r="B400" s="641"/>
    </row>
    <row r="401" spans="1:2" ht="14.25">
      <c r="A401" s="680"/>
      <c r="B401" s="641"/>
    </row>
    <row r="402" spans="1:2" ht="14.25">
      <c r="A402" s="680"/>
      <c r="B402" s="641"/>
    </row>
    <row r="403" spans="1:2" ht="14.25">
      <c r="A403" s="680"/>
      <c r="B403" s="641"/>
    </row>
    <row r="404" spans="1:2" ht="14.25">
      <c r="A404" s="680"/>
      <c r="B404" s="641"/>
    </row>
    <row r="405" spans="1:2" ht="14.25">
      <c r="A405" s="680"/>
      <c r="B405" s="641"/>
    </row>
    <row r="406" spans="1:2" ht="14.25">
      <c r="A406" s="680"/>
      <c r="B406" s="641"/>
    </row>
    <row r="407" spans="1:2" ht="14.25">
      <c r="A407" s="680"/>
      <c r="B407" s="641"/>
    </row>
    <row r="408" spans="1:2" ht="14.25">
      <c r="A408" s="680"/>
      <c r="B408" s="641"/>
    </row>
    <row r="409" spans="1:2" ht="14.25">
      <c r="A409" s="680"/>
      <c r="B409" s="641"/>
    </row>
    <row r="410" spans="1:2" ht="14.25">
      <c r="A410" s="680"/>
      <c r="B410" s="641"/>
    </row>
    <row r="411" spans="1:2" ht="14.25">
      <c r="A411" s="680"/>
      <c r="B411" s="641"/>
    </row>
    <row r="412" spans="1:2" ht="14.25">
      <c r="A412" s="680"/>
      <c r="B412" s="641"/>
    </row>
    <row r="413" spans="1:2" ht="14.25">
      <c r="A413" s="680"/>
      <c r="B413" s="641"/>
    </row>
    <row r="414" spans="1:2" ht="14.25">
      <c r="A414" s="680"/>
      <c r="B414" s="641"/>
    </row>
    <row r="415" spans="1:2" ht="14.25">
      <c r="A415" s="680"/>
      <c r="B415" s="641"/>
    </row>
    <row r="416" spans="1:2" ht="14.25">
      <c r="A416" s="680"/>
      <c r="B416" s="641"/>
    </row>
    <row r="417" spans="1:2" ht="14.25">
      <c r="A417" s="680"/>
      <c r="B417" s="641"/>
    </row>
    <row r="418" spans="1:2" ht="14.25">
      <c r="A418" s="680"/>
      <c r="B418" s="641"/>
    </row>
    <row r="419" spans="1:2" ht="14.25">
      <c r="A419" s="680"/>
      <c r="B419" s="641"/>
    </row>
    <row r="420" spans="1:2" ht="14.25">
      <c r="A420" s="680"/>
      <c r="B420" s="641"/>
    </row>
    <row r="421" spans="1:2" ht="14.25">
      <c r="A421" s="680"/>
      <c r="B421" s="641"/>
    </row>
    <row r="422" spans="1:2" ht="14.25">
      <c r="A422" s="680"/>
      <c r="B422" s="641"/>
    </row>
    <row r="423" spans="1:2" ht="14.25">
      <c r="A423" s="680"/>
      <c r="B423" s="641"/>
    </row>
    <row r="424" spans="1:2" ht="14.25">
      <c r="A424" s="680"/>
      <c r="B424" s="641"/>
    </row>
    <row r="425" spans="1:2" ht="14.25">
      <c r="A425" s="680"/>
      <c r="B425" s="641"/>
    </row>
    <row r="426" spans="1:2" ht="14.25">
      <c r="A426" s="680"/>
      <c r="B426" s="641"/>
    </row>
    <row r="427" spans="1:2" ht="14.25">
      <c r="A427" s="680"/>
      <c r="B427" s="641"/>
    </row>
    <row r="428" spans="1:2" ht="14.25">
      <c r="A428" s="680"/>
      <c r="B428" s="641"/>
    </row>
    <row r="429" spans="1:2" ht="14.25">
      <c r="A429" s="680"/>
      <c r="B429" s="641"/>
    </row>
    <row r="430" spans="1:2" ht="14.25">
      <c r="A430" s="680"/>
      <c r="B430" s="641"/>
    </row>
    <row r="431" spans="1:2" ht="14.25">
      <c r="A431" s="680"/>
      <c r="B431" s="641"/>
    </row>
    <row r="432" spans="1:2" ht="14.25">
      <c r="A432" s="680"/>
      <c r="B432" s="641"/>
    </row>
    <row r="433" spans="1:2" ht="14.25">
      <c r="A433" s="680"/>
      <c r="B433" s="641"/>
    </row>
    <row r="434" spans="1:2" ht="14.25">
      <c r="A434" s="680"/>
      <c r="B434" s="641"/>
    </row>
    <row r="435" spans="1:2" ht="14.25">
      <c r="A435" s="680"/>
      <c r="B435" s="641"/>
    </row>
    <row r="436" spans="1:2" ht="14.25">
      <c r="A436" s="680"/>
      <c r="B436" s="641"/>
    </row>
    <row r="437" spans="1:2" ht="14.25">
      <c r="A437" s="680"/>
      <c r="B437" s="641"/>
    </row>
    <row r="438" spans="1:2" ht="14.25">
      <c r="A438" s="680"/>
      <c r="B438" s="641"/>
    </row>
    <row r="439" spans="1:2" ht="14.25">
      <c r="A439" s="680"/>
      <c r="B439" s="641"/>
    </row>
    <row r="440" spans="1:2" ht="14.25">
      <c r="A440" s="680"/>
      <c r="B440" s="641"/>
    </row>
    <row r="441" spans="1:2" ht="14.25">
      <c r="A441" s="680"/>
      <c r="B441" s="641"/>
    </row>
    <row r="442" spans="1:2" ht="14.25">
      <c r="A442" s="680"/>
      <c r="B442" s="641"/>
    </row>
    <row r="443" spans="1:2" ht="14.25">
      <c r="A443" s="680"/>
      <c r="B443" s="641"/>
    </row>
    <row r="444" spans="1:2" ht="14.25">
      <c r="A444" s="680"/>
      <c r="B444" s="641"/>
    </row>
    <row r="445" spans="1:2" ht="14.25">
      <c r="A445" s="680"/>
      <c r="B445" s="641"/>
    </row>
    <row r="446" spans="1:2" ht="14.25">
      <c r="A446" s="680"/>
      <c r="B446" s="641"/>
    </row>
    <row r="447" spans="1:2" ht="14.25">
      <c r="A447" s="680"/>
      <c r="B447" s="641"/>
    </row>
    <row r="448" spans="1:2" ht="14.25">
      <c r="A448" s="680"/>
      <c r="B448" s="641"/>
    </row>
    <row r="449" spans="1:2" ht="14.25">
      <c r="A449" s="680"/>
      <c r="B449" s="641"/>
    </row>
    <row r="450" spans="1:2" ht="14.25">
      <c r="A450" s="680"/>
      <c r="B450" s="641"/>
    </row>
    <row r="451" spans="1:2" ht="14.25">
      <c r="A451" s="680"/>
      <c r="B451" s="641"/>
    </row>
    <row r="452" spans="1:2" ht="14.25">
      <c r="A452" s="680"/>
      <c r="B452" s="641"/>
    </row>
    <row r="453" spans="1:2" ht="14.25">
      <c r="A453" s="680"/>
      <c r="B453" s="641"/>
    </row>
    <row r="454" spans="1:2" ht="14.25">
      <c r="A454" s="680"/>
      <c r="B454" s="641"/>
    </row>
    <row r="455" spans="1:2" ht="14.25">
      <c r="A455" s="680"/>
      <c r="B455" s="641"/>
    </row>
    <row r="456" spans="1:2" ht="14.25">
      <c r="A456" s="680"/>
      <c r="B456" s="641"/>
    </row>
    <row r="457" spans="1:2" ht="14.25">
      <c r="A457" s="680"/>
      <c r="B457" s="641"/>
    </row>
    <row r="458" spans="1:2" ht="14.25">
      <c r="A458" s="680"/>
      <c r="B458" s="641"/>
    </row>
    <row r="459" spans="1:2" ht="14.25">
      <c r="A459" s="680"/>
      <c r="B459" s="641"/>
    </row>
    <row r="460" spans="1:2" ht="14.25">
      <c r="A460" s="680"/>
      <c r="B460" s="641"/>
    </row>
    <row r="461" spans="1:2" ht="14.25">
      <c r="A461" s="680"/>
      <c r="B461" s="641"/>
    </row>
    <row r="462" spans="1:2" ht="14.25">
      <c r="A462" s="680"/>
      <c r="B462" s="641"/>
    </row>
    <row r="463" spans="1:2" ht="14.25">
      <c r="A463" s="680"/>
      <c r="B463" s="641"/>
    </row>
    <row r="464" spans="1:2" ht="14.25">
      <c r="A464" s="680"/>
      <c r="B464" s="641"/>
    </row>
    <row r="465" spans="1:2" ht="14.25">
      <c r="A465" s="680"/>
      <c r="B465" s="641"/>
    </row>
    <row r="466" spans="1:2" ht="14.25">
      <c r="A466" s="680"/>
      <c r="B466" s="641"/>
    </row>
    <row r="467" spans="1:2" ht="14.25">
      <c r="A467" s="680"/>
      <c r="B467" s="641"/>
    </row>
    <row r="468" spans="1:2" ht="14.25">
      <c r="A468" s="680"/>
      <c r="B468" s="641"/>
    </row>
    <row r="469" spans="1:2" ht="14.25">
      <c r="A469" s="680"/>
      <c r="B469" s="641"/>
    </row>
    <row r="470" spans="1:2" ht="14.25">
      <c r="A470" s="680"/>
      <c r="B470" s="641"/>
    </row>
    <row r="471" spans="1:2" ht="14.25">
      <c r="A471" s="680"/>
      <c r="B471" s="641"/>
    </row>
    <row r="472" spans="1:2" ht="14.25">
      <c r="A472" s="680"/>
      <c r="B472" s="641"/>
    </row>
    <row r="473" spans="1:2" ht="14.25">
      <c r="A473" s="680"/>
      <c r="B473" s="641"/>
    </row>
    <row r="474" spans="1:2" ht="14.25">
      <c r="A474" s="680"/>
      <c r="B474" s="641"/>
    </row>
    <row r="475" spans="1:2" ht="14.25">
      <c r="A475" s="680"/>
      <c r="B475" s="641"/>
    </row>
    <row r="476" spans="1:2" ht="14.25">
      <c r="A476" s="680"/>
      <c r="B476" s="641"/>
    </row>
    <row r="477" spans="1:2" ht="14.25">
      <c r="A477" s="680"/>
      <c r="B477" s="641"/>
    </row>
    <row r="478" spans="1:2" ht="14.25">
      <c r="A478" s="680"/>
      <c r="B478" s="641"/>
    </row>
    <row r="479" spans="1:2" ht="14.25">
      <c r="A479" s="680"/>
      <c r="B479" s="641"/>
    </row>
    <row r="480" spans="1:2" ht="14.25">
      <c r="A480" s="680"/>
      <c r="B480" s="641"/>
    </row>
    <row r="481" spans="1:2" ht="14.25">
      <c r="A481" s="680"/>
      <c r="B481" s="641"/>
    </row>
    <row r="482" spans="1:2" ht="14.25">
      <c r="A482" s="680"/>
      <c r="B482" s="641"/>
    </row>
    <row r="483" spans="1:2" ht="14.25">
      <c r="A483" s="680"/>
      <c r="B483" s="641"/>
    </row>
    <row r="484" spans="1:2" ht="14.25">
      <c r="A484" s="680"/>
      <c r="B484" s="641"/>
    </row>
    <row r="485" spans="1:2" ht="14.25">
      <c r="A485" s="680"/>
      <c r="B485" s="641"/>
    </row>
    <row r="486" spans="1:2" ht="14.25">
      <c r="A486" s="680"/>
      <c r="B486" s="641"/>
    </row>
    <row r="487" spans="1:2" ht="14.25">
      <c r="A487" s="680"/>
      <c r="B487" s="641"/>
    </row>
    <row r="488" spans="1:2" ht="14.25">
      <c r="A488" s="680"/>
      <c r="B488" s="641"/>
    </row>
    <row r="489" spans="1:2" ht="14.25">
      <c r="A489" s="680"/>
      <c r="B489" s="641"/>
    </row>
    <row r="490" spans="1:2" ht="14.25">
      <c r="A490" s="680"/>
      <c r="B490" s="641"/>
    </row>
    <row r="491" spans="1:2" ht="14.25">
      <c r="A491" s="680"/>
      <c r="B491" s="641"/>
    </row>
    <row r="492" spans="1:2" ht="14.25">
      <c r="A492" s="680"/>
      <c r="B492" s="641"/>
    </row>
    <row r="493" spans="1:2" ht="14.25">
      <c r="A493" s="680"/>
      <c r="B493" s="641"/>
    </row>
    <row r="494" spans="1:2" ht="14.25">
      <c r="A494" s="680"/>
      <c r="B494" s="641"/>
    </row>
    <row r="495" spans="1:2" ht="14.25">
      <c r="A495" s="680"/>
      <c r="B495" s="641"/>
    </row>
    <row r="496" spans="1:2" ht="14.25">
      <c r="A496" s="680"/>
      <c r="B496" s="641"/>
    </row>
    <row r="497" spans="1:2" ht="14.25">
      <c r="A497" s="680"/>
      <c r="B497" s="641"/>
    </row>
    <row r="498" spans="1:2" ht="14.25">
      <c r="A498" s="680"/>
      <c r="B498" s="641"/>
    </row>
    <row r="499" spans="1:2" ht="14.25">
      <c r="A499" s="680"/>
      <c r="B499" s="641"/>
    </row>
    <row r="500" spans="1:2" ht="14.25">
      <c r="A500" s="680"/>
      <c r="B500" s="641"/>
    </row>
    <row r="501" spans="1:2" ht="14.25">
      <c r="A501" s="680"/>
      <c r="B501" s="641"/>
    </row>
    <row r="502" spans="1:2" ht="14.25">
      <c r="A502" s="680"/>
      <c r="B502" s="641"/>
    </row>
    <row r="503" spans="1:2" ht="14.25">
      <c r="A503" s="680"/>
      <c r="B503" s="641"/>
    </row>
    <row r="504" spans="1:2" ht="14.25">
      <c r="A504" s="680"/>
      <c r="B504" s="641"/>
    </row>
    <row r="505" spans="1:2" ht="14.25">
      <c r="A505" s="680"/>
      <c r="B505" s="641"/>
    </row>
    <row r="506" spans="1:2" ht="14.25">
      <c r="A506" s="680"/>
      <c r="B506" s="641"/>
    </row>
    <row r="507" spans="1:2" ht="14.25">
      <c r="A507" s="680"/>
      <c r="B507" s="641"/>
    </row>
    <row r="508" spans="1:2" ht="14.25">
      <c r="A508" s="680"/>
      <c r="B508" s="641"/>
    </row>
    <row r="509" spans="1:2" ht="14.25">
      <c r="A509" s="680"/>
      <c r="B509" s="641"/>
    </row>
    <row r="510" spans="1:2" ht="14.25">
      <c r="A510" s="680"/>
      <c r="B510" s="641"/>
    </row>
    <row r="511" spans="1:2" ht="14.25">
      <c r="A511" s="680"/>
      <c r="B511" s="641"/>
    </row>
    <row r="512" spans="1:2" ht="14.25">
      <c r="A512" s="680"/>
      <c r="B512" s="641"/>
    </row>
    <row r="513" spans="1:2" ht="14.25">
      <c r="A513" s="680"/>
      <c r="B513" s="641"/>
    </row>
    <row r="514" spans="1:2" ht="14.25">
      <c r="A514" s="680"/>
      <c r="B514" s="641"/>
    </row>
    <row r="515" spans="1:2" ht="14.25">
      <c r="A515" s="680"/>
      <c r="B515" s="641"/>
    </row>
    <row r="516" spans="1:2" ht="14.25">
      <c r="A516" s="680"/>
      <c r="B516" s="641"/>
    </row>
    <row r="517" spans="1:2" ht="14.25">
      <c r="A517" s="680"/>
      <c r="B517" s="641"/>
    </row>
    <row r="518" spans="1:2" ht="14.25">
      <c r="A518" s="680"/>
      <c r="B518" s="641"/>
    </row>
    <row r="519" spans="1:2" ht="14.25">
      <c r="A519" s="680"/>
      <c r="B519" s="641"/>
    </row>
    <row r="520" spans="1:2" ht="14.25">
      <c r="A520" s="680"/>
      <c r="B520" s="641"/>
    </row>
    <row r="521" spans="1:2" ht="14.25">
      <c r="A521" s="680"/>
      <c r="B521" s="641"/>
    </row>
    <row r="522" spans="1:2" ht="14.25">
      <c r="A522" s="680"/>
      <c r="B522" s="641"/>
    </row>
    <row r="523" spans="1:2" ht="14.25">
      <c r="A523" s="680"/>
      <c r="B523" s="641"/>
    </row>
    <row r="524" spans="1:2" ht="14.25">
      <c r="A524" s="680"/>
      <c r="B524" s="641"/>
    </row>
    <row r="525" spans="1:2" ht="14.25">
      <c r="A525" s="680"/>
      <c r="B525" s="641"/>
    </row>
    <row r="526" spans="1:2" ht="14.25">
      <c r="A526" s="680"/>
      <c r="B526" s="641"/>
    </row>
    <row r="527" spans="1:2" ht="14.25">
      <c r="A527" s="680"/>
      <c r="B527" s="641"/>
    </row>
    <row r="528" spans="1:2" ht="14.25">
      <c r="A528" s="680"/>
      <c r="B528" s="641"/>
    </row>
    <row r="529" spans="1:2" ht="14.25">
      <c r="A529" s="680"/>
      <c r="B529" s="641"/>
    </row>
    <row r="530" spans="1:2" ht="14.25">
      <c r="A530" s="680"/>
      <c r="B530" s="641"/>
    </row>
    <row r="531" spans="1:2" ht="14.25">
      <c r="A531" s="680"/>
      <c r="B531" s="641"/>
    </row>
    <row r="532" spans="1:2" ht="14.25">
      <c r="A532" s="680"/>
      <c r="B532" s="641"/>
    </row>
    <row r="533" spans="1:2" ht="14.25">
      <c r="A533" s="680"/>
      <c r="B533" s="641"/>
    </row>
    <row r="534" spans="1:2" ht="14.25">
      <c r="A534" s="680"/>
      <c r="B534" s="641"/>
    </row>
    <row r="535" spans="1:2" ht="14.25">
      <c r="A535" s="680"/>
      <c r="B535" s="641"/>
    </row>
    <row r="536" spans="1:2" ht="14.25">
      <c r="A536" s="680"/>
      <c r="B536" s="641"/>
    </row>
    <row r="537" spans="1:2" ht="14.25">
      <c r="A537" s="680"/>
      <c r="B537" s="641"/>
    </row>
    <row r="538" spans="1:2" ht="14.25">
      <c r="A538" s="680"/>
      <c r="B538" s="641"/>
    </row>
    <row r="539" spans="1:2" ht="14.25">
      <c r="A539" s="680"/>
      <c r="B539" s="641"/>
    </row>
    <row r="540" spans="1:2" ht="14.25">
      <c r="A540" s="680"/>
      <c r="B540" s="641"/>
    </row>
    <row r="541" spans="1:2" ht="14.25">
      <c r="A541" s="680"/>
      <c r="B541" s="641"/>
    </row>
    <row r="542" spans="1:2" ht="14.25">
      <c r="A542" s="680"/>
      <c r="B542" s="641"/>
    </row>
    <row r="543" spans="1:2" ht="14.25">
      <c r="A543" s="680"/>
      <c r="B543" s="641"/>
    </row>
    <row r="544" spans="1:2" ht="14.25">
      <c r="A544" s="680"/>
      <c r="B544" s="641"/>
    </row>
    <row r="545" spans="1:2" ht="14.25">
      <c r="A545" s="680"/>
      <c r="B545" s="641"/>
    </row>
    <row r="546" spans="1:2" ht="14.25">
      <c r="A546" s="680"/>
      <c r="B546" s="641"/>
    </row>
    <row r="547" spans="1:2" ht="14.25">
      <c r="A547" s="680"/>
      <c r="B547" s="641"/>
    </row>
    <row r="548" spans="1:2" ht="14.25">
      <c r="A548" s="680"/>
      <c r="B548" s="641"/>
    </row>
    <row r="549" spans="1:2" ht="14.25">
      <c r="A549" s="680"/>
      <c r="B549" s="641"/>
    </row>
    <row r="550" spans="1:2" ht="14.25">
      <c r="A550" s="680"/>
      <c r="B550" s="641"/>
    </row>
    <row r="551" spans="1:2" ht="14.25">
      <c r="A551" s="680"/>
      <c r="B551" s="641"/>
    </row>
    <row r="552" spans="1:2" ht="14.25">
      <c r="A552" s="680"/>
      <c r="B552" s="641"/>
    </row>
    <row r="553" spans="1:2" ht="14.25">
      <c r="A553" s="680"/>
      <c r="B553" s="641"/>
    </row>
    <row r="554" spans="1:2" ht="14.25">
      <c r="A554" s="680"/>
      <c r="B554" s="641"/>
    </row>
    <row r="555" spans="1:2" ht="14.25">
      <c r="A555" s="680"/>
      <c r="B555" s="641"/>
    </row>
    <row r="556" spans="1:2" ht="14.25">
      <c r="A556" s="680"/>
      <c r="B556" s="641"/>
    </row>
    <row r="557" spans="1:2" ht="14.25">
      <c r="A557" s="680"/>
      <c r="B557" s="641"/>
    </row>
    <row r="558" spans="1:2" ht="14.25">
      <c r="A558" s="680"/>
      <c r="B558" s="641"/>
    </row>
    <row r="559" spans="1:2" ht="14.25">
      <c r="A559" s="680"/>
      <c r="B559" s="641"/>
    </row>
    <row r="560" spans="1:2" ht="14.25">
      <c r="A560" s="680"/>
      <c r="B560" s="641"/>
    </row>
    <row r="561" spans="1:2" ht="14.25">
      <c r="A561" s="680"/>
      <c r="B561" s="641"/>
    </row>
    <row r="562" spans="1:2" ht="14.25">
      <c r="A562" s="680"/>
      <c r="B562" s="641"/>
    </row>
    <row r="563" spans="1:2" ht="14.25">
      <c r="A563" s="680"/>
      <c r="B563" s="641"/>
    </row>
    <row r="564" spans="1:2" ht="14.25">
      <c r="A564" s="680"/>
      <c r="B564" s="641"/>
    </row>
    <row r="565" spans="1:2" ht="14.25">
      <c r="A565" s="680"/>
      <c r="B565" s="641"/>
    </row>
    <row r="566" spans="1:2" ht="14.25">
      <c r="A566" s="680"/>
      <c r="B566" s="641"/>
    </row>
    <row r="567" spans="1:2" ht="14.25">
      <c r="A567" s="680"/>
      <c r="B567" s="641"/>
    </row>
    <row r="568" spans="1:2" ht="14.25">
      <c r="A568" s="680"/>
      <c r="B568" s="641"/>
    </row>
    <row r="569" spans="1:2" ht="14.25">
      <c r="A569" s="680"/>
      <c r="B569" s="641"/>
    </row>
    <row r="570" spans="1:2" ht="14.25">
      <c r="A570" s="680"/>
      <c r="B570" s="641"/>
    </row>
    <row r="571" spans="1:2" ht="14.25">
      <c r="A571" s="680"/>
      <c r="B571" s="641"/>
    </row>
    <row r="572" spans="1:2" ht="14.25">
      <c r="A572" s="680"/>
      <c r="B572" s="641"/>
    </row>
    <row r="573" spans="1:2" ht="14.25">
      <c r="A573" s="680"/>
      <c r="B573" s="641"/>
    </row>
    <row r="574" spans="1:2" ht="14.25">
      <c r="A574" s="680"/>
      <c r="B574" s="641"/>
    </row>
    <row r="575" spans="1:2" ht="14.25">
      <c r="A575" s="680"/>
      <c r="B575" s="641"/>
    </row>
    <row r="576" spans="1:2" ht="14.25">
      <c r="A576" s="680"/>
      <c r="B576" s="641"/>
    </row>
    <row r="577" spans="1:2" ht="14.25">
      <c r="A577" s="680"/>
      <c r="B577" s="641"/>
    </row>
    <row r="578" spans="1:2" ht="14.25">
      <c r="A578" s="680"/>
      <c r="B578" s="641"/>
    </row>
    <row r="579" spans="1:2" ht="14.25">
      <c r="A579" s="680"/>
      <c r="B579" s="641"/>
    </row>
    <row r="580" spans="1:2" ht="14.25">
      <c r="A580" s="680"/>
      <c r="B580" s="641"/>
    </row>
    <row r="581" spans="1:2" ht="14.25">
      <c r="A581" s="680"/>
      <c r="B581" s="641"/>
    </row>
    <row r="582" spans="1:2" ht="14.25">
      <c r="A582" s="680"/>
      <c r="B582" s="641"/>
    </row>
    <row r="583" spans="1:2" ht="14.25">
      <c r="A583" s="680"/>
      <c r="B583" s="641"/>
    </row>
    <row r="584" spans="1:2" ht="14.25">
      <c r="A584" s="680"/>
      <c r="B584" s="641"/>
    </row>
    <row r="585" spans="1:2" ht="14.25">
      <c r="A585" s="680"/>
      <c r="B585" s="641"/>
    </row>
    <row r="586" spans="1:2" ht="14.25">
      <c r="A586" s="680"/>
      <c r="B586" s="641"/>
    </row>
    <row r="587" spans="1:2" ht="14.25">
      <c r="A587" s="680"/>
      <c r="B587" s="641"/>
    </row>
    <row r="588" spans="1:2" ht="14.25">
      <c r="A588" s="680"/>
      <c r="B588" s="641"/>
    </row>
    <row r="589" spans="1:2" ht="14.25">
      <c r="A589" s="680"/>
      <c r="B589" s="641"/>
    </row>
    <row r="590" spans="1:2" ht="14.25">
      <c r="A590" s="680"/>
      <c r="B590" s="641"/>
    </row>
    <row r="591" spans="1:2" ht="14.25">
      <c r="A591" s="680"/>
      <c r="B591" s="641"/>
    </row>
    <row r="592" spans="1:2" ht="14.25">
      <c r="A592" s="680"/>
      <c r="B592" s="641"/>
    </row>
    <row r="593" spans="1:2" ht="14.25">
      <c r="A593" s="680"/>
      <c r="B593" s="641"/>
    </row>
    <row r="594" spans="1:2" ht="14.25">
      <c r="A594" s="680"/>
      <c r="B594" s="641"/>
    </row>
    <row r="595" spans="1:2" ht="14.25">
      <c r="A595" s="680"/>
      <c r="B595" s="641"/>
    </row>
    <row r="596" spans="1:2" ht="14.25">
      <c r="A596" s="680"/>
      <c r="B596" s="641"/>
    </row>
    <row r="597" spans="1:2" ht="14.25">
      <c r="A597" s="680"/>
      <c r="B597" s="641"/>
    </row>
    <row r="598" spans="1:2" ht="14.25">
      <c r="A598" s="680"/>
      <c r="B598" s="641"/>
    </row>
    <row r="599" spans="1:2" ht="14.25">
      <c r="A599" s="680"/>
      <c r="B599" s="641"/>
    </row>
    <row r="600" spans="1:2" ht="14.25">
      <c r="A600" s="680"/>
      <c r="B600" s="641"/>
    </row>
    <row r="601" spans="1:2" ht="14.25">
      <c r="A601" s="680"/>
      <c r="B601" s="641"/>
    </row>
    <row r="602" spans="1:2" ht="14.25">
      <c r="A602" s="680"/>
      <c r="B602" s="641"/>
    </row>
    <row r="603" spans="1:2" ht="14.25">
      <c r="A603" s="680"/>
      <c r="B603" s="641"/>
    </row>
    <row r="604" spans="1:2" ht="14.25">
      <c r="A604" s="680"/>
      <c r="B604" s="641"/>
    </row>
    <row r="605" spans="1:2" ht="14.25">
      <c r="A605" s="680"/>
      <c r="B605" s="641"/>
    </row>
    <row r="606" spans="1:2" ht="14.25">
      <c r="A606" s="680"/>
      <c r="B606" s="641"/>
    </row>
    <row r="607" spans="1:2" ht="14.25">
      <c r="A607" s="680"/>
      <c r="B607" s="641"/>
    </row>
    <row r="608" spans="1:2" ht="14.25">
      <c r="A608" s="680"/>
      <c r="B608" s="641"/>
    </row>
    <row r="609" spans="1:2" ht="14.25">
      <c r="A609" s="680"/>
      <c r="B609" s="641"/>
    </row>
    <row r="610" spans="1:2" ht="14.25">
      <c r="A610" s="680"/>
      <c r="B610" s="641"/>
    </row>
    <row r="611" spans="1:2" ht="14.25">
      <c r="A611" s="680"/>
      <c r="B611" s="641"/>
    </row>
    <row r="612" spans="1:2" ht="14.25">
      <c r="A612" s="680"/>
      <c r="B612" s="641"/>
    </row>
    <row r="613" spans="1:2" ht="14.25">
      <c r="A613" s="680"/>
      <c r="B613" s="641"/>
    </row>
    <row r="614" spans="1:2" ht="14.25">
      <c r="A614" s="680"/>
      <c r="B614" s="641"/>
    </row>
    <row r="615" spans="1:2" ht="14.25">
      <c r="A615" s="680"/>
      <c r="B615" s="641"/>
    </row>
    <row r="616" spans="1:2" ht="14.25">
      <c r="A616" s="680"/>
      <c r="B616" s="641"/>
    </row>
    <row r="617" spans="1:2" ht="14.25">
      <c r="A617" s="680"/>
      <c r="B617" s="641"/>
    </row>
    <row r="618" spans="1:2" ht="14.25">
      <c r="A618" s="680"/>
      <c r="B618" s="641"/>
    </row>
    <row r="619" spans="1:2" ht="14.25">
      <c r="A619" s="680"/>
      <c r="B619" s="641"/>
    </row>
    <row r="620" spans="1:2" ht="14.25">
      <c r="A620" s="680"/>
      <c r="B620" s="641"/>
    </row>
    <row r="621" spans="1:2" ht="14.25">
      <c r="A621" s="680"/>
      <c r="B621" s="641"/>
    </row>
    <row r="622" spans="1:2" ht="14.25">
      <c r="A622" s="680"/>
      <c r="B622" s="641"/>
    </row>
    <row r="623" spans="1:2" ht="14.25">
      <c r="A623" s="680"/>
      <c r="B623" s="641"/>
    </row>
    <row r="624" spans="1:2" ht="14.25">
      <c r="A624" s="680"/>
      <c r="B624" s="641"/>
    </row>
    <row r="625" spans="1:2" ht="14.25">
      <c r="A625" s="680"/>
      <c r="B625" s="641"/>
    </row>
    <row r="626" spans="1:2" ht="14.25">
      <c r="A626" s="680"/>
      <c r="B626" s="641"/>
    </row>
    <row r="627" spans="1:2" ht="14.25">
      <c r="A627" s="680"/>
      <c r="B627" s="641"/>
    </row>
    <row r="628" spans="1:2" ht="14.25">
      <c r="A628" s="680"/>
      <c r="B628" s="641"/>
    </row>
    <row r="629" spans="1:2" ht="14.25">
      <c r="A629" s="680"/>
      <c r="B629" s="641"/>
    </row>
    <row r="630" spans="1:2" ht="14.25">
      <c r="A630" s="680"/>
      <c r="B630" s="641"/>
    </row>
    <row r="631" spans="1:2" ht="14.25">
      <c r="A631" s="680"/>
      <c r="B631" s="641"/>
    </row>
    <row r="632" spans="1:2" ht="14.25">
      <c r="A632" s="680"/>
      <c r="B632" s="641"/>
    </row>
    <row r="633" spans="1:2" ht="14.25">
      <c r="A633" s="680"/>
      <c r="B633" s="641"/>
    </row>
    <row r="634" spans="1:2" ht="14.25">
      <c r="A634" s="680"/>
      <c r="B634" s="641"/>
    </row>
    <row r="635" spans="1:2" ht="14.25">
      <c r="A635" s="680"/>
      <c r="B635" s="641"/>
    </row>
    <row r="636" spans="1:2" ht="14.25">
      <c r="A636" s="680"/>
      <c r="B636" s="641"/>
    </row>
    <row r="637" spans="1:2" ht="14.25">
      <c r="A637" s="680"/>
      <c r="B637" s="641"/>
    </row>
    <row r="638" spans="1:2" ht="14.25">
      <c r="A638" s="680"/>
      <c r="B638" s="641"/>
    </row>
    <row r="639" spans="1:2" ht="14.25">
      <c r="A639" s="680"/>
      <c r="B639" s="641"/>
    </row>
    <row r="640" spans="1:2" ht="14.25">
      <c r="A640" s="680"/>
      <c r="B640" s="641"/>
    </row>
    <row r="641" spans="1:2" ht="14.25">
      <c r="A641" s="680"/>
      <c r="B641" s="641"/>
    </row>
    <row r="642" spans="1:2" ht="14.25">
      <c r="A642" s="680"/>
      <c r="B642" s="641"/>
    </row>
    <row r="643" spans="1:2" ht="14.25">
      <c r="A643" s="680"/>
      <c r="B643" s="641"/>
    </row>
    <row r="644" spans="1:2" ht="14.25">
      <c r="A644" s="680"/>
      <c r="B644" s="641"/>
    </row>
    <row r="645" spans="1:2" ht="14.25">
      <c r="A645" s="680"/>
      <c r="B645" s="641"/>
    </row>
    <row r="646" spans="1:2" ht="14.25">
      <c r="A646" s="680"/>
      <c r="B646" s="641"/>
    </row>
    <row r="647" spans="1:2" ht="14.25">
      <c r="A647" s="680"/>
      <c r="B647" s="641"/>
    </row>
    <row r="648" spans="1:2" ht="14.25">
      <c r="A648" s="680"/>
      <c r="B648" s="641"/>
    </row>
    <row r="649" spans="1:2" ht="14.25">
      <c r="A649" s="680"/>
      <c r="B649" s="641"/>
    </row>
    <row r="650" spans="1:2" ht="14.25">
      <c r="A650" s="680"/>
      <c r="B650" s="641"/>
    </row>
    <row r="651" spans="1:2" ht="14.25">
      <c r="A651" s="680"/>
      <c r="B651" s="641"/>
    </row>
    <row r="652" spans="1:2" ht="14.25">
      <c r="A652" s="680"/>
      <c r="B652" s="641"/>
    </row>
    <row r="653" spans="1:2" ht="14.25">
      <c r="A653" s="680"/>
      <c r="B653" s="641"/>
    </row>
    <row r="654" spans="1:2" ht="14.25">
      <c r="A654" s="680"/>
      <c r="B654" s="641"/>
    </row>
    <row r="655" spans="1:2" ht="14.25">
      <c r="A655" s="680"/>
      <c r="B655" s="641"/>
    </row>
    <row r="656" spans="1:2" ht="14.25">
      <c r="A656" s="680"/>
      <c r="B656" s="641"/>
    </row>
    <row r="657" spans="1:2" ht="14.25">
      <c r="A657" s="680"/>
      <c r="B657" s="641"/>
    </row>
    <row r="658" spans="1:2" ht="14.25">
      <c r="A658" s="680"/>
      <c r="B658" s="641"/>
    </row>
    <row r="659" spans="1:2" ht="14.25">
      <c r="A659" s="680"/>
      <c r="B659" s="641"/>
    </row>
    <row r="660" spans="1:2" ht="14.25">
      <c r="A660" s="680"/>
      <c r="B660" s="641"/>
    </row>
    <row r="661" spans="1:2" ht="14.25">
      <c r="A661" s="680"/>
      <c r="B661" s="641"/>
    </row>
    <row r="662" spans="1:2" ht="14.25">
      <c r="A662" s="680"/>
      <c r="B662" s="641"/>
    </row>
    <row r="663" spans="1:2" ht="14.25">
      <c r="A663" s="680"/>
      <c r="B663" s="641"/>
    </row>
    <row r="664" spans="1:2" ht="14.25">
      <c r="A664" s="680"/>
      <c r="B664" s="641"/>
    </row>
    <row r="665" spans="1:2" ht="14.25">
      <c r="A665" s="680"/>
      <c r="B665" s="641"/>
    </row>
    <row r="666" spans="1:2" ht="14.25">
      <c r="A666" s="680"/>
      <c r="B666" s="641"/>
    </row>
    <row r="667" spans="1:2" ht="14.25">
      <c r="A667" s="680"/>
      <c r="B667" s="641"/>
    </row>
    <row r="668" spans="1:2" ht="14.25">
      <c r="A668" s="680"/>
      <c r="B668" s="641"/>
    </row>
    <row r="669" spans="1:2" ht="14.25">
      <c r="A669" s="680"/>
      <c r="B669" s="641"/>
    </row>
    <row r="670" spans="1:2" ht="14.25">
      <c r="A670" s="680"/>
      <c r="B670" s="641"/>
    </row>
    <row r="671" spans="1:2" ht="14.25">
      <c r="A671" s="680"/>
      <c r="B671" s="641"/>
    </row>
    <row r="672" spans="1:2" ht="14.25">
      <c r="A672" s="680"/>
      <c r="B672" s="641"/>
    </row>
    <row r="673" spans="1:2" ht="14.25">
      <c r="A673" s="680"/>
      <c r="B673" s="641"/>
    </row>
    <row r="674" spans="1:2" ht="14.25">
      <c r="A674" s="680"/>
      <c r="B674" s="641"/>
    </row>
    <row r="675" spans="1:2" ht="14.25">
      <c r="A675" s="680"/>
      <c r="B675" s="641"/>
    </row>
    <row r="676" spans="1:2" ht="14.25">
      <c r="A676" s="680"/>
      <c r="B676" s="641"/>
    </row>
    <row r="677" spans="1:2" ht="14.25">
      <c r="A677" s="680"/>
      <c r="B677" s="641"/>
    </row>
    <row r="678" spans="1:2" ht="14.25">
      <c r="A678" s="680"/>
      <c r="B678" s="641"/>
    </row>
    <row r="679" spans="1:2" ht="14.25">
      <c r="A679" s="680"/>
      <c r="B679" s="641"/>
    </row>
    <row r="680" spans="1:2" ht="14.25">
      <c r="A680" s="680"/>
      <c r="B680" s="641"/>
    </row>
    <row r="681" spans="1:2" ht="14.25">
      <c r="A681" s="680"/>
      <c r="B681" s="641"/>
    </row>
    <row r="682" spans="1:2" ht="14.25">
      <c r="A682" s="680"/>
      <c r="B682" s="641"/>
    </row>
    <row r="683" spans="1:2" ht="14.25">
      <c r="A683" s="680"/>
      <c r="B683" s="641"/>
    </row>
    <row r="684" spans="1:2" ht="14.25">
      <c r="A684" s="680"/>
      <c r="B684" s="641"/>
    </row>
    <row r="685" spans="1:2" ht="14.25">
      <c r="A685" s="680"/>
      <c r="B685" s="641"/>
    </row>
    <row r="686" spans="1:2" ht="14.25">
      <c r="A686" s="680"/>
      <c r="B686" s="641"/>
    </row>
    <row r="687" spans="1:2" ht="14.25">
      <c r="A687" s="680"/>
      <c r="B687" s="641"/>
    </row>
    <row r="688" spans="1:2" ht="14.25">
      <c r="A688" s="680"/>
      <c r="B688" s="641"/>
    </row>
    <row r="689" spans="1:2" ht="14.25">
      <c r="A689" s="680"/>
      <c r="B689" s="641"/>
    </row>
    <row r="690" spans="1:2" ht="14.25">
      <c r="A690" s="680"/>
      <c r="B690" s="641"/>
    </row>
    <row r="691" spans="1:2" ht="14.25">
      <c r="A691" s="680"/>
      <c r="B691" s="641"/>
    </row>
    <row r="692" spans="1:2" ht="14.25">
      <c r="A692" s="680"/>
      <c r="B692" s="641"/>
    </row>
    <row r="693" spans="1:2" ht="14.25">
      <c r="A693" s="680"/>
      <c r="B693" s="641"/>
    </row>
    <row r="694" spans="1:2" ht="14.25">
      <c r="A694" s="680"/>
      <c r="B694" s="641"/>
    </row>
    <row r="695" spans="1:2" ht="14.25">
      <c r="A695" s="680"/>
      <c r="B695" s="641"/>
    </row>
    <row r="696" spans="1:2" ht="14.25">
      <c r="A696" s="680"/>
      <c r="B696" s="641"/>
    </row>
    <row r="697" spans="1:2" ht="14.25">
      <c r="A697" s="680"/>
      <c r="B697" s="641"/>
    </row>
    <row r="698" spans="1:2" ht="14.25">
      <c r="A698" s="680"/>
      <c r="B698" s="641"/>
    </row>
    <row r="699" spans="1:2" ht="14.25">
      <c r="A699" s="680"/>
      <c r="B699" s="641"/>
    </row>
    <row r="700" spans="1:2" ht="14.25">
      <c r="A700" s="680"/>
      <c r="B700" s="641"/>
    </row>
    <row r="701" spans="1:2" ht="14.25">
      <c r="A701" s="680"/>
      <c r="B701" s="641"/>
    </row>
    <row r="702" spans="1:2" ht="14.25">
      <c r="A702" s="680"/>
      <c r="B702" s="641"/>
    </row>
    <row r="703" spans="1:2" ht="14.25">
      <c r="A703" s="680"/>
      <c r="B703" s="641"/>
    </row>
    <row r="704" spans="1:2" ht="14.25">
      <c r="A704" s="680"/>
      <c r="B704" s="641"/>
    </row>
    <row r="705" spans="1:2" ht="14.25">
      <c r="A705" s="680"/>
      <c r="B705" s="641"/>
    </row>
    <row r="706" spans="1:2" ht="14.25">
      <c r="A706" s="680"/>
      <c r="B706" s="641"/>
    </row>
    <row r="707" spans="1:2" ht="14.25">
      <c r="A707" s="680"/>
      <c r="B707" s="641"/>
    </row>
    <row r="708" spans="1:2" ht="14.25">
      <c r="A708" s="680"/>
      <c r="B708" s="641"/>
    </row>
    <row r="709" spans="1:2" ht="14.25">
      <c r="A709" s="680"/>
      <c r="B709" s="641"/>
    </row>
    <row r="710" spans="1:2" ht="14.25">
      <c r="A710" s="680"/>
      <c r="B710" s="641"/>
    </row>
    <row r="711" spans="1:2" ht="14.25">
      <c r="A711" s="680"/>
      <c r="B711" s="641"/>
    </row>
    <row r="712" spans="1:2" ht="14.25">
      <c r="A712" s="680"/>
      <c r="B712" s="641"/>
    </row>
    <row r="713" spans="1:2" ht="14.25">
      <c r="A713" s="680"/>
      <c r="B713" s="641"/>
    </row>
    <row r="714" spans="1:2" ht="14.25">
      <c r="A714" s="680"/>
      <c r="B714" s="641"/>
    </row>
    <row r="715" spans="1:2" ht="14.25">
      <c r="A715" s="680"/>
      <c r="B715" s="641"/>
    </row>
    <row r="716" spans="1:2" ht="14.25">
      <c r="A716" s="680"/>
      <c r="B716" s="641"/>
    </row>
    <row r="717" spans="1:2" ht="14.25">
      <c r="A717" s="680"/>
      <c r="B717" s="641"/>
    </row>
    <row r="718" spans="1:2" ht="14.25">
      <c r="A718" s="680"/>
      <c r="B718" s="641"/>
    </row>
    <row r="719" spans="1:2" ht="14.25">
      <c r="A719" s="680"/>
      <c r="B719" s="641"/>
    </row>
    <row r="720" spans="1:2" ht="14.25">
      <c r="A720" s="680"/>
      <c r="B720" s="641"/>
    </row>
    <row r="721" spans="1:2" ht="14.25">
      <c r="A721" s="680"/>
      <c r="B721" s="641"/>
    </row>
    <row r="722" spans="1:2" ht="14.25">
      <c r="A722" s="680"/>
      <c r="B722" s="641"/>
    </row>
    <row r="723" spans="1:2" ht="14.25">
      <c r="A723" s="680"/>
      <c r="B723" s="641"/>
    </row>
    <row r="724" spans="1:2" ht="14.25">
      <c r="A724" s="680"/>
      <c r="B724" s="641"/>
    </row>
    <row r="725" spans="1:2" ht="14.25">
      <c r="A725" s="680"/>
      <c r="B725" s="641"/>
    </row>
    <row r="726" spans="1:2" ht="14.25">
      <c r="A726" s="680"/>
      <c r="B726" s="641"/>
    </row>
    <row r="727" spans="1:2" ht="14.25">
      <c r="A727" s="680"/>
      <c r="B727" s="641"/>
    </row>
    <row r="728" spans="1:2" ht="14.25">
      <c r="A728" s="680"/>
      <c r="B728" s="641"/>
    </row>
    <row r="729" spans="1:2" ht="14.25">
      <c r="A729" s="680"/>
      <c r="B729" s="641"/>
    </row>
    <row r="730" spans="1:2" ht="14.25">
      <c r="A730" s="680"/>
      <c r="B730" s="641"/>
    </row>
    <row r="731" spans="1:2" ht="14.25">
      <c r="A731" s="680"/>
      <c r="B731" s="641"/>
    </row>
    <row r="732" spans="1:2" ht="14.25">
      <c r="A732" s="680"/>
      <c r="B732" s="641"/>
    </row>
    <row r="733" spans="1:2" ht="14.25">
      <c r="A733" s="680"/>
      <c r="B733" s="641"/>
    </row>
    <row r="734" spans="1:2" ht="14.25">
      <c r="A734" s="680"/>
      <c r="B734" s="641"/>
    </row>
    <row r="735" spans="1:2" ht="14.25">
      <c r="A735" s="680"/>
      <c r="B735" s="641"/>
    </row>
    <row r="736" spans="1:2" ht="14.25">
      <c r="A736" s="680"/>
      <c r="B736" s="641"/>
    </row>
    <row r="737" spans="1:2" ht="14.25">
      <c r="A737" s="680"/>
      <c r="B737" s="641"/>
    </row>
    <row r="738" spans="1:2" ht="14.25">
      <c r="A738" s="680"/>
      <c r="B738" s="641"/>
    </row>
    <row r="739" spans="1:2" ht="14.25">
      <c r="A739" s="680"/>
      <c r="B739" s="641"/>
    </row>
    <row r="740" spans="1:2" ht="14.25">
      <c r="A740" s="680"/>
      <c r="B740" s="641"/>
    </row>
    <row r="741" spans="1:2" ht="14.25">
      <c r="A741" s="680"/>
      <c r="B741" s="641"/>
    </row>
    <row r="742" spans="1:2" ht="14.25">
      <c r="A742" s="680"/>
      <c r="B742" s="641"/>
    </row>
    <row r="743" spans="1:2" ht="14.25">
      <c r="A743" s="680"/>
      <c r="B743" s="641"/>
    </row>
    <row r="744" spans="1:2" ht="14.25">
      <c r="A744" s="680"/>
      <c r="B744" s="641"/>
    </row>
    <row r="745" spans="1:2" ht="14.25">
      <c r="A745" s="680"/>
      <c r="B745" s="641"/>
    </row>
    <row r="746" spans="1:2" ht="14.25">
      <c r="A746" s="680"/>
      <c r="B746" s="641"/>
    </row>
    <row r="747" spans="1:2" ht="14.25">
      <c r="A747" s="680"/>
      <c r="B747" s="641"/>
    </row>
    <row r="748" spans="1:2" ht="14.25">
      <c r="A748" s="680"/>
      <c r="B748" s="641"/>
    </row>
    <row r="749" spans="1:2" ht="14.25">
      <c r="A749" s="680"/>
      <c r="B749" s="641"/>
    </row>
    <row r="750" spans="1:2" ht="14.25">
      <c r="A750" s="680"/>
      <c r="B750" s="641"/>
    </row>
    <row r="751" spans="1:2" ht="14.25">
      <c r="A751" s="680"/>
      <c r="B751" s="641"/>
    </row>
    <row r="752" spans="1:2" ht="14.25">
      <c r="A752" s="680"/>
      <c r="B752" s="641"/>
    </row>
    <row r="753" spans="1:2" ht="14.25">
      <c r="A753" s="680"/>
      <c r="B753" s="641"/>
    </row>
    <row r="754" spans="1:2" ht="14.25">
      <c r="A754" s="680"/>
      <c r="B754" s="641"/>
    </row>
    <row r="755" spans="1:2" ht="14.25">
      <c r="A755" s="680"/>
      <c r="B755" s="641"/>
    </row>
    <row r="756" spans="1:2" ht="14.25">
      <c r="A756" s="680"/>
      <c r="B756" s="641"/>
    </row>
    <row r="757" spans="1:2" ht="14.25">
      <c r="A757" s="680"/>
      <c r="B757" s="641"/>
    </row>
    <row r="758" spans="1:2" ht="14.25">
      <c r="A758" s="680"/>
      <c r="B758" s="641"/>
    </row>
    <row r="759" spans="1:2" ht="14.25">
      <c r="A759" s="680"/>
      <c r="B759" s="641"/>
    </row>
    <row r="760" spans="1:2" ht="14.25">
      <c r="A760" s="680"/>
      <c r="B760" s="641"/>
    </row>
    <row r="761" spans="1:2" ht="14.25">
      <c r="A761" s="680"/>
      <c r="B761" s="641"/>
    </row>
    <row r="762" spans="1:2" ht="14.25">
      <c r="A762" s="680"/>
      <c r="B762" s="641"/>
    </row>
    <row r="763" spans="1:2" ht="14.25">
      <c r="A763" s="680"/>
      <c r="B763" s="641"/>
    </row>
    <row r="764" spans="1:2" ht="14.25">
      <c r="A764" s="680"/>
      <c r="B764" s="641"/>
    </row>
    <row r="765" spans="1:2" ht="14.25">
      <c r="A765" s="680"/>
      <c r="B765" s="641"/>
    </row>
    <row r="766" spans="1:2" ht="14.25">
      <c r="A766" s="680"/>
      <c r="B766" s="641"/>
    </row>
    <row r="767" spans="1:2" ht="14.25">
      <c r="A767" s="680"/>
      <c r="B767" s="641"/>
    </row>
    <row r="768" spans="1:2" ht="14.25">
      <c r="A768" s="680"/>
      <c r="B768" s="641"/>
    </row>
    <row r="769" spans="1:2" ht="14.25">
      <c r="A769" s="680"/>
      <c r="B769" s="641"/>
    </row>
    <row r="770" spans="1:2" ht="14.25">
      <c r="A770" s="680"/>
      <c r="B770" s="641"/>
    </row>
    <row r="771" spans="1:2" ht="14.25">
      <c r="A771" s="680"/>
      <c r="B771" s="641"/>
    </row>
    <row r="772" spans="1:2" ht="14.25">
      <c r="A772" s="680"/>
      <c r="B772" s="641"/>
    </row>
    <row r="773" spans="1:2" ht="14.25">
      <c r="A773" s="680"/>
      <c r="B773" s="641"/>
    </row>
    <row r="774" spans="1:2" ht="14.25">
      <c r="A774" s="680"/>
      <c r="B774" s="641"/>
    </row>
    <row r="775" spans="1:2" ht="14.25">
      <c r="A775" s="680"/>
      <c r="B775" s="641"/>
    </row>
    <row r="776" spans="1:2" ht="14.25">
      <c r="A776" s="680"/>
      <c r="B776" s="641"/>
    </row>
    <row r="777" spans="1:2" ht="14.25">
      <c r="A777" s="680"/>
      <c r="B777" s="641"/>
    </row>
    <row r="778" spans="1:2" ht="14.25">
      <c r="A778" s="680"/>
      <c r="B778" s="641"/>
    </row>
    <row r="779" spans="1:2" ht="14.25">
      <c r="A779" s="680"/>
      <c r="B779" s="641"/>
    </row>
    <row r="780" spans="1:2" ht="14.25">
      <c r="A780" s="680"/>
      <c r="B780" s="641"/>
    </row>
    <row r="781" spans="1:2" ht="14.25">
      <c r="A781" s="680"/>
      <c r="B781" s="641"/>
    </row>
    <row r="782" spans="1:2" ht="14.25">
      <c r="A782" s="680"/>
      <c r="B782" s="641"/>
    </row>
    <row r="783" spans="1:2" ht="14.25">
      <c r="A783" s="680"/>
      <c r="B783" s="641"/>
    </row>
    <row r="784" spans="1:2" ht="14.25">
      <c r="A784" s="680"/>
      <c r="B784" s="641"/>
    </row>
    <row r="785" spans="1:2" ht="14.25">
      <c r="A785" s="680"/>
      <c r="B785" s="641"/>
    </row>
    <row r="786" spans="1:2" ht="14.25">
      <c r="A786" s="680"/>
      <c r="B786" s="641"/>
    </row>
    <row r="787" spans="1:2" ht="14.25">
      <c r="A787" s="680"/>
      <c r="B787" s="641"/>
    </row>
    <row r="788" spans="1:2" ht="14.25">
      <c r="A788" s="680"/>
      <c r="B788" s="641"/>
    </row>
    <row r="789" spans="1:2" ht="14.25">
      <c r="A789" s="680"/>
      <c r="B789" s="641"/>
    </row>
    <row r="790" spans="1:2" ht="14.25">
      <c r="A790" s="680"/>
      <c r="B790" s="641"/>
    </row>
    <row r="791" spans="1:2" ht="14.25">
      <c r="A791" s="680"/>
      <c r="B791" s="641"/>
    </row>
    <row r="792" spans="1:2" ht="14.25">
      <c r="A792" s="680"/>
      <c r="B792" s="641"/>
    </row>
    <row r="793" spans="1:2" ht="14.25">
      <c r="A793" s="680"/>
      <c r="B793" s="641"/>
    </row>
    <row r="794" spans="1:2" ht="14.25">
      <c r="A794" s="680"/>
      <c r="B794" s="641"/>
    </row>
    <row r="795" spans="1:2" ht="14.25">
      <c r="A795" s="680"/>
      <c r="B795" s="641"/>
    </row>
    <row r="796" spans="1:2" ht="14.25">
      <c r="A796" s="680"/>
      <c r="B796" s="641"/>
    </row>
    <row r="797" spans="1:2" ht="14.25">
      <c r="A797" s="680"/>
      <c r="B797" s="641"/>
    </row>
    <row r="798" spans="1:2" ht="14.25">
      <c r="A798" s="680"/>
      <c r="B798" s="641"/>
    </row>
    <row r="799" spans="1:2" ht="14.25">
      <c r="A799" s="680"/>
      <c r="B799" s="641"/>
    </row>
    <row r="800" spans="1:2" ht="14.25">
      <c r="A800" s="680"/>
      <c r="B800" s="641"/>
    </row>
    <row r="801" spans="1:2" ht="14.25">
      <c r="A801" s="680"/>
      <c r="B801" s="641"/>
    </row>
    <row r="802" spans="1:2" ht="14.25">
      <c r="A802" s="680"/>
      <c r="B802" s="641"/>
    </row>
    <row r="803" spans="1:2" ht="14.25">
      <c r="A803" s="680"/>
      <c r="B803" s="641"/>
    </row>
    <row r="804" spans="1:2" ht="14.25">
      <c r="A804" s="680"/>
      <c r="B804" s="641"/>
    </row>
    <row r="805" spans="1:2" ht="14.25">
      <c r="A805" s="680"/>
      <c r="B805" s="641"/>
    </row>
    <row r="806" spans="1:2" ht="14.25">
      <c r="A806" s="680"/>
      <c r="B806" s="641"/>
    </row>
    <row r="807" spans="1:2" ht="14.25">
      <c r="A807" s="680"/>
      <c r="B807" s="641"/>
    </row>
    <row r="808" spans="1:2" ht="14.25">
      <c r="A808" s="680"/>
      <c r="B808" s="641"/>
    </row>
    <row r="809" spans="1:2" ht="14.25">
      <c r="A809" s="680"/>
      <c r="B809" s="641"/>
    </row>
    <row r="810" spans="1:2" ht="14.25">
      <c r="A810" s="680"/>
      <c r="B810" s="641"/>
    </row>
    <row r="811" spans="1:2" ht="14.25">
      <c r="A811" s="680"/>
      <c r="B811" s="641"/>
    </row>
    <row r="812" spans="1:2" ht="14.25">
      <c r="A812" s="680"/>
      <c r="B812" s="641"/>
    </row>
    <row r="813" spans="1:2" ht="14.25">
      <c r="A813" s="680"/>
      <c r="B813" s="641"/>
    </row>
    <row r="814" spans="1:2" ht="14.25">
      <c r="A814" s="680"/>
      <c r="B814" s="641"/>
    </row>
    <row r="815" spans="1:2" ht="14.25">
      <c r="A815" s="680"/>
      <c r="B815" s="641"/>
    </row>
    <row r="816" spans="1:2" ht="14.25">
      <c r="A816" s="680"/>
      <c r="B816" s="641"/>
    </row>
    <row r="817" spans="1:2" ht="14.25">
      <c r="A817" s="680"/>
      <c r="B817" s="641"/>
    </row>
    <row r="818" spans="1:2" ht="14.25">
      <c r="A818" s="680"/>
      <c r="B818" s="641"/>
    </row>
    <row r="819" spans="1:2" ht="14.25">
      <c r="A819" s="680"/>
      <c r="B819" s="641"/>
    </row>
    <row r="820" spans="1:2" ht="14.25">
      <c r="A820" s="680"/>
      <c r="B820" s="641"/>
    </row>
    <row r="821" spans="1:2" ht="14.25">
      <c r="A821" s="680"/>
      <c r="B821" s="641"/>
    </row>
    <row r="822" spans="1:2" ht="14.25">
      <c r="A822" s="680"/>
      <c r="B822" s="641"/>
    </row>
    <row r="823" spans="1:2" ht="14.25">
      <c r="A823" s="680"/>
      <c r="B823" s="641"/>
    </row>
    <row r="824" spans="1:2" ht="14.25">
      <c r="A824" s="680"/>
      <c r="B824" s="641"/>
    </row>
    <row r="825" spans="1:2" ht="14.25">
      <c r="A825" s="680"/>
      <c r="B825" s="641"/>
    </row>
    <row r="826" spans="1:2" ht="14.25">
      <c r="A826" s="680"/>
      <c r="B826" s="641"/>
    </row>
    <row r="827" spans="1:2" ht="14.25">
      <c r="A827" s="680"/>
      <c r="B827" s="641"/>
    </row>
    <row r="828" spans="1:2" ht="14.25">
      <c r="A828" s="680"/>
      <c r="B828" s="641"/>
    </row>
    <row r="829" spans="1:2" ht="14.25">
      <c r="A829" s="680"/>
      <c r="B829" s="641"/>
    </row>
    <row r="830" spans="1:2" ht="14.25">
      <c r="A830" s="680"/>
      <c r="B830" s="641"/>
    </row>
    <row r="831" spans="1:2" ht="14.25">
      <c r="A831" s="680"/>
      <c r="B831" s="641"/>
    </row>
    <row r="832" spans="1:2" ht="14.25">
      <c r="A832" s="680"/>
      <c r="B832" s="641"/>
    </row>
    <row r="833" spans="1:2" ht="14.25">
      <c r="A833" s="680"/>
      <c r="B833" s="641"/>
    </row>
    <row r="834" spans="1:2" ht="14.25">
      <c r="A834" s="680"/>
      <c r="B834" s="641"/>
    </row>
    <row r="835" spans="1:2" ht="14.25">
      <c r="A835" s="680"/>
      <c r="B835" s="641"/>
    </row>
    <row r="836" spans="1:2" ht="14.25">
      <c r="A836" s="680"/>
      <c r="B836" s="641"/>
    </row>
    <row r="837" spans="1:2" ht="14.25">
      <c r="A837" s="680"/>
      <c r="B837" s="641"/>
    </row>
    <row r="838" spans="1:2" ht="14.25">
      <c r="A838" s="680"/>
      <c r="B838" s="641"/>
    </row>
    <row r="839" spans="1:2" ht="14.25">
      <c r="A839" s="680"/>
      <c r="B839" s="641"/>
    </row>
    <row r="840" spans="1:2" ht="14.25">
      <c r="A840" s="680"/>
      <c r="B840" s="641"/>
    </row>
    <row r="841" spans="1:2" ht="14.25">
      <c r="A841" s="680"/>
      <c r="B841" s="641"/>
    </row>
    <row r="842" spans="1:2" ht="14.25">
      <c r="A842" s="680"/>
      <c r="B842" s="641"/>
    </row>
    <row r="843" spans="1:2" ht="14.25">
      <c r="A843" s="680"/>
      <c r="B843" s="641"/>
    </row>
    <row r="844" spans="1:2" ht="14.25">
      <c r="A844" s="680"/>
      <c r="B844" s="641"/>
    </row>
    <row r="845" spans="1:2" ht="14.25">
      <c r="A845" s="680"/>
      <c r="B845" s="641"/>
    </row>
    <row r="846" spans="1:2" ht="14.25">
      <c r="A846" s="680"/>
      <c r="B846" s="641"/>
    </row>
    <row r="847" spans="1:2" ht="14.25">
      <c r="A847" s="680"/>
      <c r="B847" s="641"/>
    </row>
    <row r="848" spans="1:2" ht="14.25">
      <c r="A848" s="680"/>
      <c r="B848" s="641"/>
    </row>
    <row r="849" spans="1:2" ht="14.25">
      <c r="A849" s="680"/>
      <c r="B849" s="641"/>
    </row>
    <row r="850" spans="1:2" ht="14.25">
      <c r="A850" s="680"/>
      <c r="B850" s="641"/>
    </row>
    <row r="851" spans="1:2" ht="14.25">
      <c r="A851" s="680"/>
      <c r="B851" s="641"/>
    </row>
    <row r="852" spans="1:2" ht="14.25">
      <c r="A852" s="680"/>
      <c r="B852" s="641"/>
    </row>
    <row r="853" spans="1:2" ht="14.25">
      <c r="A853" s="680"/>
      <c r="B853" s="641"/>
    </row>
    <row r="854" spans="1:2" ht="14.25">
      <c r="A854" s="680"/>
      <c r="B854" s="641"/>
    </row>
    <row r="855" spans="1:2" ht="14.25">
      <c r="A855" s="680"/>
      <c r="B855" s="641"/>
    </row>
    <row r="856" spans="1:2" ht="14.25">
      <c r="A856" s="680"/>
      <c r="B856" s="641"/>
    </row>
    <row r="857" spans="1:2" ht="14.25">
      <c r="A857" s="680"/>
      <c r="B857" s="641"/>
    </row>
    <row r="858" spans="1:2" ht="14.25">
      <c r="A858" s="680"/>
      <c r="B858" s="641"/>
    </row>
    <row r="859" spans="1:2" ht="14.25">
      <c r="A859" s="680"/>
      <c r="B859" s="641"/>
    </row>
    <row r="860" spans="1:2" ht="14.25">
      <c r="A860" s="680"/>
      <c r="B860" s="641"/>
    </row>
    <row r="861" spans="1:2" ht="14.25">
      <c r="A861" s="680"/>
      <c r="B861" s="641"/>
    </row>
    <row r="862" spans="1:2" ht="14.25">
      <c r="A862" s="680"/>
      <c r="B862" s="641"/>
    </row>
    <row r="863" spans="1:2" ht="14.25">
      <c r="A863" s="680"/>
      <c r="B863" s="641"/>
    </row>
    <row r="864" spans="1:2" ht="14.25">
      <c r="A864" s="680"/>
      <c r="B864" s="641"/>
    </row>
    <row r="865" spans="1:2" ht="14.25">
      <c r="A865" s="680"/>
      <c r="B865" s="641"/>
    </row>
    <row r="866" spans="1:2" ht="14.25">
      <c r="A866" s="680"/>
      <c r="B866" s="641"/>
    </row>
    <row r="867" spans="1:2" ht="14.25">
      <c r="A867" s="680"/>
      <c r="B867" s="641"/>
    </row>
    <row r="868" spans="1:2" ht="14.25">
      <c r="A868" s="680"/>
      <c r="B868" s="641"/>
    </row>
    <row r="869" spans="1:2" ht="14.25">
      <c r="A869" s="680"/>
      <c r="B869" s="641"/>
    </row>
    <row r="870" spans="1:2" ht="14.25">
      <c r="A870" s="680"/>
      <c r="B870" s="641"/>
    </row>
    <row r="871" spans="1:2" ht="14.25">
      <c r="A871" s="680"/>
      <c r="B871" s="641"/>
    </row>
    <row r="872" spans="1:2" ht="14.25">
      <c r="A872" s="680"/>
      <c r="B872" s="641"/>
    </row>
    <row r="873" spans="1:2" ht="14.25">
      <c r="A873" s="680"/>
      <c r="B873" s="641"/>
    </row>
    <row r="874" spans="1:2" ht="14.25">
      <c r="A874" s="680"/>
      <c r="B874" s="641"/>
    </row>
    <row r="875" spans="1:2" ht="14.25">
      <c r="A875" s="680"/>
      <c r="B875" s="641"/>
    </row>
    <row r="876" spans="1:2" ht="14.25">
      <c r="A876" s="680"/>
      <c r="B876" s="641"/>
    </row>
    <row r="877" spans="1:2" ht="14.25">
      <c r="A877" s="680"/>
      <c r="B877" s="641"/>
    </row>
    <row r="878" spans="1:2" ht="14.25">
      <c r="A878" s="680"/>
      <c r="B878" s="641"/>
    </row>
    <row r="879" spans="1:2" ht="14.25">
      <c r="A879" s="680"/>
      <c r="B879" s="641"/>
    </row>
    <row r="880" spans="1:2" ht="14.25">
      <c r="A880" s="680"/>
      <c r="B880" s="641"/>
    </row>
    <row r="881" spans="1:2" ht="14.25">
      <c r="A881" s="680"/>
      <c r="B881" s="641"/>
    </row>
    <row r="882" spans="1:2" ht="14.25">
      <c r="A882" s="680"/>
      <c r="B882" s="641"/>
    </row>
    <row r="883" spans="1:2" ht="14.25">
      <c r="A883" s="680"/>
      <c r="B883" s="641"/>
    </row>
    <row r="884" spans="1:2" ht="14.25">
      <c r="A884" s="680"/>
      <c r="B884" s="641"/>
    </row>
    <row r="885" spans="1:2" ht="14.25">
      <c r="A885" s="680"/>
      <c r="B885" s="641"/>
    </row>
    <row r="886" spans="1:2" ht="14.25">
      <c r="A886" s="680"/>
      <c r="B886" s="641"/>
    </row>
    <row r="887" spans="1:2" ht="14.25">
      <c r="A887" s="680"/>
      <c r="B887" s="641"/>
    </row>
    <row r="888" spans="1:2" ht="14.25">
      <c r="A888" s="680"/>
      <c r="B888" s="641"/>
    </row>
    <row r="889" spans="1:2" ht="14.25">
      <c r="A889" s="680"/>
      <c r="B889" s="641"/>
    </row>
    <row r="890" spans="1:2" ht="14.25">
      <c r="A890" s="680"/>
      <c r="B890" s="641"/>
    </row>
    <row r="891" spans="1:2" ht="14.25">
      <c r="A891" s="680"/>
      <c r="B891" s="641"/>
    </row>
    <row r="892" spans="1:2" ht="14.25">
      <c r="A892" s="680"/>
      <c r="B892" s="641"/>
    </row>
    <row r="893" spans="1:2" ht="14.25">
      <c r="A893" s="680"/>
      <c r="B893" s="641"/>
    </row>
    <row r="894" spans="1:2" ht="14.25">
      <c r="A894" s="680"/>
      <c r="B894" s="641"/>
    </row>
    <row r="895" spans="1:2" ht="14.25">
      <c r="A895" s="680"/>
      <c r="B895" s="641"/>
    </row>
    <row r="896" spans="1:2" ht="14.25">
      <c r="A896" s="680"/>
      <c r="B896" s="641"/>
    </row>
    <row r="897" spans="1:2" ht="14.25">
      <c r="A897" s="680"/>
      <c r="B897" s="641"/>
    </row>
    <row r="898" spans="1:2" ht="14.25">
      <c r="A898" s="680"/>
      <c r="B898" s="641"/>
    </row>
    <row r="899" spans="1:2" ht="14.25">
      <c r="A899" s="680"/>
      <c r="B899" s="641"/>
    </row>
    <row r="900" spans="1:2" ht="14.25">
      <c r="A900" s="680"/>
      <c r="B900" s="641"/>
    </row>
    <row r="901" spans="1:2" ht="14.25">
      <c r="A901" s="680"/>
      <c r="B901" s="641"/>
    </row>
    <row r="902" spans="1:2" ht="14.25">
      <c r="A902" s="680"/>
      <c r="B902" s="641"/>
    </row>
    <row r="903" spans="1:2" ht="14.25">
      <c r="A903" s="680"/>
      <c r="B903" s="641"/>
    </row>
    <row r="904" spans="1:2" ht="14.25">
      <c r="A904" s="680"/>
      <c r="B904" s="641"/>
    </row>
    <row r="905" spans="1:2" ht="14.25">
      <c r="A905" s="680"/>
      <c r="B905" s="641"/>
    </row>
    <row r="906" spans="1:2" ht="14.25">
      <c r="A906" s="680"/>
      <c r="B906" s="641"/>
    </row>
    <row r="907" spans="1:2" ht="14.25">
      <c r="A907" s="680"/>
      <c r="B907" s="641"/>
    </row>
    <row r="908" spans="1:2" ht="14.25">
      <c r="A908" s="680"/>
      <c r="B908" s="641"/>
    </row>
    <row r="909" spans="1:2" ht="14.25">
      <c r="A909" s="680"/>
      <c r="B909" s="641"/>
    </row>
    <row r="910" spans="1:2" ht="14.25">
      <c r="A910" s="680"/>
      <c r="B910" s="641"/>
    </row>
    <row r="911" spans="1:2" ht="14.25">
      <c r="A911" s="680"/>
      <c r="B911" s="641"/>
    </row>
    <row r="912" spans="1:2" ht="14.25">
      <c r="A912" s="680"/>
      <c r="B912" s="641"/>
    </row>
    <row r="913" spans="1:2" ht="14.25">
      <c r="A913" s="680"/>
      <c r="B913" s="641"/>
    </row>
    <row r="914" spans="1:2" ht="14.25">
      <c r="A914" s="680"/>
      <c r="B914" s="641"/>
    </row>
    <row r="915" spans="1:2" ht="14.25">
      <c r="A915" s="680"/>
      <c r="B915" s="641"/>
    </row>
    <row r="916" spans="1:2" ht="14.25">
      <c r="A916" s="680"/>
      <c r="B916" s="641"/>
    </row>
    <row r="917" spans="1:2" ht="14.25">
      <c r="A917" s="680"/>
      <c r="B917" s="641"/>
    </row>
    <row r="918" spans="1:2" ht="14.25">
      <c r="A918" s="680"/>
      <c r="B918" s="641"/>
    </row>
    <row r="919" spans="1:2" ht="14.25">
      <c r="A919" s="680"/>
      <c r="B919" s="641"/>
    </row>
    <row r="920" spans="1:2" ht="14.25">
      <c r="A920" s="680"/>
      <c r="B920" s="641"/>
    </row>
    <row r="921" spans="1:2" ht="14.25">
      <c r="A921" s="680"/>
      <c r="B921" s="641"/>
    </row>
    <row r="922" spans="1:2" ht="14.25">
      <c r="A922" s="680"/>
      <c r="B922" s="641"/>
    </row>
    <row r="923" spans="1:2" ht="14.25">
      <c r="A923" s="680"/>
      <c r="B923" s="641"/>
    </row>
    <row r="924" spans="1:2" ht="14.25">
      <c r="A924" s="680"/>
      <c r="B924" s="641"/>
    </row>
    <row r="925" spans="1:2" ht="14.25">
      <c r="A925" s="680"/>
      <c r="B925" s="641"/>
    </row>
    <row r="926" spans="1:2" ht="14.25">
      <c r="A926" s="680"/>
      <c r="B926" s="641"/>
    </row>
    <row r="927" spans="1:2" ht="14.25">
      <c r="A927" s="680"/>
      <c r="B927" s="641"/>
    </row>
    <row r="928" spans="1:2" ht="14.25">
      <c r="A928" s="680"/>
      <c r="B928" s="641"/>
    </row>
    <row r="929" spans="1:2" ht="14.25">
      <c r="A929" s="680"/>
      <c r="B929" s="641"/>
    </row>
    <row r="930" spans="1:2" ht="14.25">
      <c r="A930" s="680"/>
      <c r="B930" s="641"/>
    </row>
    <row r="931" spans="1:2" ht="14.25">
      <c r="A931" s="680"/>
      <c r="B931" s="641"/>
    </row>
    <row r="932" spans="1:2" ht="14.25">
      <c r="A932" s="680"/>
      <c r="B932" s="641"/>
    </row>
    <row r="933" spans="1:2" ht="14.25">
      <c r="A933" s="680"/>
      <c r="B933" s="641"/>
    </row>
    <row r="934" spans="1:2" ht="14.25">
      <c r="A934" s="680"/>
      <c r="B934" s="641"/>
    </row>
    <row r="935" spans="1:2" ht="14.25">
      <c r="A935" s="680"/>
      <c r="B935" s="641"/>
    </row>
    <row r="936" spans="1:2" ht="14.25">
      <c r="A936" s="680"/>
      <c r="B936" s="641"/>
    </row>
    <row r="937" spans="1:2" ht="14.25">
      <c r="A937" s="680"/>
      <c r="B937" s="641"/>
    </row>
    <row r="938" spans="1:2" ht="14.25">
      <c r="A938" s="680"/>
      <c r="B938" s="641"/>
    </row>
    <row r="939" spans="1:2" ht="14.25">
      <c r="A939" s="680"/>
      <c r="B939" s="641"/>
    </row>
    <row r="940" spans="1:2" ht="14.25">
      <c r="A940" s="680"/>
      <c r="B940" s="641"/>
    </row>
    <row r="941" spans="1:2" ht="14.25">
      <c r="A941" s="680"/>
      <c r="B941" s="641"/>
    </row>
    <row r="942" spans="1:2" ht="14.25">
      <c r="A942" s="680"/>
      <c r="B942" s="641"/>
    </row>
    <row r="943" spans="1:2" ht="14.25">
      <c r="A943" s="680"/>
      <c r="B943" s="641"/>
    </row>
    <row r="944" spans="1:2" ht="14.25">
      <c r="A944" s="680"/>
      <c r="B944" s="641"/>
    </row>
    <row r="945" spans="1:2" ht="14.25">
      <c r="A945" s="680"/>
      <c r="B945" s="641"/>
    </row>
    <row r="946" spans="1:2" ht="14.25">
      <c r="A946" s="680"/>
      <c r="B946" s="641"/>
    </row>
    <row r="947" spans="1:2" ht="14.25">
      <c r="A947" s="680"/>
      <c r="B947" s="641"/>
    </row>
    <row r="948" spans="1:2" ht="14.25">
      <c r="A948" s="680"/>
      <c r="B948" s="641"/>
    </row>
    <row r="949" spans="1:2" ht="14.25">
      <c r="A949" s="680"/>
      <c r="B949" s="641"/>
    </row>
    <row r="950" spans="1:2" ht="14.25">
      <c r="A950" s="680"/>
      <c r="B950" s="641"/>
    </row>
    <row r="951" spans="1:2" ht="14.25">
      <c r="A951" s="680"/>
      <c r="B951" s="641"/>
    </row>
    <row r="952" spans="1:2" ht="14.25">
      <c r="A952" s="680"/>
      <c r="B952" s="641"/>
    </row>
    <row r="953" spans="1:2" ht="14.25">
      <c r="A953" s="680"/>
      <c r="B953" s="641"/>
    </row>
    <row r="954" spans="1:2" ht="14.25">
      <c r="A954" s="680"/>
      <c r="B954" s="641"/>
    </row>
    <row r="955" spans="1:2" ht="14.25">
      <c r="A955" s="680"/>
      <c r="B955" s="641"/>
    </row>
    <row r="956" spans="1:2" ht="14.25">
      <c r="A956" s="680"/>
      <c r="B956" s="641"/>
    </row>
    <row r="957" spans="1:2" ht="14.25">
      <c r="A957" s="680"/>
      <c r="B957" s="641"/>
    </row>
    <row r="958" spans="1:2" ht="14.25">
      <c r="A958" s="680"/>
      <c r="B958" s="641"/>
    </row>
    <row r="959" spans="1:2" ht="14.25">
      <c r="A959" s="680"/>
      <c r="B959" s="641"/>
    </row>
    <row r="960" spans="1:2" ht="14.25">
      <c r="A960" s="680"/>
      <c r="B960" s="641"/>
    </row>
    <row r="961" spans="1:2" ht="14.25">
      <c r="A961" s="680"/>
      <c r="B961" s="641"/>
    </row>
    <row r="962" spans="1:2" ht="14.25">
      <c r="A962" s="680"/>
      <c r="B962" s="641"/>
    </row>
    <row r="963" spans="1:2" ht="14.25">
      <c r="A963" s="680"/>
      <c r="B963" s="641"/>
    </row>
    <row r="964" spans="1:2" ht="14.25">
      <c r="A964" s="680"/>
      <c r="B964" s="641"/>
    </row>
    <row r="965" spans="1:2" ht="14.25">
      <c r="A965" s="680"/>
      <c r="B965" s="641"/>
    </row>
    <row r="966" spans="1:2" ht="14.25">
      <c r="A966" s="680"/>
      <c r="B966" s="641"/>
    </row>
    <row r="967" spans="1:2" ht="14.25">
      <c r="A967" s="680"/>
      <c r="B967" s="641"/>
    </row>
    <row r="968" spans="1:2" ht="14.25">
      <c r="A968" s="680"/>
      <c r="B968" s="641"/>
    </row>
    <row r="969" spans="1:2" ht="14.25">
      <c r="A969" s="680"/>
      <c r="B969" s="641"/>
    </row>
    <row r="970" spans="1:2" ht="14.25">
      <c r="A970" s="680"/>
      <c r="B970" s="641"/>
    </row>
    <row r="971" spans="1:2" ht="14.25">
      <c r="A971" s="680"/>
      <c r="B971" s="641"/>
    </row>
    <row r="972" spans="1:2" ht="14.25">
      <c r="A972" s="680"/>
      <c r="B972" s="641"/>
    </row>
    <row r="973" spans="1:2" ht="14.25">
      <c r="A973" s="680"/>
      <c r="B973" s="641"/>
    </row>
    <row r="974" spans="1:2" ht="14.25">
      <c r="A974" s="680"/>
      <c r="B974" s="641"/>
    </row>
    <row r="975" spans="1:2" ht="14.25">
      <c r="A975" s="680"/>
      <c r="B975" s="641"/>
    </row>
    <row r="976" spans="1:2" ht="14.25">
      <c r="A976" s="680"/>
      <c r="B976" s="641"/>
    </row>
    <row r="977" spans="1:2" ht="14.25">
      <c r="A977" s="680"/>
      <c r="B977" s="641"/>
    </row>
    <row r="978" spans="1:2" ht="14.25">
      <c r="A978" s="680"/>
      <c r="B978" s="641"/>
    </row>
    <row r="979" spans="1:2" ht="14.25">
      <c r="A979" s="680"/>
      <c r="B979" s="641"/>
    </row>
    <row r="980" spans="1:2" ht="14.25">
      <c r="A980" s="680"/>
      <c r="B980" s="641"/>
    </row>
    <row r="981" spans="1:2" ht="14.25">
      <c r="A981" s="680"/>
      <c r="B981" s="641"/>
    </row>
    <row r="982" spans="1:2" ht="14.25">
      <c r="A982" s="680"/>
      <c r="B982" s="641"/>
    </row>
    <row r="983" spans="1:2" ht="14.25">
      <c r="A983" s="680"/>
      <c r="B983" s="641"/>
    </row>
    <row r="984" spans="1:2" ht="14.25">
      <c r="A984" s="680"/>
      <c r="B984" s="641"/>
    </row>
    <row r="985" spans="1:2" ht="14.25">
      <c r="A985" s="680"/>
      <c r="B985" s="641"/>
    </row>
    <row r="986" spans="1:2" ht="14.25">
      <c r="A986" s="680"/>
      <c r="B986" s="641"/>
    </row>
    <row r="987" spans="1:2" ht="14.25">
      <c r="A987" s="680"/>
      <c r="B987" s="641"/>
    </row>
    <row r="988" spans="1:2" ht="14.25">
      <c r="A988" s="680"/>
      <c r="B988" s="641"/>
    </row>
    <row r="989" spans="1:2" ht="14.25">
      <c r="A989" s="680"/>
      <c r="B989" s="641"/>
    </row>
    <row r="990" spans="1:2" ht="14.25">
      <c r="A990" s="680"/>
      <c r="B990" s="641"/>
    </row>
    <row r="991" spans="1:2" ht="14.25">
      <c r="A991" s="680"/>
      <c r="B991" s="641"/>
    </row>
    <row r="992" spans="1:2" ht="14.25">
      <c r="A992" s="680"/>
      <c r="B992" s="641"/>
    </row>
    <row r="993" spans="1:2" ht="14.25">
      <c r="A993" s="680"/>
      <c r="B993" s="641"/>
    </row>
    <row r="994" spans="1:2" ht="14.25">
      <c r="A994" s="680"/>
      <c r="B994" s="641"/>
    </row>
    <row r="995" spans="1:2" ht="14.25">
      <c r="A995" s="680"/>
      <c r="B995" s="641"/>
    </row>
    <row r="996" spans="1:2" ht="14.25">
      <c r="A996" s="680"/>
      <c r="B996" s="641"/>
    </row>
    <row r="997" spans="1:2" ht="14.25">
      <c r="A997" s="680"/>
      <c r="B997" s="641"/>
    </row>
    <row r="998" spans="1:2" ht="14.25">
      <c r="A998" s="680"/>
      <c r="B998" s="641"/>
    </row>
    <row r="999" spans="1:2" ht="14.25">
      <c r="A999" s="680"/>
      <c r="B999" s="641"/>
    </row>
    <row r="1000" spans="1:2" ht="14.25">
      <c r="A1000" s="680"/>
      <c r="B1000" s="641"/>
    </row>
    <row r="1001" spans="1:2" ht="14.25">
      <c r="A1001" s="680"/>
      <c r="B1001" s="641"/>
    </row>
    <row r="1002" spans="1:2" ht="14.25">
      <c r="A1002" s="680"/>
      <c r="B1002" s="641"/>
    </row>
    <row r="1003" spans="1:2" ht="14.25">
      <c r="A1003" s="680"/>
      <c r="B1003" s="641"/>
    </row>
    <row r="1004" spans="1:2" ht="14.25">
      <c r="A1004" s="680"/>
      <c r="B1004" s="641"/>
    </row>
    <row r="1005" spans="1:2" ht="14.25">
      <c r="A1005" s="680"/>
      <c r="B1005" s="641"/>
    </row>
    <row r="1006" spans="1:2" ht="14.25">
      <c r="A1006" s="680"/>
      <c r="B1006" s="641"/>
    </row>
    <row r="1007" spans="1:2" ht="14.25">
      <c r="A1007" s="680"/>
      <c r="B1007" s="641"/>
    </row>
    <row r="1008" spans="1:2" ht="14.25">
      <c r="A1008" s="680"/>
      <c r="B1008" s="641"/>
    </row>
    <row r="1009" spans="1:2" ht="14.25">
      <c r="A1009" s="680"/>
      <c r="B1009" s="641"/>
    </row>
    <row r="1010" spans="1:2" ht="14.25">
      <c r="A1010" s="680"/>
      <c r="B1010" s="641"/>
    </row>
    <row r="1011" spans="1:2" ht="14.25">
      <c r="A1011" s="680"/>
      <c r="B1011" s="641"/>
    </row>
    <row r="1012" spans="1:2" ht="14.25">
      <c r="A1012" s="680"/>
      <c r="B1012" s="641"/>
    </row>
    <row r="1013" spans="1:2" ht="14.25">
      <c r="A1013" s="680"/>
      <c r="B1013" s="641"/>
    </row>
    <row r="1014" spans="1:2" ht="14.25">
      <c r="A1014" s="680"/>
      <c r="B1014" s="641"/>
    </row>
    <row r="1015" spans="1:2" ht="14.25">
      <c r="A1015" s="680"/>
      <c r="B1015" s="641"/>
    </row>
    <row r="1016" spans="1:2" ht="14.25">
      <c r="A1016" s="680"/>
      <c r="B1016" s="641"/>
    </row>
    <row r="1017" spans="1:2" ht="14.25">
      <c r="A1017" s="680"/>
      <c r="B1017" s="641"/>
    </row>
    <row r="1018" spans="1:2" ht="14.25">
      <c r="A1018" s="680"/>
      <c r="B1018" s="641"/>
    </row>
    <row r="1019" spans="1:2" ht="14.25">
      <c r="A1019" s="680"/>
      <c r="B1019" s="641"/>
    </row>
    <row r="1020" spans="1:2" ht="14.25">
      <c r="A1020" s="680"/>
      <c r="B1020" s="641"/>
    </row>
    <row r="1021" spans="1:2" ht="14.25">
      <c r="A1021" s="680"/>
      <c r="B1021" s="641"/>
    </row>
    <row r="1022" spans="1:2" ht="14.25">
      <c r="A1022" s="680"/>
      <c r="B1022" s="641"/>
    </row>
    <row r="1023" spans="1:2" ht="14.25">
      <c r="A1023" s="680"/>
      <c r="B1023" s="641"/>
    </row>
    <row r="1024" spans="1:2" ht="14.25">
      <c r="A1024" s="680"/>
      <c r="B1024" s="641"/>
    </row>
    <row r="1025" spans="1:2" ht="14.25">
      <c r="A1025" s="680"/>
      <c r="B1025" s="641"/>
    </row>
    <row r="1026" spans="1:2" ht="14.25">
      <c r="A1026" s="680"/>
      <c r="B1026" s="641"/>
    </row>
    <row r="1027" spans="1:2" ht="14.25">
      <c r="A1027" s="680"/>
      <c r="B1027" s="641"/>
    </row>
    <row r="1028" spans="1:2" ht="14.25">
      <c r="A1028" s="680"/>
      <c r="B1028" s="641"/>
    </row>
    <row r="1029" spans="1:2" ht="14.25">
      <c r="A1029" s="680"/>
      <c r="B1029" s="641"/>
    </row>
    <row r="1030" spans="1:2" ht="14.25">
      <c r="A1030" s="680"/>
      <c r="B1030" s="641"/>
    </row>
    <row r="1031" spans="1:2" ht="14.25">
      <c r="A1031" s="680"/>
      <c r="B1031" s="641"/>
    </row>
    <row r="1032" spans="1:2" ht="14.25">
      <c r="A1032" s="680"/>
      <c r="B1032" s="641"/>
    </row>
    <row r="1033" spans="1:2" ht="14.25">
      <c r="A1033" s="680"/>
      <c r="B1033" s="641"/>
    </row>
    <row r="1034" spans="1:2" ht="14.25">
      <c r="A1034" s="680"/>
      <c r="B1034" s="641"/>
    </row>
    <row r="1035" spans="1:2" ht="14.25">
      <c r="A1035" s="680"/>
      <c r="B1035" s="641"/>
    </row>
    <row r="1036" spans="1:2" ht="14.25">
      <c r="A1036" s="680"/>
      <c r="B1036" s="641"/>
    </row>
    <row r="1037" spans="1:2" ht="14.25">
      <c r="A1037" s="680"/>
      <c r="B1037" s="641"/>
    </row>
    <row r="1038" spans="1:2" ht="14.25">
      <c r="A1038" s="680"/>
      <c r="B1038" s="641"/>
    </row>
    <row r="1039" spans="1:2" ht="14.25">
      <c r="A1039" s="680"/>
      <c r="B1039" s="641"/>
    </row>
    <row r="1040" spans="1:2" ht="14.25">
      <c r="A1040" s="680"/>
      <c r="B1040" s="641"/>
    </row>
    <row r="1041" spans="1:2" ht="14.25">
      <c r="A1041" s="680"/>
      <c r="B1041" s="641"/>
    </row>
    <row r="1042" spans="1:2" ht="14.25">
      <c r="A1042" s="680"/>
      <c r="B1042" s="641"/>
    </row>
    <row r="1043" spans="1:2" ht="14.25">
      <c r="A1043" s="680"/>
      <c r="B1043" s="641"/>
    </row>
    <row r="1044" spans="1:2" ht="14.25">
      <c r="A1044" s="680"/>
      <c r="B1044" s="641"/>
    </row>
    <row r="1045" spans="1:2" ht="14.25">
      <c r="A1045" s="680"/>
      <c r="B1045" s="641"/>
    </row>
    <row r="1046" spans="1:2" ht="14.25">
      <c r="A1046" s="680"/>
      <c r="B1046" s="641"/>
    </row>
    <row r="1047" spans="1:2" ht="14.25">
      <c r="A1047" s="680"/>
      <c r="B1047" s="641"/>
    </row>
    <row r="1048" spans="1:2" ht="14.25">
      <c r="A1048" s="680"/>
      <c r="B1048" s="641"/>
    </row>
    <row r="1049" spans="1:2" ht="14.25">
      <c r="A1049" s="680"/>
      <c r="B1049" s="641"/>
    </row>
    <row r="1050" spans="1:2" ht="14.25">
      <c r="A1050" s="680"/>
      <c r="B1050" s="641"/>
    </row>
    <row r="1051" spans="1:2" ht="14.25">
      <c r="A1051" s="680"/>
      <c r="B1051" s="641"/>
    </row>
    <row r="1052" spans="1:2" ht="14.25">
      <c r="A1052" s="680"/>
      <c r="B1052" s="641"/>
    </row>
    <row r="1053" spans="1:2" ht="14.25">
      <c r="A1053" s="680"/>
      <c r="B1053" s="641"/>
    </row>
    <row r="1054" spans="1:2" ht="14.25">
      <c r="A1054" s="680"/>
      <c r="B1054" s="641"/>
    </row>
    <row r="1055" spans="1:2" ht="14.25">
      <c r="A1055" s="680"/>
      <c r="B1055" s="641"/>
    </row>
    <row r="1056" spans="1:2" ht="14.25">
      <c r="A1056" s="680"/>
      <c r="B1056" s="641"/>
    </row>
    <row r="1057" spans="1:2" ht="14.25">
      <c r="A1057" s="680"/>
      <c r="B1057" s="641"/>
    </row>
    <row r="1058" spans="1:2" ht="14.25">
      <c r="A1058" s="680"/>
      <c r="B1058" s="641"/>
    </row>
    <row r="1059" spans="1:2" ht="14.25">
      <c r="A1059" s="680"/>
      <c r="B1059" s="641"/>
    </row>
    <row r="1060" spans="1:2" ht="14.25">
      <c r="A1060" s="680"/>
      <c r="B1060" s="641"/>
    </row>
    <row r="1061" spans="1:2" ht="14.25">
      <c r="A1061" s="680"/>
      <c r="B1061" s="641"/>
    </row>
    <row r="1062" spans="1:2" ht="14.25">
      <c r="A1062" s="680"/>
      <c r="B1062" s="641"/>
    </row>
    <row r="1063" spans="1:2" ht="14.25">
      <c r="A1063" s="680"/>
      <c r="B1063" s="641"/>
    </row>
    <row r="1064" spans="1:2" ht="14.25">
      <c r="A1064" s="680"/>
      <c r="B1064" s="641"/>
    </row>
    <row r="1065" spans="1:2" ht="14.25">
      <c r="A1065" s="680"/>
      <c r="B1065" s="641"/>
    </row>
    <row r="1066" spans="1:2" ht="14.25">
      <c r="A1066" s="680"/>
      <c r="B1066" s="641"/>
    </row>
    <row r="1067" spans="1:2" ht="14.25">
      <c r="A1067" s="680"/>
      <c r="B1067" s="641"/>
    </row>
    <row r="1068" spans="1:2" ht="14.25">
      <c r="A1068" s="680"/>
      <c r="B1068" s="641"/>
    </row>
    <row r="1069" spans="1:2" ht="14.25">
      <c r="A1069" s="680"/>
      <c r="B1069" s="641"/>
    </row>
    <row r="1070" spans="1:2" ht="14.25">
      <c r="A1070" s="680"/>
      <c r="B1070" s="641"/>
    </row>
    <row r="1071" spans="1:2" ht="14.25">
      <c r="A1071" s="680"/>
      <c r="B1071" s="641"/>
    </row>
    <row r="1072" spans="1:2" ht="14.25">
      <c r="A1072" s="680"/>
      <c r="B1072" s="641"/>
    </row>
    <row r="1073" spans="1:2" ht="14.25">
      <c r="A1073" s="680"/>
      <c r="B1073" s="641"/>
    </row>
    <row r="1074" spans="1:2" ht="14.25">
      <c r="A1074" s="680"/>
      <c r="B1074" s="641"/>
    </row>
    <row r="1075" spans="1:2" ht="14.25">
      <c r="A1075" s="680"/>
      <c r="B1075" s="641"/>
    </row>
    <row r="1076" spans="1:2" ht="14.25">
      <c r="A1076" s="680"/>
      <c r="B1076" s="641"/>
    </row>
    <row r="1077" spans="1:2" ht="14.25">
      <c r="A1077" s="680"/>
      <c r="B1077" s="641"/>
    </row>
    <row r="1078" spans="1:2" ht="14.25">
      <c r="A1078" s="680"/>
      <c r="B1078" s="641"/>
    </row>
    <row r="1079" spans="1:2" ht="14.25">
      <c r="A1079" s="680"/>
      <c r="B1079" s="641"/>
    </row>
    <row r="1080" spans="1:2" ht="14.25">
      <c r="A1080" s="680"/>
      <c r="B1080" s="641"/>
    </row>
    <row r="1081" spans="1:2" ht="14.25">
      <c r="A1081" s="680"/>
      <c r="B1081" s="641"/>
    </row>
    <row r="1082" spans="1:2" ht="14.25">
      <c r="A1082" s="680"/>
      <c r="B1082" s="641"/>
    </row>
    <row r="1083" spans="1:2" ht="14.25">
      <c r="A1083" s="680"/>
      <c r="B1083" s="641"/>
    </row>
    <row r="1084" spans="1:2" ht="14.25">
      <c r="A1084" s="680"/>
      <c r="B1084" s="641"/>
    </row>
    <row r="1085" spans="1:2" ht="14.25">
      <c r="A1085" s="680"/>
      <c r="B1085" s="641"/>
    </row>
    <row r="1086" spans="1:2" ht="14.25">
      <c r="A1086" s="680"/>
      <c r="B1086" s="641"/>
    </row>
    <row r="1087" spans="1:2" ht="14.25">
      <c r="A1087" s="680"/>
      <c r="B1087" s="641"/>
    </row>
    <row r="1088" spans="1:2" ht="14.25">
      <c r="A1088" s="680"/>
      <c r="B1088" s="641"/>
    </row>
    <row r="1089" spans="1:2" ht="14.25">
      <c r="A1089" s="680"/>
      <c r="B1089" s="641"/>
    </row>
    <row r="1090" spans="1:2" ht="14.25">
      <c r="A1090" s="680"/>
      <c r="B1090" s="641"/>
    </row>
    <row r="1091" spans="1:2" ht="14.25">
      <c r="A1091" s="680"/>
      <c r="B1091" s="641"/>
    </row>
    <row r="1092" spans="1:2" ht="14.25">
      <c r="A1092" s="680"/>
      <c r="B1092" s="641"/>
    </row>
    <row r="1093" spans="1:2" ht="14.25">
      <c r="A1093" s="680"/>
      <c r="B1093" s="641"/>
    </row>
    <row r="1094" spans="1:2" ht="14.25">
      <c r="A1094" s="680"/>
      <c r="B1094" s="641"/>
    </row>
    <row r="1095" spans="1:2" ht="14.25">
      <c r="A1095" s="680"/>
      <c r="B1095" s="641"/>
    </row>
    <row r="1096" spans="1:2" ht="14.25">
      <c r="A1096" s="680"/>
      <c r="B1096" s="641"/>
    </row>
    <row r="1097" spans="1:2" ht="14.25">
      <c r="A1097" s="680"/>
      <c r="B1097" s="641"/>
    </row>
    <row r="1098" spans="1:2" ht="14.25">
      <c r="A1098" s="680"/>
      <c r="B1098" s="641"/>
    </row>
    <row r="1099" spans="1:2" ht="14.25">
      <c r="A1099" s="680"/>
      <c r="B1099" s="641"/>
    </row>
    <row r="1100" spans="1:2" ht="14.25">
      <c r="A1100" s="680"/>
      <c r="B1100" s="641"/>
    </row>
    <row r="1101" spans="1:2" ht="14.25">
      <c r="A1101" s="680"/>
      <c r="B1101" s="641"/>
    </row>
    <row r="1102" spans="1:2" ht="14.25">
      <c r="A1102" s="680"/>
      <c r="B1102" s="641"/>
    </row>
    <row r="1103" spans="1:2" ht="14.25">
      <c r="A1103" s="680"/>
      <c r="B1103" s="641"/>
    </row>
    <row r="1104" spans="1:2" ht="14.25">
      <c r="A1104" s="680"/>
      <c r="B1104" s="641"/>
    </row>
    <row r="1105" spans="1:2" ht="14.25">
      <c r="A1105" s="680"/>
      <c r="B1105" s="641"/>
    </row>
    <row r="1106" spans="1:2" ht="14.25">
      <c r="A1106" s="680"/>
      <c r="B1106" s="641"/>
    </row>
    <row r="1107" spans="1:2" ht="14.25">
      <c r="A1107" s="680"/>
      <c r="B1107" s="641"/>
    </row>
    <row r="1108" spans="1:2" ht="14.25">
      <c r="A1108" s="680"/>
      <c r="B1108" s="641"/>
    </row>
    <row r="1109" spans="1:2" ht="14.25">
      <c r="A1109" s="680"/>
      <c r="B1109" s="641"/>
    </row>
    <row r="1110" spans="1:2" ht="14.25">
      <c r="A1110" s="680"/>
      <c r="B1110" s="641"/>
    </row>
    <row r="1111" spans="1:2" ht="14.25">
      <c r="A1111" s="680"/>
      <c r="B1111" s="641"/>
    </row>
    <row r="1112" spans="1:2" ht="14.25">
      <c r="A1112" s="680"/>
      <c r="B1112" s="641"/>
    </row>
    <row r="1113" spans="1:2" ht="14.25">
      <c r="A1113" s="680"/>
      <c r="B1113" s="641"/>
    </row>
    <row r="1114" spans="1:2" ht="14.25">
      <c r="A1114" s="680"/>
      <c r="B1114" s="641"/>
    </row>
    <row r="1115" spans="1:2" ht="14.25">
      <c r="A1115" s="680"/>
      <c r="B1115" s="641"/>
    </row>
    <row r="1116" spans="1:2" ht="14.25">
      <c r="A1116" s="680"/>
      <c r="B1116" s="641"/>
    </row>
    <row r="1117" spans="1:2" ht="14.25">
      <c r="A1117" s="680"/>
      <c r="B1117" s="641"/>
    </row>
    <row r="1118" spans="1:2" ht="14.25">
      <c r="A1118" s="680"/>
      <c r="B1118" s="641"/>
    </row>
    <row r="1119" spans="1:2" ht="14.25">
      <c r="A1119" s="680"/>
      <c r="B1119" s="641"/>
    </row>
    <row r="1120" spans="1:2" ht="14.25">
      <c r="A1120" s="680"/>
      <c r="B1120" s="641"/>
    </row>
    <row r="1121" spans="1:2" ht="14.25">
      <c r="A1121" s="680"/>
      <c r="B1121" s="641"/>
    </row>
    <row r="1122" spans="1:2" ht="14.25">
      <c r="A1122" s="680"/>
      <c r="B1122" s="641"/>
    </row>
    <row r="1123" spans="1:2" ht="14.25">
      <c r="A1123" s="680"/>
      <c r="B1123" s="641"/>
    </row>
    <row r="1124" spans="1:2" ht="14.25">
      <c r="A1124" s="680"/>
      <c r="B1124" s="641"/>
    </row>
    <row r="1125" spans="1:2" ht="14.25">
      <c r="A1125" s="680"/>
      <c r="B1125" s="641"/>
    </row>
    <row r="1126" spans="1:2" ht="14.25">
      <c r="A1126" s="680"/>
      <c r="B1126" s="641"/>
    </row>
    <row r="1127" spans="1:2" ht="14.25">
      <c r="A1127" s="680"/>
      <c r="B1127" s="641"/>
    </row>
    <row r="1128" spans="1:2" ht="14.25">
      <c r="A1128" s="680"/>
      <c r="B1128" s="641"/>
    </row>
    <row r="1129" spans="1:2" ht="14.25">
      <c r="A1129" s="680"/>
      <c r="B1129" s="641"/>
    </row>
    <row r="1130" spans="1:2" ht="14.25">
      <c r="A1130" s="680"/>
      <c r="B1130" s="641"/>
    </row>
    <row r="1131" spans="1:2" ht="14.25">
      <c r="A1131" s="680"/>
      <c r="B1131" s="641"/>
    </row>
    <row r="1132" spans="1:2" ht="14.25">
      <c r="A1132" s="680"/>
      <c r="B1132" s="641"/>
    </row>
    <row r="1133" spans="1:2" ht="14.25">
      <c r="A1133" s="680"/>
      <c r="B1133" s="641"/>
    </row>
    <row r="1134" spans="1:2" ht="14.25">
      <c r="A1134" s="680"/>
      <c r="B1134" s="641"/>
    </row>
    <row r="1135" spans="1:2" ht="14.25">
      <c r="A1135" s="680"/>
      <c r="B1135" s="641"/>
    </row>
    <row r="1136" spans="1:2" ht="14.25">
      <c r="A1136" s="680"/>
      <c r="B1136" s="641"/>
    </row>
    <row r="1137" spans="1:2" ht="14.25">
      <c r="A1137" s="680"/>
      <c r="B1137" s="641"/>
    </row>
    <row r="1138" spans="1:2" ht="14.25">
      <c r="A1138" s="680"/>
      <c r="B1138" s="641"/>
    </row>
    <row r="1139" spans="1:2" ht="14.25">
      <c r="A1139" s="680"/>
      <c r="B1139" s="641"/>
    </row>
    <row r="1140" spans="1:2" ht="14.25">
      <c r="A1140" s="680"/>
      <c r="B1140" s="641"/>
    </row>
    <row r="1141" spans="1:2" ht="14.25">
      <c r="A1141" s="680"/>
      <c r="B1141" s="641"/>
    </row>
    <row r="1142" spans="1:2" ht="14.25">
      <c r="A1142" s="680"/>
      <c r="B1142" s="641"/>
    </row>
    <row r="1143" spans="1:2" ht="14.25">
      <c r="A1143" s="680"/>
      <c r="B1143" s="641"/>
    </row>
    <row r="1144" spans="1:2" ht="14.25">
      <c r="A1144" s="680"/>
      <c r="B1144" s="641"/>
    </row>
    <row r="1145" spans="1:2" ht="14.25">
      <c r="A1145" s="680"/>
      <c r="B1145" s="641"/>
    </row>
    <row r="1146" spans="1:2" ht="14.25">
      <c r="A1146" s="680"/>
      <c r="B1146" s="641"/>
    </row>
    <row r="1147" spans="1:2" ht="14.25">
      <c r="A1147" s="680"/>
      <c r="B1147" s="641"/>
    </row>
    <row r="1148" spans="1:2" ht="14.25">
      <c r="A1148" s="680"/>
      <c r="B1148" s="641"/>
    </row>
    <row r="1149" spans="1:2" ht="14.25">
      <c r="A1149" s="680"/>
      <c r="B1149" s="641"/>
    </row>
    <row r="1150" spans="1:2" ht="14.25">
      <c r="A1150" s="680"/>
      <c r="B1150" s="641"/>
    </row>
    <row r="1151" spans="1:2" ht="14.25">
      <c r="A1151" s="680"/>
      <c r="B1151" s="641"/>
    </row>
    <row r="1152" spans="1:2" ht="14.25">
      <c r="A1152" s="680"/>
      <c r="B1152" s="641"/>
    </row>
    <row r="1153" spans="1:2" ht="14.25">
      <c r="A1153" s="680"/>
      <c r="B1153" s="641"/>
    </row>
    <row r="1154" spans="1:2" ht="14.25">
      <c r="A1154" s="680"/>
      <c r="B1154" s="641"/>
    </row>
    <row r="1155" spans="1:2" ht="14.25">
      <c r="A1155" s="680"/>
      <c r="B1155" s="641"/>
    </row>
    <row r="1156" spans="1:2" ht="14.25">
      <c r="A1156" s="680"/>
      <c r="B1156" s="641"/>
    </row>
    <row r="1157" spans="1:2" ht="14.25">
      <c r="A1157" s="680"/>
      <c r="B1157" s="641"/>
    </row>
    <row r="1158" spans="1:2" ht="14.25">
      <c r="A1158" s="680"/>
      <c r="B1158" s="641"/>
    </row>
    <row r="1159" spans="1:2" ht="14.25">
      <c r="A1159" s="680"/>
      <c r="B1159" s="641"/>
    </row>
    <row r="1160" spans="1:2" ht="14.25">
      <c r="A1160" s="680"/>
      <c r="B1160" s="641"/>
    </row>
    <row r="1161" spans="1:2" ht="14.25">
      <c r="A1161" s="680"/>
      <c r="B1161" s="641"/>
    </row>
    <row r="1162" spans="1:2" ht="14.25">
      <c r="A1162" s="680"/>
      <c r="B1162" s="641"/>
    </row>
    <row r="1163" spans="1:2" ht="14.25">
      <c r="A1163" s="680"/>
      <c r="B1163" s="641"/>
    </row>
    <row r="1164" spans="1:2" ht="14.25">
      <c r="A1164" s="680"/>
      <c r="B1164" s="641"/>
    </row>
    <row r="1165" spans="1:2" ht="14.25">
      <c r="A1165" s="680"/>
      <c r="B1165" s="641"/>
    </row>
    <row r="1166" spans="1:2" ht="14.25">
      <c r="A1166" s="680"/>
      <c r="B1166" s="641"/>
    </row>
    <row r="1167" spans="1:2" ht="14.25">
      <c r="A1167" s="680"/>
      <c r="B1167" s="641"/>
    </row>
    <row r="1168" spans="1:2" ht="14.25">
      <c r="A1168" s="680"/>
      <c r="B1168" s="641"/>
    </row>
    <row r="1169" spans="1:2" ht="14.25">
      <c r="A1169" s="680"/>
      <c r="B1169" s="641"/>
    </row>
    <row r="1170" spans="1:2" ht="14.25">
      <c r="A1170" s="680"/>
      <c r="B1170" s="641"/>
    </row>
    <row r="1171" spans="1:2" ht="14.25">
      <c r="A1171" s="680"/>
      <c r="B1171" s="641"/>
    </row>
    <row r="1172" spans="1:2" ht="14.25">
      <c r="A1172" s="680"/>
      <c r="B1172" s="641"/>
    </row>
    <row r="1173" spans="1:2" ht="14.25">
      <c r="A1173" s="680"/>
      <c r="B1173" s="641"/>
    </row>
    <row r="1174" spans="1:2" ht="14.25">
      <c r="A1174" s="680"/>
      <c r="B1174" s="641"/>
    </row>
    <row r="1175" spans="1:2" ht="14.25">
      <c r="A1175" s="680"/>
      <c r="B1175" s="641"/>
    </row>
    <row r="1176" spans="1:2" ht="14.25">
      <c r="A1176" s="680"/>
      <c r="B1176" s="641"/>
    </row>
    <row r="1177" spans="1:2" ht="14.25">
      <c r="A1177" s="680"/>
      <c r="B1177" s="641"/>
    </row>
    <row r="1178" spans="1:2" ht="14.25">
      <c r="A1178" s="680"/>
      <c r="B1178" s="641"/>
    </row>
    <row r="1179" spans="1:2" ht="14.25">
      <c r="A1179" s="680"/>
      <c r="B1179" s="641"/>
    </row>
    <row r="1180" spans="1:2" ht="14.25">
      <c r="A1180" s="680"/>
      <c r="B1180" s="641"/>
    </row>
    <row r="1181" spans="1:2" ht="14.25">
      <c r="A1181" s="680"/>
      <c r="B1181" s="641"/>
    </row>
    <row r="1182" spans="1:2" ht="14.25">
      <c r="A1182" s="680"/>
      <c r="B1182" s="641"/>
    </row>
    <row r="1183" spans="1:2" ht="14.25">
      <c r="A1183" s="680"/>
      <c r="B1183" s="641"/>
    </row>
    <row r="1184" spans="1:2" ht="14.25">
      <c r="A1184" s="680"/>
      <c r="B1184" s="641"/>
    </row>
    <row r="1185" spans="1:2" ht="14.25">
      <c r="A1185" s="680"/>
      <c r="B1185" s="641"/>
    </row>
    <row r="1186" spans="1:2" ht="14.25">
      <c r="A1186" s="680"/>
      <c r="B1186" s="641"/>
    </row>
    <row r="1187" spans="1:2" ht="14.25">
      <c r="A1187" s="680"/>
      <c r="B1187" s="641"/>
    </row>
    <row r="1188" spans="1:2" ht="14.25">
      <c r="A1188" s="680"/>
      <c r="B1188" s="641"/>
    </row>
    <row r="1189" spans="1:2" ht="14.25">
      <c r="A1189" s="680"/>
      <c r="B1189" s="641"/>
    </row>
    <row r="1190" spans="1:2" ht="14.25">
      <c r="A1190" s="680"/>
      <c r="B1190" s="641"/>
    </row>
    <row r="1191" spans="1:2" ht="14.25">
      <c r="A1191" s="680"/>
      <c r="B1191" s="641"/>
    </row>
    <row r="1192" spans="1:2" ht="14.25">
      <c r="A1192" s="680"/>
      <c r="B1192" s="641"/>
    </row>
    <row r="1193" spans="1:2" ht="14.25">
      <c r="A1193" s="680"/>
      <c r="B1193" s="641"/>
    </row>
    <row r="1194" spans="1:2" ht="14.25">
      <c r="A1194" s="680"/>
      <c r="B1194" s="641"/>
    </row>
    <row r="1195" spans="1:2" ht="14.25">
      <c r="A1195" s="680"/>
      <c r="B1195" s="641"/>
    </row>
    <row r="1196" spans="1:2" ht="14.25">
      <c r="A1196" s="680"/>
      <c r="B1196" s="641"/>
    </row>
    <row r="1197" spans="1:2" ht="14.25">
      <c r="A1197" s="680"/>
      <c r="B1197" s="641"/>
    </row>
    <row r="1198" spans="1:2" ht="14.25">
      <c r="A1198" s="680"/>
      <c r="B1198" s="641"/>
    </row>
    <row r="1199" spans="1:2" ht="14.25">
      <c r="A1199" s="680"/>
      <c r="B1199" s="641"/>
    </row>
    <row r="1200" spans="1:2" ht="14.25">
      <c r="A1200" s="680"/>
      <c r="B1200" s="641"/>
    </row>
    <row r="1201" spans="1:2" ht="14.25">
      <c r="A1201" s="680"/>
      <c r="B1201" s="641"/>
    </row>
    <row r="1202" spans="1:2" ht="14.25">
      <c r="A1202" s="680"/>
      <c r="B1202" s="641"/>
    </row>
    <row r="1203" spans="1:2" ht="14.25">
      <c r="A1203" s="680"/>
      <c r="B1203" s="641"/>
    </row>
    <row r="1204" spans="1:2" ht="14.25">
      <c r="A1204" s="680"/>
      <c r="B1204" s="641"/>
    </row>
    <row r="1205" spans="1:2" ht="14.25">
      <c r="A1205" s="680"/>
      <c r="B1205" s="641"/>
    </row>
    <row r="1206" spans="1:2" ht="14.25">
      <c r="A1206" s="680"/>
      <c r="B1206" s="641"/>
    </row>
    <row r="1207" spans="1:2" ht="14.25">
      <c r="A1207" s="680"/>
      <c r="B1207" s="641"/>
    </row>
    <row r="1208" spans="1:2" ht="14.25">
      <c r="A1208" s="680"/>
      <c r="B1208" s="641"/>
    </row>
    <row r="1209" spans="1:2" ht="14.25">
      <c r="A1209" s="680"/>
      <c r="B1209" s="641"/>
    </row>
    <row r="1210" spans="1:2" ht="14.25">
      <c r="A1210" s="680"/>
      <c r="B1210" s="641"/>
    </row>
    <row r="1211" spans="1:2" ht="14.25">
      <c r="A1211" s="680"/>
      <c r="B1211" s="641"/>
    </row>
    <row r="1212" spans="1:2" ht="14.25">
      <c r="A1212" s="680"/>
      <c r="B1212" s="641"/>
    </row>
    <row r="1213" spans="1:2" ht="14.25">
      <c r="A1213" s="680"/>
      <c r="B1213" s="641"/>
    </row>
    <row r="1214" spans="1:2" ht="14.25">
      <c r="A1214" s="680"/>
      <c r="B1214" s="641"/>
    </row>
    <row r="1215" spans="1:2" ht="14.25">
      <c r="A1215" s="680"/>
      <c r="B1215" s="641"/>
    </row>
    <row r="1216" spans="1:2" ht="14.25">
      <c r="A1216" s="680"/>
      <c r="B1216" s="641"/>
    </row>
    <row r="1217" spans="1:2" ht="14.25">
      <c r="A1217" s="680"/>
      <c r="B1217" s="641"/>
    </row>
    <row r="1218" spans="1:2" ht="14.25">
      <c r="A1218" s="680"/>
      <c r="B1218" s="641"/>
    </row>
    <row r="1219" spans="1:2" ht="14.25">
      <c r="A1219" s="680"/>
      <c r="B1219" s="641"/>
    </row>
    <row r="1220" spans="1:2" ht="14.25">
      <c r="A1220" s="680"/>
      <c r="B1220" s="641"/>
    </row>
    <row r="1221" spans="1:2" ht="14.25">
      <c r="A1221" s="680"/>
      <c r="B1221" s="641"/>
    </row>
    <row r="1222" spans="1:2" ht="14.25">
      <c r="A1222" s="680"/>
      <c r="B1222" s="641"/>
    </row>
    <row r="1223" spans="1:2" ht="14.25">
      <c r="A1223" s="680"/>
      <c r="B1223" s="641"/>
    </row>
    <row r="1224" spans="1:2" ht="14.25">
      <c r="A1224" s="680"/>
      <c r="B1224" s="641"/>
    </row>
    <row r="1225" spans="1:2" ht="14.25">
      <c r="A1225" s="680"/>
      <c r="B1225" s="641"/>
    </row>
    <row r="1226" spans="1:2" ht="14.25">
      <c r="A1226" s="680"/>
      <c r="B1226" s="641"/>
    </row>
    <row r="1227" spans="1:2" ht="14.25">
      <c r="A1227" s="680"/>
      <c r="B1227" s="641"/>
    </row>
    <row r="1228" spans="1:2" ht="14.25">
      <c r="A1228" s="680"/>
      <c r="B1228" s="641"/>
    </row>
    <row r="1229" spans="1:2" ht="14.25">
      <c r="A1229" s="680"/>
      <c r="B1229" s="641"/>
    </row>
    <row r="1230" spans="1:2" ht="14.25">
      <c r="A1230" s="680"/>
      <c r="B1230" s="641"/>
    </row>
    <row r="1231" spans="1:2" ht="14.25">
      <c r="A1231" s="680"/>
      <c r="B1231" s="641"/>
    </row>
    <row r="1232" spans="1:2" ht="14.25">
      <c r="A1232" s="680"/>
      <c r="B1232" s="641"/>
    </row>
    <row r="1233" spans="1:2" ht="14.25">
      <c r="A1233" s="680"/>
      <c r="B1233" s="641"/>
    </row>
    <row r="1234" spans="1:2" ht="14.25">
      <c r="A1234" s="680"/>
      <c r="B1234" s="641"/>
    </row>
    <row r="1235" spans="1:2" ht="14.25">
      <c r="A1235" s="680"/>
      <c r="B1235" s="641"/>
    </row>
    <row r="1236" spans="1:2" ht="14.25">
      <c r="A1236" s="680"/>
      <c r="B1236" s="641"/>
    </row>
    <row r="1237" spans="1:2" ht="14.25">
      <c r="A1237" s="680"/>
      <c r="B1237" s="641"/>
    </row>
    <row r="1238" spans="1:2" ht="14.25">
      <c r="A1238" s="680"/>
      <c r="B1238" s="641"/>
    </row>
    <row r="1239" spans="1:2" ht="14.25">
      <c r="A1239" s="680"/>
      <c r="B1239" s="641"/>
    </row>
    <row r="1240" spans="1:2" ht="14.25">
      <c r="A1240" s="680"/>
      <c r="B1240" s="641"/>
    </row>
    <row r="1241" spans="1:2" ht="14.25">
      <c r="A1241" s="680"/>
      <c r="B1241" s="641"/>
    </row>
    <row r="1242" spans="1:2" ht="14.25">
      <c r="A1242" s="680"/>
      <c r="B1242" s="641"/>
    </row>
    <row r="1243" spans="1:2" ht="14.25">
      <c r="A1243" s="680"/>
      <c r="B1243" s="641"/>
    </row>
    <row r="1244" spans="1:2" ht="14.25">
      <c r="A1244" s="680"/>
      <c r="B1244" s="641"/>
    </row>
    <row r="1245" spans="1:2" ht="14.25">
      <c r="A1245" s="680"/>
      <c r="B1245" s="641"/>
    </row>
    <row r="1246" spans="1:2" ht="14.25">
      <c r="A1246" s="680"/>
      <c r="B1246" s="641"/>
    </row>
    <row r="1247" spans="1:2" ht="14.25">
      <c r="A1247" s="680"/>
      <c r="B1247" s="641"/>
    </row>
    <row r="1248" spans="1:2" ht="14.25">
      <c r="A1248" s="680"/>
      <c r="B1248" s="641"/>
    </row>
    <row r="1249" spans="1:2" ht="14.25">
      <c r="A1249" s="680"/>
      <c r="B1249" s="641"/>
    </row>
    <row r="1250" spans="1:2" ht="14.25">
      <c r="A1250" s="680"/>
      <c r="B1250" s="641"/>
    </row>
    <row r="1251" spans="1:2" ht="14.25">
      <c r="A1251" s="680"/>
      <c r="B1251" s="641"/>
    </row>
    <row r="1252" spans="1:2" ht="14.25">
      <c r="A1252" s="680"/>
      <c r="B1252" s="641"/>
    </row>
    <row r="1253" spans="1:2" ht="14.25">
      <c r="A1253" s="680"/>
      <c r="B1253" s="641"/>
    </row>
    <row r="1254" spans="1:2" ht="14.25">
      <c r="A1254" s="680"/>
      <c r="B1254" s="641"/>
    </row>
    <row r="1255" spans="1:2" ht="14.25">
      <c r="A1255" s="680"/>
      <c r="B1255" s="641"/>
    </row>
    <row r="1256" spans="1:2" ht="14.25">
      <c r="A1256" s="680"/>
      <c r="B1256" s="641"/>
    </row>
    <row r="1257" spans="1:2" ht="14.25">
      <c r="A1257" s="680"/>
      <c r="B1257" s="641"/>
    </row>
    <row r="1258" spans="1:2" ht="14.25">
      <c r="A1258" s="680"/>
      <c r="B1258" s="641"/>
    </row>
    <row r="1259" spans="1:2" ht="14.25">
      <c r="A1259" s="680"/>
      <c r="B1259" s="641"/>
    </row>
    <row r="1260" spans="1:2" ht="14.25">
      <c r="A1260" s="680"/>
      <c r="B1260" s="641"/>
    </row>
    <row r="1261" spans="1:2" ht="14.25">
      <c r="A1261" s="680"/>
      <c r="B1261" s="641"/>
    </row>
    <row r="1262" spans="1:2" ht="14.25">
      <c r="A1262" s="680"/>
      <c r="B1262" s="641"/>
    </row>
    <row r="1263" spans="1:2" ht="14.25">
      <c r="A1263" s="680"/>
      <c r="B1263" s="641"/>
    </row>
    <row r="1264" spans="1:2" ht="14.25">
      <c r="A1264" s="680"/>
      <c r="B1264" s="641"/>
    </row>
    <row r="1265" spans="1:2" ht="14.25">
      <c r="A1265" s="680"/>
      <c r="B1265" s="641"/>
    </row>
    <row r="1266" spans="1:2" ht="14.25">
      <c r="A1266" s="680"/>
      <c r="B1266" s="641"/>
    </row>
    <row r="1267" spans="1:2" ht="14.25">
      <c r="A1267" s="680"/>
      <c r="B1267" s="641"/>
    </row>
    <row r="1268" spans="1:2" ht="14.25">
      <c r="A1268" s="680"/>
      <c r="B1268" s="641"/>
    </row>
    <row r="1269" spans="1:2" ht="14.25">
      <c r="A1269" s="680"/>
      <c r="B1269" s="641"/>
    </row>
    <row r="1270" spans="1:2" ht="14.25">
      <c r="A1270" s="680"/>
      <c r="B1270" s="641"/>
    </row>
    <row r="1271" spans="1:2" ht="14.25">
      <c r="A1271" s="680"/>
      <c r="B1271" s="641"/>
    </row>
    <row r="1272" spans="1:2" ht="14.25">
      <c r="A1272" s="680"/>
      <c r="B1272" s="641"/>
    </row>
    <row r="1273" spans="1:2" ht="14.25">
      <c r="A1273" s="680"/>
      <c r="B1273" s="641"/>
    </row>
    <row r="1274" spans="1:2" ht="14.25">
      <c r="A1274" s="680"/>
      <c r="B1274" s="641"/>
    </row>
    <row r="1275" spans="1:2" ht="14.25">
      <c r="A1275" s="680"/>
      <c r="B1275" s="641"/>
    </row>
    <row r="1276" spans="1:2" ht="14.25">
      <c r="A1276" s="680"/>
      <c r="B1276" s="641"/>
    </row>
    <row r="1277" spans="1:2" ht="14.25">
      <c r="A1277" s="680"/>
      <c r="B1277" s="641"/>
    </row>
    <row r="1278" spans="1:2" ht="14.25">
      <c r="A1278" s="680"/>
      <c r="B1278" s="641"/>
    </row>
    <row r="1279" spans="1:2" ht="14.25">
      <c r="A1279" s="680"/>
      <c r="B1279" s="641"/>
    </row>
    <row r="1280" spans="1:2" ht="14.25">
      <c r="A1280" s="680"/>
      <c r="B1280" s="641"/>
    </row>
    <row r="1281" spans="1:2" ht="14.25">
      <c r="A1281" s="680"/>
      <c r="B1281" s="641"/>
    </row>
    <row r="1282" spans="1:2" ht="14.25">
      <c r="A1282" s="680"/>
      <c r="B1282" s="641"/>
    </row>
    <row r="1283" spans="1:2" ht="14.25">
      <c r="A1283" s="680"/>
      <c r="B1283" s="641"/>
    </row>
    <row r="1284" spans="1:2" ht="14.25">
      <c r="A1284" s="680"/>
      <c r="B1284" s="641"/>
    </row>
    <row r="1285" spans="1:2" ht="14.25">
      <c r="A1285" s="680"/>
      <c r="B1285" s="641"/>
    </row>
    <row r="1286" spans="1:2" ht="14.25">
      <c r="A1286" s="680"/>
      <c r="B1286" s="641"/>
    </row>
    <row r="1287" spans="1:2" ht="14.25">
      <c r="A1287" s="680"/>
      <c r="B1287" s="641"/>
    </row>
    <row r="1288" spans="1:2" ht="14.25">
      <c r="A1288" s="680"/>
      <c r="B1288" s="641"/>
    </row>
    <row r="1289" spans="1:2" ht="14.25">
      <c r="A1289" s="680"/>
      <c r="B1289" s="641"/>
    </row>
    <row r="1290" spans="1:2" ht="14.25">
      <c r="A1290" s="680"/>
      <c r="B1290" s="641"/>
    </row>
    <row r="1291" spans="1:2" ht="14.25">
      <c r="A1291" s="680"/>
      <c r="B1291" s="641"/>
    </row>
    <row r="1292" spans="1:2" ht="14.25">
      <c r="A1292" s="680"/>
      <c r="B1292" s="641"/>
    </row>
    <row r="1293" spans="1:2" ht="14.25">
      <c r="A1293" s="680"/>
      <c r="B1293" s="641"/>
    </row>
    <row r="1294" spans="1:2" ht="14.25">
      <c r="A1294" s="680"/>
      <c r="B1294" s="641"/>
    </row>
    <row r="1295" spans="1:2" ht="14.25">
      <c r="A1295" s="680"/>
      <c r="B1295" s="641"/>
    </row>
    <row r="1296" spans="1:2" ht="14.25">
      <c r="A1296" s="680"/>
      <c r="B1296" s="641"/>
    </row>
    <row r="1297" spans="1:2" ht="14.25">
      <c r="A1297" s="680"/>
      <c r="B1297" s="641"/>
    </row>
    <row r="1298" spans="1:2" ht="14.25">
      <c r="A1298" s="680"/>
      <c r="B1298" s="641"/>
    </row>
    <row r="1299" spans="1:2" ht="14.25">
      <c r="A1299" s="680"/>
      <c r="B1299" s="641"/>
    </row>
    <row r="1300" spans="1:2" ht="14.25">
      <c r="A1300" s="680"/>
      <c r="B1300" s="641"/>
    </row>
    <row r="1301" spans="1:2" ht="14.25">
      <c r="A1301" s="680"/>
      <c r="B1301" s="641"/>
    </row>
    <row r="1302" spans="1:2" ht="14.25">
      <c r="A1302" s="680"/>
      <c r="B1302" s="641"/>
    </row>
    <row r="1303" spans="1:2" ht="14.25">
      <c r="A1303" s="680"/>
      <c r="B1303" s="641"/>
    </row>
    <row r="1304" spans="1:2" ht="14.25">
      <c r="A1304" s="680"/>
      <c r="B1304" s="641"/>
    </row>
    <row r="1305" spans="1:2" ht="14.25">
      <c r="A1305" s="680"/>
      <c r="B1305" s="641"/>
    </row>
    <row r="1306" spans="1:2" ht="14.25">
      <c r="A1306" s="680"/>
      <c r="B1306" s="641"/>
    </row>
    <row r="1307" spans="1:2" ht="14.25">
      <c r="A1307" s="680"/>
      <c r="B1307" s="641"/>
    </row>
    <row r="1308" spans="1:2" ht="14.25">
      <c r="A1308" s="680"/>
      <c r="B1308" s="641"/>
    </row>
    <row r="1309" spans="1:2" ht="14.25">
      <c r="A1309" s="680"/>
      <c r="B1309" s="641"/>
    </row>
    <row r="1310" spans="1:2" ht="14.25">
      <c r="A1310" s="680"/>
      <c r="B1310" s="641"/>
    </row>
    <row r="1311" spans="1:2" ht="14.25">
      <c r="A1311" s="680"/>
      <c r="B1311" s="641"/>
    </row>
    <row r="1312" spans="1:2" ht="14.25">
      <c r="A1312" s="680"/>
      <c r="B1312" s="641"/>
    </row>
    <row r="1313" spans="1:2" ht="14.25">
      <c r="A1313" s="680"/>
      <c r="B1313" s="641"/>
    </row>
    <row r="1314" spans="1:2" ht="14.25">
      <c r="A1314" s="680"/>
      <c r="B1314" s="641"/>
    </row>
    <row r="1315" spans="1:2" ht="14.25">
      <c r="A1315" s="680"/>
      <c r="B1315" s="641"/>
    </row>
    <row r="1316" spans="1:2" ht="14.25">
      <c r="A1316" s="680"/>
      <c r="B1316" s="641"/>
    </row>
    <row r="1317" spans="1:2" ht="14.25">
      <c r="A1317" s="680"/>
      <c r="B1317" s="641"/>
    </row>
    <row r="1318" spans="1:2" ht="14.25">
      <c r="A1318" s="680"/>
      <c r="B1318" s="641"/>
    </row>
    <row r="1319" spans="1:2" ht="14.25">
      <c r="A1319" s="680"/>
      <c r="B1319" s="641"/>
    </row>
    <row r="1320" spans="1:2" ht="14.25">
      <c r="A1320" s="680"/>
      <c r="B1320" s="641"/>
    </row>
    <row r="1321" spans="1:2" ht="14.25">
      <c r="A1321" s="680"/>
      <c r="B1321" s="641"/>
    </row>
    <row r="1322" spans="1:2" ht="14.25">
      <c r="A1322" s="680"/>
      <c r="B1322" s="641"/>
    </row>
    <row r="1323" spans="1:2" ht="14.25">
      <c r="A1323" s="680"/>
      <c r="B1323" s="641"/>
    </row>
    <row r="1324" spans="1:2" ht="14.25">
      <c r="A1324" s="680"/>
      <c r="B1324" s="641"/>
    </row>
    <row r="1325" spans="1:2" ht="14.25">
      <c r="A1325" s="680"/>
      <c r="B1325" s="641"/>
    </row>
    <row r="1326" spans="1:2" ht="14.25">
      <c r="A1326" s="680"/>
      <c r="B1326" s="641"/>
    </row>
    <row r="1327" spans="1:2" ht="14.25">
      <c r="A1327" s="680"/>
      <c r="B1327" s="641"/>
    </row>
    <row r="1328" spans="1:2" ht="14.25">
      <c r="A1328" s="680"/>
      <c r="B1328" s="641"/>
    </row>
    <row r="1329" spans="1:2" ht="14.25">
      <c r="A1329" s="680"/>
      <c r="B1329" s="641"/>
    </row>
    <row r="1330" spans="1:2" ht="14.25">
      <c r="A1330" s="680"/>
      <c r="B1330" s="641"/>
    </row>
    <row r="1331" spans="1:2" ht="14.25">
      <c r="A1331" s="680"/>
      <c r="B1331" s="641"/>
    </row>
    <row r="1332" spans="1:2" ht="14.25">
      <c r="A1332" s="680"/>
      <c r="B1332" s="641"/>
    </row>
    <row r="1333" spans="1:2" ht="14.25">
      <c r="A1333" s="680"/>
      <c r="B1333" s="641"/>
    </row>
    <row r="1334" spans="1:2" ht="14.25">
      <c r="A1334" s="680"/>
      <c r="B1334" s="641"/>
    </row>
    <row r="1335" spans="1:2" ht="14.25">
      <c r="A1335" s="680"/>
      <c r="B1335" s="641"/>
    </row>
    <row r="1336" spans="1:2" ht="14.25">
      <c r="A1336" s="680"/>
      <c r="B1336" s="641"/>
    </row>
    <row r="1337" spans="1:2" ht="14.25">
      <c r="A1337" s="680"/>
      <c r="B1337" s="641"/>
    </row>
    <row r="1338" spans="1:2" ht="14.25">
      <c r="A1338" s="680"/>
      <c r="B1338" s="641"/>
    </row>
    <row r="1339" spans="1:2" ht="14.25">
      <c r="A1339" s="680"/>
      <c r="B1339" s="641"/>
    </row>
    <row r="1340" spans="1:2" ht="14.25">
      <c r="A1340" s="680"/>
      <c r="B1340" s="641"/>
    </row>
    <row r="1341" spans="1:2" ht="14.25">
      <c r="A1341" s="680"/>
      <c r="B1341" s="641"/>
    </row>
    <row r="1342" spans="1:2" ht="14.25">
      <c r="A1342" s="680"/>
      <c r="B1342" s="641"/>
    </row>
    <row r="1343" spans="1:2" ht="14.25">
      <c r="A1343" s="680"/>
      <c r="B1343" s="641"/>
    </row>
    <row r="1344" spans="1:2" ht="14.25">
      <c r="A1344" s="680"/>
      <c r="B1344" s="641"/>
    </row>
    <row r="1345" spans="1:2" ht="14.25">
      <c r="A1345" s="680"/>
      <c r="B1345" s="641"/>
    </row>
    <row r="1346" spans="1:2" ht="14.25">
      <c r="A1346" s="680"/>
      <c r="B1346" s="641"/>
    </row>
    <row r="1347" spans="1:2" ht="14.25">
      <c r="A1347" s="680"/>
      <c r="B1347" s="641"/>
    </row>
    <row r="1348" spans="1:2" ht="14.25">
      <c r="A1348" s="680"/>
      <c r="B1348" s="641"/>
    </row>
    <row r="1349" spans="1:2" ht="14.25">
      <c r="A1349" s="680"/>
      <c r="B1349" s="641"/>
    </row>
    <row r="1350" spans="1:2" ht="14.25">
      <c r="A1350" s="680"/>
      <c r="B1350" s="641"/>
    </row>
    <row r="1351" spans="1:2" ht="14.25">
      <c r="A1351" s="680"/>
      <c r="B1351" s="641"/>
    </row>
    <row r="1352" spans="1:2" ht="14.25">
      <c r="A1352" s="680"/>
      <c r="B1352" s="641"/>
    </row>
    <row r="1353" spans="1:2" ht="14.25">
      <c r="A1353" s="680"/>
      <c r="B1353" s="641"/>
    </row>
    <row r="1354" spans="1:2" ht="14.25">
      <c r="A1354" s="680"/>
      <c r="B1354" s="641"/>
    </row>
    <row r="1355" spans="1:2" ht="14.25">
      <c r="A1355" s="680"/>
      <c r="B1355" s="641"/>
    </row>
    <row r="1356" spans="1:2" ht="14.25">
      <c r="A1356" s="680"/>
      <c r="B1356" s="641"/>
    </row>
    <row r="1357" spans="1:2" ht="14.25">
      <c r="A1357" s="680"/>
      <c r="B1357" s="641"/>
    </row>
    <row r="1358" spans="1:2" ht="14.25">
      <c r="A1358" s="680"/>
      <c r="B1358" s="641"/>
    </row>
    <row r="1359" spans="1:2" ht="14.25">
      <c r="A1359" s="680"/>
      <c r="B1359" s="641"/>
    </row>
    <row r="1360" spans="1:2" ht="14.25">
      <c r="A1360" s="680"/>
      <c r="B1360" s="641"/>
    </row>
    <row r="1361" spans="1:2" ht="14.25">
      <c r="A1361" s="680"/>
      <c r="B1361" s="641"/>
    </row>
    <row r="1362" spans="1:2" ht="14.25">
      <c r="A1362" s="680"/>
      <c r="B1362" s="641"/>
    </row>
    <row r="1363" spans="1:2" ht="14.25">
      <c r="A1363" s="680"/>
      <c r="B1363" s="641"/>
    </row>
    <row r="1364" spans="1:2" ht="14.25">
      <c r="A1364" s="680"/>
      <c r="B1364" s="641"/>
    </row>
    <row r="1365" spans="1:2" ht="14.25">
      <c r="A1365" s="680"/>
      <c r="B1365" s="641"/>
    </row>
    <row r="1366" spans="1:2" ht="14.25">
      <c r="A1366" s="680"/>
      <c r="B1366" s="641"/>
    </row>
    <row r="1367" spans="1:2" ht="14.25">
      <c r="A1367" s="680"/>
      <c r="B1367" s="641"/>
    </row>
    <row r="1368" spans="1:2" ht="14.25">
      <c r="A1368" s="680"/>
      <c r="B1368" s="641"/>
    </row>
    <row r="1369" spans="1:2" ht="14.25">
      <c r="A1369" s="680"/>
      <c r="B1369" s="641"/>
    </row>
    <row r="1370" spans="1:2" ht="14.25">
      <c r="A1370" s="680"/>
      <c r="B1370" s="641"/>
    </row>
    <row r="1371" spans="1:2" ht="14.25">
      <c r="A1371" s="680"/>
      <c r="B1371" s="641"/>
    </row>
    <row r="1372" spans="1:2" ht="14.25">
      <c r="A1372" s="680"/>
      <c r="B1372" s="641"/>
    </row>
    <row r="1373" spans="1:2" ht="14.25">
      <c r="A1373" s="680"/>
      <c r="B1373" s="641"/>
    </row>
    <row r="1374" spans="1:2" ht="14.25">
      <c r="A1374" s="680"/>
      <c r="B1374" s="641"/>
    </row>
    <row r="1375" spans="1:2" ht="14.25">
      <c r="A1375" s="680"/>
      <c r="B1375" s="641"/>
    </row>
    <row r="1376" spans="1:2" ht="14.25">
      <c r="A1376" s="680"/>
      <c r="B1376" s="641"/>
    </row>
    <row r="1377" spans="1:2" ht="14.25">
      <c r="A1377" s="680"/>
      <c r="B1377" s="641"/>
    </row>
    <row r="1378" spans="1:2" ht="14.25">
      <c r="A1378" s="680"/>
      <c r="B1378" s="641"/>
    </row>
    <row r="1379" spans="1:2" ht="14.25">
      <c r="A1379" s="680"/>
      <c r="B1379" s="641"/>
    </row>
    <row r="1380" spans="1:2" ht="14.25">
      <c r="A1380" s="680"/>
      <c r="B1380" s="641"/>
    </row>
    <row r="1381" spans="1:2" ht="14.25">
      <c r="A1381" s="680"/>
      <c r="B1381" s="641"/>
    </row>
    <row r="1382" spans="1:2" ht="14.25">
      <c r="A1382" s="680"/>
      <c r="B1382" s="641"/>
    </row>
    <row r="1383" spans="1:2" ht="14.25">
      <c r="A1383" s="680"/>
      <c r="B1383" s="641"/>
    </row>
    <row r="1384" spans="1:2" ht="14.25">
      <c r="A1384" s="680"/>
      <c r="B1384" s="641"/>
    </row>
    <row r="1385" spans="1:2" ht="14.25">
      <c r="A1385" s="680"/>
      <c r="B1385" s="641"/>
    </row>
    <row r="1386" spans="1:2" ht="14.25">
      <c r="A1386" s="680"/>
      <c r="B1386" s="641"/>
    </row>
    <row r="1387" spans="1:2" ht="14.25">
      <c r="A1387" s="680"/>
      <c r="B1387" s="641"/>
    </row>
    <row r="1388" spans="1:2" ht="14.25">
      <c r="A1388" s="680"/>
      <c r="B1388" s="641"/>
    </row>
    <row r="1389" spans="1:2" ht="14.25">
      <c r="A1389" s="680"/>
      <c r="B1389" s="641"/>
    </row>
    <row r="1390" spans="1:2" ht="14.25">
      <c r="A1390" s="680"/>
      <c r="B1390" s="641"/>
    </row>
    <row r="1391" spans="1:2" ht="14.25">
      <c r="A1391" s="680"/>
      <c r="B1391" s="641"/>
    </row>
    <row r="1392" spans="1:2" ht="14.25">
      <c r="A1392" s="680"/>
      <c r="B1392" s="641"/>
    </row>
    <row r="1393" spans="1:2" ht="14.25">
      <c r="A1393" s="680"/>
      <c r="B1393" s="641"/>
    </row>
    <row r="1394" spans="1:2" ht="14.25">
      <c r="A1394" s="680"/>
      <c r="B1394" s="641"/>
    </row>
    <row r="1395" spans="1:2" ht="14.25">
      <c r="A1395" s="680"/>
      <c r="B1395" s="641"/>
    </row>
    <row r="1396" spans="1:2" ht="14.25">
      <c r="A1396" s="680"/>
      <c r="B1396" s="641"/>
    </row>
    <row r="1397" spans="1:2" ht="14.25">
      <c r="A1397" s="680"/>
      <c r="B1397" s="641"/>
    </row>
    <row r="1398" spans="1:2" ht="14.25">
      <c r="A1398" s="680"/>
      <c r="B1398" s="641"/>
    </row>
    <row r="1399" spans="1:2" ht="14.25">
      <c r="A1399" s="680"/>
      <c r="B1399" s="641"/>
    </row>
    <row r="1400" spans="1:2" ht="14.25">
      <c r="A1400" s="680"/>
      <c r="B1400" s="641"/>
    </row>
    <row r="1401" spans="1:2" ht="14.25">
      <c r="A1401" s="680"/>
      <c r="B1401" s="641"/>
    </row>
    <row r="1402" spans="1:2" ht="14.25">
      <c r="A1402" s="680"/>
      <c r="B1402" s="641"/>
    </row>
    <row r="1403" spans="1:2" ht="14.25">
      <c r="A1403" s="680"/>
      <c r="B1403" s="641"/>
    </row>
    <row r="1404" spans="1:2" ht="14.25">
      <c r="A1404" s="680"/>
      <c r="B1404" s="641"/>
    </row>
    <row r="1405" spans="1:2" ht="14.25">
      <c r="A1405" s="680"/>
      <c r="B1405" s="641"/>
    </row>
    <row r="1406" spans="1:2" ht="14.25">
      <c r="A1406" s="680"/>
      <c r="B1406" s="641"/>
    </row>
    <row r="1407" spans="1:2" ht="14.25">
      <c r="A1407" s="680"/>
      <c r="B1407" s="641"/>
    </row>
    <row r="1408" spans="1:2" ht="14.25">
      <c r="A1408" s="680"/>
      <c r="B1408" s="641"/>
    </row>
    <row r="1409" spans="1:2" ht="14.25">
      <c r="A1409" s="680"/>
      <c r="B1409" s="641"/>
    </row>
    <row r="1410" spans="1:2" ht="14.25">
      <c r="A1410" s="680"/>
      <c r="B1410" s="641"/>
    </row>
    <row r="1411" spans="1:2" ht="14.25">
      <c r="A1411" s="680"/>
      <c r="B1411" s="641"/>
    </row>
    <row r="1412" spans="1:2" ht="14.25">
      <c r="A1412" s="680"/>
      <c r="B1412" s="641"/>
    </row>
    <row r="1413" spans="1:2" ht="14.25">
      <c r="A1413" s="680"/>
      <c r="B1413" s="641"/>
    </row>
    <row r="1414" spans="1:2" ht="14.25">
      <c r="A1414" s="680"/>
      <c r="B1414" s="641"/>
    </row>
    <row r="1415" spans="1:2" ht="14.25">
      <c r="A1415" s="680"/>
      <c r="B1415" s="641"/>
    </row>
    <row r="1416" spans="1:2" ht="14.25">
      <c r="A1416" s="680"/>
      <c r="B1416" s="641"/>
    </row>
    <row r="1417" spans="1:2" ht="14.25">
      <c r="A1417" s="680"/>
      <c r="B1417" s="641"/>
    </row>
    <row r="1418" spans="1:2" ht="14.25">
      <c r="A1418" s="680"/>
      <c r="B1418" s="641"/>
    </row>
    <row r="1419" spans="1:2" ht="14.25">
      <c r="A1419" s="680"/>
      <c r="B1419" s="641"/>
    </row>
    <row r="1420" spans="1:2" ht="14.25">
      <c r="A1420" s="680"/>
      <c r="B1420" s="641"/>
    </row>
    <row r="1421" spans="1:2" ht="14.25">
      <c r="A1421" s="680"/>
      <c r="B1421" s="641"/>
    </row>
    <row r="1422" spans="1:2" ht="14.25">
      <c r="A1422" s="680"/>
      <c r="B1422" s="641"/>
    </row>
    <row r="1423" spans="1:2" ht="14.25">
      <c r="A1423" s="680"/>
      <c r="B1423" s="641"/>
    </row>
    <row r="1424" spans="1:2" ht="14.25">
      <c r="A1424" s="680"/>
      <c r="B1424" s="641"/>
    </row>
    <row r="1425" spans="1:2" ht="14.25">
      <c r="A1425" s="680"/>
      <c r="B1425" s="641"/>
    </row>
    <row r="1426" spans="1:2" ht="14.25">
      <c r="A1426" s="680"/>
      <c r="B1426" s="641"/>
    </row>
    <row r="1427" spans="1:2" ht="14.25">
      <c r="A1427" s="680"/>
      <c r="B1427" s="641"/>
    </row>
    <row r="1428" spans="1:2" ht="14.25">
      <c r="A1428" s="680"/>
      <c r="B1428" s="641"/>
    </row>
    <row r="1429" spans="1:2" ht="14.25">
      <c r="A1429" s="680"/>
      <c r="B1429" s="641"/>
    </row>
    <row r="1430" spans="1:2" ht="14.25">
      <c r="A1430" s="680"/>
      <c r="B1430" s="641"/>
    </row>
    <row r="1431" spans="1:2" ht="14.25">
      <c r="A1431" s="680"/>
      <c r="B1431" s="641"/>
    </row>
    <row r="1432" spans="1:2" ht="14.25">
      <c r="A1432" s="680"/>
      <c r="B1432" s="641"/>
    </row>
    <row r="1433" spans="1:2" ht="14.25">
      <c r="A1433" s="680"/>
      <c r="B1433" s="641"/>
    </row>
    <row r="1434" spans="1:2" ht="14.25">
      <c r="A1434" s="680"/>
      <c r="B1434" s="641"/>
    </row>
    <row r="1435" spans="1:2" ht="14.25">
      <c r="A1435" s="680"/>
      <c r="B1435" s="641"/>
    </row>
    <row r="1436" spans="1:2" ht="14.25">
      <c r="A1436" s="680"/>
      <c r="B1436" s="641"/>
    </row>
    <row r="1437" spans="1:2" ht="14.25">
      <c r="A1437" s="680"/>
      <c r="B1437" s="641"/>
    </row>
    <row r="1438" spans="1:2" ht="14.25">
      <c r="A1438" s="680"/>
      <c r="B1438" s="641"/>
    </row>
    <row r="1439" spans="1:2" ht="14.25">
      <c r="A1439" s="680"/>
      <c r="B1439" s="641"/>
    </row>
    <row r="1440" spans="1:2" ht="14.25">
      <c r="A1440" s="680"/>
      <c r="B1440" s="641"/>
    </row>
    <row r="1441" spans="1:2" ht="14.25">
      <c r="A1441" s="680"/>
      <c r="B1441" s="641"/>
    </row>
    <row r="1442" spans="1:2" ht="14.25">
      <c r="A1442" s="680"/>
      <c r="B1442" s="641"/>
    </row>
    <row r="1443" spans="1:2" ht="14.25">
      <c r="A1443" s="680"/>
      <c r="B1443" s="641"/>
    </row>
    <row r="1444" spans="1:2" ht="14.25">
      <c r="A1444" s="680"/>
      <c r="B1444" s="641"/>
    </row>
    <row r="1445" spans="1:2" ht="14.25">
      <c r="A1445" s="680"/>
      <c r="B1445" s="641"/>
    </row>
    <row r="1446" spans="1:2" ht="14.25">
      <c r="A1446" s="680"/>
      <c r="B1446" s="641"/>
    </row>
    <row r="1447" spans="1:2" ht="14.25">
      <c r="A1447" s="680"/>
      <c r="B1447" s="641"/>
    </row>
    <row r="1448" spans="1:2" ht="14.25">
      <c r="A1448" s="680"/>
      <c r="B1448" s="641"/>
    </row>
    <row r="1449" spans="1:2" ht="14.25">
      <c r="A1449" s="680"/>
      <c r="B1449" s="641"/>
    </row>
    <row r="1450" spans="1:2" ht="14.25">
      <c r="A1450" s="680"/>
      <c r="B1450" s="641"/>
    </row>
    <row r="1451" spans="1:2" ht="14.25">
      <c r="A1451" s="680"/>
      <c r="B1451" s="641"/>
    </row>
    <row r="1452" spans="1:2" ht="14.25">
      <c r="A1452" s="680"/>
      <c r="B1452" s="641"/>
    </row>
    <row r="1453" spans="1:2" ht="14.25">
      <c r="A1453" s="680"/>
      <c r="B1453" s="641"/>
    </row>
    <row r="1454" spans="1:2" ht="14.25">
      <c r="A1454" s="680"/>
      <c r="B1454" s="641"/>
    </row>
    <row r="1455" spans="1:2" ht="14.25">
      <c r="A1455" s="680"/>
      <c r="B1455" s="641"/>
    </row>
    <row r="1456" spans="1:2" ht="14.25">
      <c r="A1456" s="680"/>
      <c r="B1456" s="641"/>
    </row>
    <row r="1457" spans="1:2" ht="14.25">
      <c r="A1457" s="680"/>
      <c r="B1457" s="641"/>
    </row>
    <row r="1458" spans="1:2" ht="14.25">
      <c r="A1458" s="680"/>
      <c r="B1458" s="641"/>
    </row>
    <row r="1459" spans="1:2" ht="14.25">
      <c r="A1459" s="680"/>
      <c r="B1459" s="641"/>
    </row>
    <row r="1460" spans="1:2" ht="14.25">
      <c r="A1460" s="680"/>
      <c r="B1460" s="641"/>
    </row>
    <row r="1461" spans="1:2" ht="14.25">
      <c r="A1461" s="680"/>
      <c r="B1461" s="641"/>
    </row>
    <row r="1462" spans="1:2" ht="14.25">
      <c r="A1462" s="680"/>
      <c r="B1462" s="641"/>
    </row>
    <row r="1463" spans="1:2" ht="14.25">
      <c r="A1463" s="680"/>
      <c r="B1463" s="641"/>
    </row>
    <row r="1464" spans="1:2" ht="14.25">
      <c r="A1464" s="680"/>
      <c r="B1464" s="641"/>
    </row>
    <row r="1465" spans="1:2" ht="14.25">
      <c r="A1465" s="680"/>
      <c r="B1465" s="641"/>
    </row>
    <row r="1466" spans="1:2" ht="14.25">
      <c r="A1466" s="680"/>
      <c r="B1466" s="641"/>
    </row>
    <row r="1467" spans="1:2" ht="14.25">
      <c r="A1467" s="680"/>
      <c r="B1467" s="641"/>
    </row>
    <row r="1468" spans="1:2" ht="14.25">
      <c r="A1468" s="680"/>
      <c r="B1468" s="641"/>
    </row>
    <row r="1469" spans="1:2" ht="14.25">
      <c r="A1469" s="680"/>
      <c r="B1469" s="641"/>
    </row>
    <row r="1470" spans="1:2" ht="14.25">
      <c r="A1470" s="680"/>
      <c r="B1470" s="641"/>
    </row>
    <row r="1471" spans="1:2" ht="14.25">
      <c r="A1471" s="680"/>
      <c r="B1471" s="641"/>
    </row>
    <row r="1472" spans="1:2" ht="14.25">
      <c r="A1472" s="680"/>
      <c r="B1472" s="641"/>
    </row>
    <row r="1473" spans="1:2" ht="14.25">
      <c r="A1473" s="680"/>
      <c r="B1473" s="641"/>
    </row>
    <row r="1474" spans="1:2" ht="14.25">
      <c r="A1474" s="680"/>
      <c r="B1474" s="641"/>
    </row>
    <row r="1475" spans="1:2" ht="14.25">
      <c r="A1475" s="680"/>
      <c r="B1475" s="641"/>
    </row>
    <row r="1476" spans="1:2" ht="14.25">
      <c r="A1476" s="680"/>
      <c r="B1476" s="641"/>
    </row>
    <row r="1477" spans="1:2" ht="14.25">
      <c r="A1477" s="680"/>
      <c r="B1477" s="641"/>
    </row>
    <row r="1478" spans="1:2" ht="14.25">
      <c r="A1478" s="680"/>
      <c r="B1478" s="641"/>
    </row>
    <row r="1479" spans="1:2" ht="14.25">
      <c r="A1479" s="680"/>
      <c r="B1479" s="641"/>
    </row>
    <row r="1480" spans="1:2" ht="14.25">
      <c r="A1480" s="680"/>
      <c r="B1480" s="641"/>
    </row>
    <row r="1481" spans="1:2" ht="14.25">
      <c r="A1481" s="680"/>
      <c r="B1481" s="641"/>
    </row>
    <row r="1482" spans="1:2" ht="14.25">
      <c r="A1482" s="680"/>
      <c r="B1482" s="641"/>
    </row>
    <row r="1483" spans="1:2" ht="14.25">
      <c r="A1483" s="680"/>
      <c r="B1483" s="641"/>
    </row>
    <row r="1484" spans="1:2" ht="14.25">
      <c r="A1484" s="680"/>
      <c r="B1484" s="641"/>
    </row>
    <row r="1485" spans="1:2" ht="14.25">
      <c r="A1485" s="680"/>
      <c r="B1485" s="641"/>
    </row>
    <row r="1486" spans="1:2" ht="14.25">
      <c r="A1486" s="680"/>
      <c r="B1486" s="641"/>
    </row>
    <row r="1487" spans="1:2" ht="14.25">
      <c r="A1487" s="680"/>
      <c r="B1487" s="641"/>
    </row>
    <row r="1488" spans="1:2" ht="14.25">
      <c r="A1488" s="680"/>
      <c r="B1488" s="641"/>
    </row>
    <row r="1489" spans="1:2" ht="14.25">
      <c r="A1489" s="680"/>
      <c r="B1489" s="641"/>
    </row>
    <row r="1490" spans="1:2" ht="14.25">
      <c r="A1490" s="680"/>
      <c r="B1490" s="641"/>
    </row>
    <row r="1491" spans="1:2" ht="14.25">
      <c r="A1491" s="680"/>
      <c r="B1491" s="641"/>
    </row>
    <row r="1492" spans="1:2" ht="14.25">
      <c r="A1492" s="680"/>
      <c r="B1492" s="641"/>
    </row>
    <row r="1493" spans="1:2" ht="14.25">
      <c r="A1493" s="680"/>
      <c r="B1493" s="641"/>
    </row>
    <row r="1494" spans="1:2" ht="14.25">
      <c r="A1494" s="680"/>
      <c r="B1494" s="641"/>
    </row>
    <row r="1495" spans="1:2" ht="14.25">
      <c r="A1495" s="680"/>
      <c r="B1495" s="641"/>
    </row>
    <row r="1496" spans="1:2" ht="14.25">
      <c r="A1496" s="680"/>
      <c r="B1496" s="641"/>
    </row>
    <row r="1497" spans="1:2" ht="14.25">
      <c r="A1497" s="680"/>
      <c r="B1497" s="641"/>
    </row>
    <row r="1498" spans="1:2" ht="14.25">
      <c r="A1498" s="680"/>
      <c r="B1498" s="641"/>
    </row>
    <row r="1499" spans="1:2" ht="14.25">
      <c r="A1499" s="680"/>
      <c r="B1499" s="641"/>
    </row>
    <row r="1500" spans="1:2" ht="14.25">
      <c r="A1500" s="680"/>
      <c r="B1500" s="641"/>
    </row>
    <row r="1501" spans="1:2" ht="14.25">
      <c r="A1501" s="680"/>
      <c r="B1501" s="641"/>
    </row>
    <row r="1502" spans="1:2" ht="14.25">
      <c r="A1502" s="680"/>
      <c r="B1502" s="641"/>
    </row>
    <row r="1503" spans="1:2" ht="14.25">
      <c r="A1503" s="680"/>
      <c r="B1503" s="641"/>
    </row>
    <row r="1504" spans="1:2" ht="14.25">
      <c r="A1504" s="680"/>
      <c r="B1504" s="641"/>
    </row>
    <row r="1505" spans="1:2" ht="14.25">
      <c r="A1505" s="680"/>
      <c r="B1505" s="641"/>
    </row>
    <row r="1506" spans="1:2" ht="14.25">
      <c r="A1506" s="680"/>
      <c r="B1506" s="641"/>
    </row>
    <row r="1507" spans="1:2" ht="14.25">
      <c r="A1507" s="680"/>
      <c r="B1507" s="641"/>
    </row>
    <row r="1508" spans="1:2" ht="14.25">
      <c r="A1508" s="680"/>
      <c r="B1508" s="641"/>
    </row>
    <row r="1509" spans="1:2" ht="14.25">
      <c r="A1509" s="680"/>
      <c r="B1509" s="641"/>
    </row>
    <row r="1510" spans="1:2" ht="14.25">
      <c r="A1510" s="680"/>
      <c r="B1510" s="641"/>
    </row>
    <row r="1511" spans="1:2" ht="14.25">
      <c r="A1511" s="680"/>
      <c r="B1511" s="641"/>
    </row>
    <row r="1512" spans="1:2" ht="14.25">
      <c r="A1512" s="680"/>
      <c r="B1512" s="641"/>
    </row>
    <row r="1513" spans="1:2" ht="14.25">
      <c r="A1513" s="680"/>
      <c r="B1513" s="641"/>
    </row>
    <row r="1514" spans="1:2" ht="14.25">
      <c r="A1514" s="680"/>
      <c r="B1514" s="641"/>
    </row>
    <row r="1515" spans="1:2" ht="14.25">
      <c r="A1515" s="680"/>
      <c r="B1515" s="641"/>
    </row>
    <row r="1516" spans="1:2" ht="14.25">
      <c r="A1516" s="680"/>
      <c r="B1516" s="641"/>
    </row>
    <row r="1517" spans="1:2" ht="14.25">
      <c r="A1517" s="680"/>
      <c r="B1517" s="641"/>
    </row>
    <row r="1518" spans="1:2" ht="14.25">
      <c r="A1518" s="680"/>
      <c r="B1518" s="641"/>
    </row>
    <row r="1519" spans="1:2" ht="14.25">
      <c r="A1519" s="680"/>
      <c r="B1519" s="641"/>
    </row>
    <row r="1520" spans="1:2" ht="14.25">
      <c r="A1520" s="680"/>
      <c r="B1520" s="641"/>
    </row>
    <row r="1521" spans="1:2" ht="14.25">
      <c r="A1521" s="680"/>
      <c r="B1521" s="641"/>
    </row>
    <row r="1522" spans="1:2" ht="14.25">
      <c r="A1522" s="680"/>
      <c r="B1522" s="641"/>
    </row>
    <row r="1523" spans="1:2" ht="14.25">
      <c r="A1523" s="680"/>
      <c r="B1523" s="641"/>
    </row>
    <row r="1524" spans="1:2" ht="14.25">
      <c r="A1524" s="680"/>
      <c r="B1524" s="641"/>
    </row>
    <row r="1525" spans="1:2" ht="14.25">
      <c r="A1525" s="680"/>
      <c r="B1525" s="641"/>
    </row>
    <row r="1526" spans="1:2" ht="14.25">
      <c r="A1526" s="680"/>
      <c r="B1526" s="641"/>
    </row>
    <row r="1527" spans="1:2" ht="14.25">
      <c r="A1527" s="680"/>
      <c r="B1527" s="641"/>
    </row>
    <row r="1528" spans="1:2" ht="14.25">
      <c r="A1528" s="680"/>
      <c r="B1528" s="641"/>
    </row>
    <row r="1529" spans="1:2" ht="14.25">
      <c r="A1529" s="680"/>
      <c r="B1529" s="641"/>
    </row>
    <row r="1530" spans="1:2" ht="14.25">
      <c r="A1530" s="680"/>
      <c r="B1530" s="641"/>
    </row>
    <row r="1531" spans="1:2" ht="14.25">
      <c r="A1531" s="680"/>
      <c r="B1531" s="641"/>
    </row>
    <row r="1532" spans="1:2" ht="14.25">
      <c r="A1532" s="680"/>
      <c r="B1532" s="641"/>
    </row>
    <row r="1533" spans="1:2" ht="14.25">
      <c r="A1533" s="680"/>
      <c r="B1533" s="641"/>
    </row>
    <row r="1534" spans="1:2" ht="14.25">
      <c r="A1534" s="680"/>
      <c r="B1534" s="641"/>
    </row>
    <row r="1535" spans="1:2" ht="14.25">
      <c r="A1535" s="680"/>
      <c r="B1535" s="641"/>
    </row>
    <row r="1536" spans="1:2" ht="14.25">
      <c r="A1536" s="680"/>
      <c r="B1536" s="641"/>
    </row>
    <row r="1537" spans="1:2" ht="14.25">
      <c r="A1537" s="680"/>
      <c r="B1537" s="641"/>
    </row>
    <row r="1538" spans="1:2" ht="14.25">
      <c r="A1538" s="680"/>
      <c r="B1538" s="641"/>
    </row>
    <row r="1539" spans="1:2" ht="14.25">
      <c r="A1539" s="680"/>
      <c r="B1539" s="641"/>
    </row>
    <row r="1540" spans="1:2" ht="14.25">
      <c r="A1540" s="680"/>
      <c r="B1540" s="641"/>
    </row>
    <row r="1541" spans="1:2" ht="14.25">
      <c r="A1541" s="680"/>
      <c r="B1541" s="641"/>
    </row>
    <row r="1542" spans="1:2" ht="14.25">
      <c r="A1542" s="680"/>
      <c r="B1542" s="641"/>
    </row>
    <row r="1543" spans="1:2" ht="14.25">
      <c r="A1543" s="680"/>
      <c r="B1543" s="641"/>
    </row>
    <row r="1544" spans="1:2" ht="14.25">
      <c r="A1544" s="680"/>
      <c r="B1544" s="641"/>
    </row>
    <row r="1545" spans="1:2" ht="14.25">
      <c r="A1545" s="680"/>
      <c r="B1545" s="641"/>
    </row>
    <row r="1546" spans="1:2" ht="14.25">
      <c r="A1546" s="680"/>
      <c r="B1546" s="641"/>
    </row>
    <row r="1547" spans="1:2" ht="14.25">
      <c r="A1547" s="680"/>
      <c r="B1547" s="641"/>
    </row>
    <row r="1548" spans="1:2" ht="14.25">
      <c r="A1548" s="680"/>
      <c r="B1548" s="641"/>
    </row>
    <row r="1549" spans="1:2" ht="14.25">
      <c r="A1549" s="680"/>
      <c r="B1549" s="641"/>
    </row>
    <row r="1550" spans="1:2" ht="14.25">
      <c r="A1550" s="680"/>
      <c r="B1550" s="641"/>
    </row>
    <row r="1551" spans="1:2" ht="14.25">
      <c r="A1551" s="680"/>
      <c r="B1551" s="641"/>
    </row>
    <row r="1552" spans="1:2" ht="14.25">
      <c r="A1552" s="680"/>
      <c r="B1552" s="641"/>
    </row>
    <row r="1553" spans="1:2" ht="14.25">
      <c r="A1553" s="680"/>
      <c r="B1553" s="641"/>
    </row>
    <row r="1554" spans="1:2" ht="14.25">
      <c r="A1554" s="680"/>
      <c r="B1554" s="641"/>
    </row>
    <row r="1555" spans="1:2" ht="14.25">
      <c r="A1555" s="680"/>
      <c r="B1555" s="641"/>
    </row>
    <row r="1556" spans="1:2" ht="14.25">
      <c r="A1556" s="680"/>
      <c r="B1556" s="641"/>
    </row>
    <row r="1557" spans="1:2" ht="14.25">
      <c r="A1557" s="680"/>
      <c r="B1557" s="641"/>
    </row>
    <row r="1558" spans="1:2" ht="14.25">
      <c r="A1558" s="680"/>
      <c r="B1558" s="641"/>
    </row>
    <row r="1559" spans="1:2" ht="14.25">
      <c r="A1559" s="680"/>
      <c r="B1559" s="641"/>
    </row>
    <row r="1560" spans="1:2" ht="14.25">
      <c r="A1560" s="680"/>
      <c r="B1560" s="641"/>
    </row>
    <row r="1561" spans="1:2" ht="14.25">
      <c r="A1561" s="680"/>
      <c r="B1561" s="641"/>
    </row>
    <row r="1562" spans="1:2" ht="14.25">
      <c r="A1562" s="680"/>
      <c r="B1562" s="641"/>
    </row>
    <row r="1563" spans="1:2" ht="14.25">
      <c r="A1563" s="680"/>
      <c r="B1563" s="641"/>
    </row>
    <row r="1564" spans="1:2" ht="14.25">
      <c r="A1564" s="680"/>
      <c r="B1564" s="641"/>
    </row>
    <row r="1565" spans="1:2" ht="14.25">
      <c r="A1565" s="680"/>
      <c r="B1565" s="641"/>
    </row>
    <row r="1566" spans="1:2" ht="14.25">
      <c r="A1566" s="680"/>
      <c r="B1566" s="641"/>
    </row>
    <row r="1567" spans="1:2" ht="14.25">
      <c r="A1567" s="680"/>
      <c r="B1567" s="641"/>
    </row>
    <row r="1568" spans="1:2" ht="14.25">
      <c r="A1568" s="680"/>
      <c r="B1568" s="641"/>
    </row>
    <row r="1569" spans="1:2" ht="14.25">
      <c r="A1569" s="680"/>
      <c r="B1569" s="641"/>
    </row>
    <row r="1570" spans="1:2" ht="14.25">
      <c r="A1570" s="680"/>
      <c r="B1570" s="641"/>
    </row>
    <row r="1571" spans="1:2" ht="14.25">
      <c r="A1571" s="680"/>
      <c r="B1571" s="641"/>
    </row>
    <row r="1572" spans="1:2" ht="14.25">
      <c r="A1572" s="680"/>
      <c r="B1572" s="641"/>
    </row>
    <row r="1573" spans="1:2" ht="14.25">
      <c r="A1573" s="680"/>
      <c r="B1573" s="641"/>
    </row>
    <row r="1574" spans="1:2" ht="14.25">
      <c r="A1574" s="680"/>
      <c r="B1574" s="641"/>
    </row>
    <row r="1575" spans="1:2" ht="14.25">
      <c r="A1575" s="680"/>
      <c r="B1575" s="641"/>
    </row>
    <row r="1576" spans="1:2" ht="14.25">
      <c r="A1576" s="680"/>
      <c r="B1576" s="641"/>
    </row>
    <row r="1577" spans="1:2" ht="14.25">
      <c r="A1577" s="680"/>
      <c r="B1577" s="641"/>
    </row>
    <row r="1578" spans="1:2" ht="14.25">
      <c r="A1578" s="680"/>
      <c r="B1578" s="641"/>
    </row>
    <row r="1579" spans="1:2" ht="14.25">
      <c r="A1579" s="680"/>
      <c r="B1579" s="641"/>
    </row>
    <row r="1580" spans="1:2" ht="14.25">
      <c r="A1580" s="680"/>
      <c r="B1580" s="641"/>
    </row>
    <row r="1581" spans="1:2" ht="14.25">
      <c r="A1581" s="680"/>
      <c r="B1581" s="641"/>
    </row>
    <row r="1582" spans="1:2" ht="14.25">
      <c r="A1582" s="680"/>
      <c r="B1582" s="641"/>
    </row>
    <row r="1583" spans="1:2" ht="14.25">
      <c r="A1583" s="680"/>
      <c r="B1583" s="641"/>
    </row>
    <row r="1584" spans="1:2" ht="14.25">
      <c r="A1584" s="680"/>
      <c r="B1584" s="641"/>
    </row>
    <row r="1585" spans="1:2" ht="14.25">
      <c r="A1585" s="680"/>
      <c r="B1585" s="641"/>
    </row>
    <row r="1586" spans="1:2" ht="14.25">
      <c r="A1586" s="680"/>
      <c r="B1586" s="641"/>
    </row>
    <row r="1587" spans="1:2" ht="14.25">
      <c r="A1587" s="680"/>
      <c r="B1587" s="641"/>
    </row>
    <row r="1588" spans="1:2" ht="14.25">
      <c r="A1588" s="680"/>
      <c r="B1588" s="641"/>
    </row>
    <row r="1589" spans="1:2" ht="14.25">
      <c r="A1589" s="680"/>
      <c r="B1589" s="641"/>
    </row>
    <row r="1590" spans="1:2" ht="14.25">
      <c r="A1590" s="680"/>
      <c r="B1590" s="641"/>
    </row>
    <row r="1591" spans="1:2" ht="14.25">
      <c r="A1591" s="680"/>
      <c r="B1591" s="641"/>
    </row>
    <row r="1592" spans="1:2" ht="14.25">
      <c r="A1592" s="680"/>
      <c r="B1592" s="641"/>
    </row>
    <row r="1593" spans="1:2" ht="14.25">
      <c r="A1593" s="680"/>
      <c r="B1593" s="641"/>
    </row>
    <row r="1594" spans="1:2" ht="14.25">
      <c r="A1594" s="680"/>
      <c r="B1594" s="641"/>
    </row>
    <row r="1595" spans="1:2" ht="14.25">
      <c r="A1595" s="680"/>
      <c r="B1595" s="641"/>
    </row>
    <row r="1596" spans="1:2" ht="14.25">
      <c r="A1596" s="680"/>
      <c r="B1596" s="641"/>
    </row>
    <row r="1597" spans="1:2" ht="14.25">
      <c r="A1597" s="680"/>
      <c r="B1597" s="641"/>
    </row>
    <row r="1598" spans="1:2" ht="14.25">
      <c r="A1598" s="680"/>
      <c r="B1598" s="641"/>
    </row>
    <row r="1599" spans="1:2" ht="14.25">
      <c r="A1599" s="680"/>
      <c r="B1599" s="641"/>
    </row>
    <row r="1600" spans="1:2" ht="14.25">
      <c r="A1600" s="680"/>
      <c r="B1600" s="641"/>
    </row>
    <row r="1601" spans="1:2" ht="14.25">
      <c r="A1601" s="680"/>
      <c r="B1601" s="641"/>
    </row>
    <row r="1602" spans="1:2" ht="14.25">
      <c r="A1602" s="680"/>
      <c r="B1602" s="641"/>
    </row>
    <row r="1603" spans="1:2" ht="14.25">
      <c r="A1603" s="680"/>
      <c r="B1603" s="641"/>
    </row>
    <row r="1604" spans="1:2" ht="14.25">
      <c r="A1604" s="680"/>
      <c r="B1604" s="641"/>
    </row>
    <row r="1605" spans="1:2" ht="14.25">
      <c r="A1605" s="680"/>
      <c r="B1605" s="641"/>
    </row>
    <row r="1606" spans="1:2" ht="14.25">
      <c r="A1606" s="680"/>
      <c r="B1606" s="641"/>
    </row>
    <row r="1607" spans="1:2" ht="14.25">
      <c r="A1607" s="680"/>
      <c r="B1607" s="641"/>
    </row>
    <row r="1608" spans="1:2" ht="14.25">
      <c r="A1608" s="680"/>
      <c r="B1608" s="641"/>
    </row>
    <row r="1609" spans="1:2" ht="14.25">
      <c r="A1609" s="680"/>
      <c r="B1609" s="641"/>
    </row>
    <row r="1610" spans="1:2" ht="14.25">
      <c r="A1610" s="680"/>
      <c r="B1610" s="641"/>
    </row>
    <row r="1611" spans="1:2" ht="14.25">
      <c r="A1611" s="680"/>
      <c r="B1611" s="641"/>
    </row>
    <row r="1612" spans="1:2" ht="14.25">
      <c r="A1612" s="680"/>
      <c r="B1612" s="641"/>
    </row>
    <row r="1613" spans="1:2" ht="14.25">
      <c r="A1613" s="680"/>
      <c r="B1613" s="641"/>
    </row>
    <row r="1614" spans="1:2" ht="14.25">
      <c r="A1614" s="680"/>
      <c r="B1614" s="641"/>
    </row>
    <row r="1615" spans="1:2" ht="14.25">
      <c r="A1615" s="680"/>
      <c r="B1615" s="641"/>
    </row>
    <row r="1616" spans="1:2" ht="14.25">
      <c r="A1616" s="680"/>
      <c r="B1616" s="641"/>
    </row>
    <row r="1617" spans="1:2" ht="14.25">
      <c r="A1617" s="680"/>
      <c r="B1617" s="641"/>
    </row>
    <row r="1618" spans="1:2" ht="14.25">
      <c r="A1618" s="680"/>
      <c r="B1618" s="641"/>
    </row>
    <row r="1619" spans="1:2" ht="14.25">
      <c r="A1619" s="680"/>
      <c r="B1619" s="641"/>
    </row>
    <row r="1620" spans="1:2" ht="14.25">
      <c r="A1620" s="680"/>
      <c r="B1620" s="641"/>
    </row>
    <row r="1621" spans="1:2" ht="14.25">
      <c r="A1621" s="680"/>
      <c r="B1621" s="641"/>
    </row>
    <row r="1622" spans="1:2" ht="14.25">
      <c r="A1622" s="680"/>
      <c r="B1622" s="641"/>
    </row>
    <row r="1623" spans="1:2" ht="14.25">
      <c r="A1623" s="680"/>
      <c r="B1623" s="641"/>
    </row>
    <row r="1624" spans="1:2" ht="14.25">
      <c r="A1624" s="680"/>
      <c r="B1624" s="641"/>
    </row>
    <row r="1625" spans="1:2" ht="14.25">
      <c r="A1625" s="680"/>
      <c r="B1625" s="641"/>
    </row>
    <row r="1626" spans="1:2" ht="14.25">
      <c r="A1626" s="680"/>
      <c r="B1626" s="641"/>
    </row>
    <row r="1627" spans="1:2" ht="14.25">
      <c r="A1627" s="680"/>
      <c r="B1627" s="641"/>
    </row>
    <row r="1628" spans="1:2" ht="14.25">
      <c r="A1628" s="680"/>
      <c r="B1628" s="641"/>
    </row>
    <row r="1629" spans="1:2" ht="14.25">
      <c r="A1629" s="680"/>
      <c r="B1629" s="641"/>
    </row>
    <row r="1630" spans="1:2" ht="14.25">
      <c r="A1630" s="680"/>
      <c r="B1630" s="641"/>
    </row>
    <row r="1631" spans="1:2" ht="14.25">
      <c r="A1631" s="680"/>
      <c r="B1631" s="641"/>
    </row>
    <row r="1632" spans="1:2" ht="14.25">
      <c r="A1632" s="680"/>
      <c r="B1632" s="641"/>
    </row>
    <row r="1633" spans="1:2" ht="14.25">
      <c r="A1633" s="680"/>
      <c r="B1633" s="641"/>
    </row>
    <row r="1634" spans="1:2" ht="14.25">
      <c r="A1634" s="680"/>
      <c r="B1634" s="641"/>
    </row>
    <row r="1635" spans="1:2" ht="14.25">
      <c r="A1635" s="680"/>
      <c r="B1635" s="641"/>
    </row>
    <row r="1636" spans="1:2" ht="14.25">
      <c r="A1636" s="680"/>
      <c r="B1636" s="641"/>
    </row>
    <row r="1637" spans="1:2" ht="14.25">
      <c r="A1637" s="680"/>
      <c r="B1637" s="641"/>
    </row>
    <row r="1638" spans="1:2" ht="14.25">
      <c r="A1638" s="680"/>
      <c r="B1638" s="641"/>
    </row>
    <row r="1639" spans="1:2" ht="14.25">
      <c r="A1639" s="680"/>
      <c r="B1639" s="641"/>
    </row>
    <row r="1640" spans="1:2" ht="14.25">
      <c r="A1640" s="680"/>
      <c r="B1640" s="641"/>
    </row>
    <row r="1641" spans="1:2" ht="14.25">
      <c r="A1641" s="680"/>
      <c r="B1641" s="641"/>
    </row>
    <row r="1642" spans="1:2" ht="14.25">
      <c r="A1642" s="680"/>
      <c r="B1642" s="641"/>
    </row>
    <row r="1643" spans="1:2" ht="14.25">
      <c r="A1643" s="680"/>
      <c r="B1643" s="641"/>
    </row>
    <row r="1644" spans="1:2" ht="14.25">
      <c r="A1644" s="680"/>
      <c r="B1644" s="641"/>
    </row>
    <row r="1645" spans="1:2" ht="14.25">
      <c r="A1645" s="680"/>
      <c r="B1645" s="641"/>
    </row>
    <row r="1646" spans="1:2" ht="14.25">
      <c r="A1646" s="680"/>
      <c r="B1646" s="641"/>
    </row>
    <row r="1647" spans="1:2" ht="14.25">
      <c r="A1647" s="680"/>
      <c r="B1647" s="641"/>
    </row>
    <row r="1648" spans="1:2" ht="14.25">
      <c r="A1648" s="680"/>
      <c r="B1648" s="641"/>
    </row>
    <row r="1649" spans="1:2" ht="14.25">
      <c r="A1649" s="680"/>
      <c r="B1649" s="641"/>
    </row>
    <row r="1650" spans="1:2" ht="14.25">
      <c r="A1650" s="680"/>
      <c r="B1650" s="641"/>
    </row>
    <row r="1651" spans="1:2" ht="14.25">
      <c r="A1651" s="680"/>
      <c r="B1651" s="641"/>
    </row>
    <row r="1652" spans="1:2" ht="14.25">
      <c r="A1652" s="680"/>
      <c r="B1652" s="641"/>
    </row>
    <row r="1653" spans="1:2" ht="14.25">
      <c r="A1653" s="680"/>
      <c r="B1653" s="641"/>
    </row>
    <row r="1654" spans="1:2" ht="14.25">
      <c r="A1654" s="680"/>
      <c r="B1654" s="641"/>
    </row>
    <row r="1655" spans="1:2" ht="14.25">
      <c r="A1655" s="680"/>
      <c r="B1655" s="641"/>
    </row>
    <row r="1656" spans="1:2" ht="14.25">
      <c r="A1656" s="680"/>
      <c r="B1656" s="641"/>
    </row>
    <row r="1657" spans="1:2" ht="14.25">
      <c r="A1657" s="680"/>
      <c r="B1657" s="641"/>
    </row>
    <row r="1658" spans="1:2" ht="14.25">
      <c r="A1658" s="680"/>
      <c r="B1658" s="641"/>
    </row>
    <row r="1659" spans="1:2" ht="14.25">
      <c r="A1659" s="680"/>
      <c r="B1659" s="641"/>
    </row>
    <row r="1660" spans="1:2" ht="14.25">
      <c r="A1660" s="680"/>
      <c r="B1660" s="641"/>
    </row>
    <row r="1661" spans="1:2" ht="14.25">
      <c r="A1661" s="680"/>
      <c r="B1661" s="641"/>
    </row>
    <row r="1662" spans="1:2" ht="14.25">
      <c r="A1662" s="680"/>
      <c r="B1662" s="641"/>
    </row>
    <row r="1663" spans="1:2" ht="14.25">
      <c r="A1663" s="680"/>
      <c r="B1663" s="641"/>
    </row>
    <row r="1664" spans="1:2" ht="14.25">
      <c r="A1664" s="680"/>
      <c r="B1664" s="641"/>
    </row>
    <row r="1665" spans="1:2" ht="14.25">
      <c r="A1665" s="680"/>
      <c r="B1665" s="641"/>
    </row>
    <row r="1666" spans="1:2" ht="14.25">
      <c r="A1666" s="680"/>
      <c r="B1666" s="641"/>
    </row>
    <row r="1667" spans="1:2" ht="14.25">
      <c r="A1667" s="680"/>
      <c r="B1667" s="641"/>
    </row>
  </sheetData>
  <sheetProtection/>
  <mergeCells count="1">
    <mergeCell ref="A2:B2"/>
  </mergeCells>
  <printOptions horizontalCentered="1"/>
  <pageMargins left="0.91" right="0.88" top="1.74" bottom="0.63" header="0.78" footer="0.16"/>
  <pageSetup fitToHeight="1" fitToWidth="1" horizontalDpi="600" verticalDpi="600" orientation="portrait" scale="70" r:id="rId1"/>
  <headerFooter alignWithMargins="0">
    <oddHeader>&amp;C&amp;11Attachment 3
Baseline Cost Estimate
Project Sponsor Name
Project Name</oddHeader>
    <oddFooter>&amp;R
</oddFooter>
  </headerFooter>
  <ignoredErrors>
    <ignoredError sqref="C3:G10 E11:G13 A3:A13" unlockedFormula="1"/>
  </ignoredErrors>
</worksheet>
</file>

<file path=xl/worksheets/sheet17.xml><?xml version="1.0" encoding="utf-8"?>
<worksheet xmlns="http://schemas.openxmlformats.org/spreadsheetml/2006/main" xmlns:r="http://schemas.openxmlformats.org/officeDocument/2006/relationships">
  <sheetPr codeName="Sheet11">
    <tabColor indexed="15"/>
    <pageSetUpPr fitToPage="1"/>
  </sheetPr>
  <dimension ref="A1:GZ22"/>
  <sheetViews>
    <sheetView zoomScale="75" zoomScaleNormal="75" workbookViewId="0" topLeftCell="A1">
      <selection activeCell="G15" sqref="G15"/>
    </sheetView>
  </sheetViews>
  <sheetFormatPr defaultColWidth="9.140625" defaultRowHeight="12.75"/>
  <cols>
    <col min="1" max="1" width="58.28125" style="133" customWidth="1"/>
    <col min="2" max="2" width="14.421875" style="133" customWidth="1"/>
    <col min="3" max="3" width="1.28515625" style="133" customWidth="1"/>
    <col min="4" max="7" width="11.8515625" style="133" customWidth="1"/>
    <col min="8" max="9" width="11.8515625" style="134" customWidth="1"/>
    <col min="10" max="13" width="11.28125" style="134" customWidth="1"/>
    <col min="14" max="208" width="9.140625" style="134" customWidth="1"/>
    <col min="209" max="16384" width="9.140625" style="133" customWidth="1"/>
  </cols>
  <sheetData>
    <row r="1" spans="1:7" ht="48.75" customHeight="1">
      <c r="A1" s="1145" t="s">
        <v>265</v>
      </c>
      <c r="B1" s="1178"/>
      <c r="G1" s="357"/>
    </row>
    <row r="2" spans="1:208" s="577" customFormat="1" ht="66" customHeight="1">
      <c r="A2" s="1179"/>
      <c r="B2" s="558" t="s">
        <v>267</v>
      </c>
      <c r="C2" s="804"/>
      <c r="D2" s="787" t="s">
        <v>319</v>
      </c>
      <c r="E2" s="883" t="str">
        <f>' Fund Source by Cat'!H8</f>
        <v>Federal 5309 New Starts</v>
      </c>
      <c r="F2" s="709" t="s">
        <v>313</v>
      </c>
      <c r="G2" s="709" t="s">
        <v>282</v>
      </c>
      <c r="H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6"/>
      <c r="CA2" s="576"/>
      <c r="CB2" s="576"/>
      <c r="CC2" s="576"/>
      <c r="CD2" s="576"/>
      <c r="CE2" s="576"/>
      <c r="CF2" s="576"/>
      <c r="CG2" s="576"/>
      <c r="CH2" s="576"/>
      <c r="CI2" s="576"/>
      <c r="CJ2" s="576"/>
      <c r="CK2" s="576"/>
      <c r="CL2" s="576"/>
      <c r="CM2" s="576"/>
      <c r="CN2" s="576"/>
      <c r="CO2" s="576"/>
      <c r="CP2" s="576"/>
      <c r="CQ2" s="576"/>
      <c r="CR2" s="576"/>
      <c r="CS2" s="576"/>
      <c r="CT2" s="576"/>
      <c r="CU2" s="576"/>
      <c r="CV2" s="576"/>
      <c r="CW2" s="576"/>
      <c r="CX2" s="576"/>
      <c r="CY2" s="576"/>
      <c r="CZ2" s="576"/>
      <c r="DA2" s="576"/>
      <c r="DB2" s="576"/>
      <c r="DC2" s="576"/>
      <c r="DD2" s="576"/>
      <c r="DE2" s="576"/>
      <c r="DF2" s="576"/>
      <c r="DG2" s="576"/>
      <c r="DH2" s="576"/>
      <c r="DI2" s="576"/>
      <c r="DJ2" s="576"/>
      <c r="DK2" s="576"/>
      <c r="DL2" s="576"/>
      <c r="DM2" s="576"/>
      <c r="DN2" s="576"/>
      <c r="DO2" s="576"/>
      <c r="DP2" s="576"/>
      <c r="DQ2" s="576"/>
      <c r="DR2" s="576"/>
      <c r="DS2" s="576"/>
      <c r="DT2" s="576"/>
      <c r="DU2" s="576"/>
      <c r="DV2" s="576"/>
      <c r="DW2" s="576"/>
      <c r="DX2" s="576"/>
      <c r="DY2" s="576"/>
      <c r="DZ2" s="576"/>
      <c r="EA2" s="576"/>
      <c r="EB2" s="576"/>
      <c r="EC2" s="576"/>
      <c r="ED2" s="576"/>
      <c r="EE2" s="576"/>
      <c r="EF2" s="576"/>
      <c r="EG2" s="576"/>
      <c r="EH2" s="576"/>
      <c r="EI2" s="576"/>
      <c r="EJ2" s="576"/>
      <c r="EK2" s="576"/>
      <c r="EL2" s="576"/>
      <c r="EM2" s="576"/>
      <c r="EN2" s="576"/>
      <c r="EO2" s="576"/>
      <c r="EP2" s="576"/>
      <c r="EQ2" s="576"/>
      <c r="ER2" s="576"/>
      <c r="ES2" s="576"/>
      <c r="ET2" s="576"/>
      <c r="EU2" s="576"/>
      <c r="EV2" s="576"/>
      <c r="EW2" s="576"/>
      <c r="EX2" s="576"/>
      <c r="EY2" s="576"/>
      <c r="EZ2" s="576"/>
      <c r="FA2" s="576"/>
      <c r="FB2" s="576"/>
      <c r="FC2" s="576"/>
      <c r="FD2" s="576"/>
      <c r="FE2" s="576"/>
      <c r="FF2" s="576"/>
      <c r="FG2" s="576"/>
      <c r="FH2" s="576"/>
      <c r="FI2" s="576"/>
      <c r="FJ2" s="576"/>
      <c r="FK2" s="576"/>
      <c r="FL2" s="576"/>
      <c r="FM2" s="576"/>
      <c r="FN2" s="576"/>
      <c r="FO2" s="576"/>
      <c r="FP2" s="576"/>
      <c r="FQ2" s="576"/>
      <c r="FR2" s="576"/>
      <c r="FS2" s="576"/>
      <c r="FT2" s="576"/>
      <c r="FU2" s="576"/>
      <c r="FV2" s="576"/>
      <c r="FW2" s="576"/>
      <c r="FX2" s="576"/>
      <c r="FY2" s="576"/>
      <c r="FZ2" s="576"/>
      <c r="GA2" s="576"/>
      <c r="GB2" s="576"/>
      <c r="GC2" s="576"/>
      <c r="GD2" s="576"/>
      <c r="GE2" s="576"/>
      <c r="GF2" s="576"/>
      <c r="GG2" s="576"/>
      <c r="GH2" s="576"/>
      <c r="GI2" s="576"/>
      <c r="GJ2" s="576"/>
      <c r="GK2" s="576"/>
      <c r="GL2" s="576"/>
      <c r="GM2" s="576"/>
      <c r="GN2" s="576"/>
      <c r="GO2" s="576"/>
      <c r="GP2" s="576"/>
      <c r="GQ2" s="576"/>
      <c r="GR2" s="576"/>
      <c r="GS2" s="576"/>
      <c r="GT2" s="576"/>
      <c r="GU2" s="576"/>
      <c r="GV2" s="576"/>
      <c r="GW2" s="576"/>
      <c r="GX2" s="576"/>
      <c r="GY2" s="576"/>
      <c r="GZ2" s="576"/>
    </row>
    <row r="3" spans="1:208" s="181" customFormat="1" ht="21.75" customHeight="1">
      <c r="A3" s="1180" t="str">
        <f>Inflation!A8</f>
        <v>10 GUIDEWAY &amp; TRACK ELEMENTS (route miles)</v>
      </c>
      <c r="B3" s="1181">
        <f>'BUILD Main'!J7</f>
        <v>121800.79746953124</v>
      </c>
      <c r="C3" s="805"/>
      <c r="D3" s="835">
        <f>SUM(E3:G3)</f>
        <v>125759.6</v>
      </c>
      <c r="E3" s="881">
        <v>759.6</v>
      </c>
      <c r="F3" s="708">
        <v>100000</v>
      </c>
      <c r="G3" s="708">
        <v>25000</v>
      </c>
      <c r="H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row>
    <row r="4" spans="1:208" s="181" customFormat="1" ht="21.75" customHeight="1">
      <c r="A4" s="1182" t="str">
        <f>Inflation!A9</f>
        <v>20 STATIONS, STOPS, TERMINALS, INTERMODAL (number)</v>
      </c>
      <c r="B4" s="1183">
        <f>'BUILD Main'!J21</f>
        <v>132475.87853281246</v>
      </c>
      <c r="C4" s="805"/>
      <c r="D4" s="835">
        <f aca="true" t="shared" si="0" ref="D4:D13">SUM(E4:G4)</f>
        <v>136781</v>
      </c>
      <c r="E4" s="881">
        <v>70000</v>
      </c>
      <c r="F4" s="708">
        <v>0</v>
      </c>
      <c r="G4" s="708">
        <v>66781</v>
      </c>
      <c r="H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row>
    <row r="5" spans="1:208" s="181" customFormat="1" ht="21.75" customHeight="1">
      <c r="A5" s="1182" t="str">
        <f>Inflation!A10</f>
        <v>30 SUPPORT FACILITIES: YARDS, SHOPS, ADMIN. BLDGS</v>
      </c>
      <c r="B5" s="1183">
        <f>'BUILD Main'!J29</f>
        <v>13423.074037734372</v>
      </c>
      <c r="C5" s="805"/>
      <c r="D5" s="835">
        <f t="shared" si="0"/>
        <v>13859</v>
      </c>
      <c r="E5" s="881">
        <v>7000</v>
      </c>
      <c r="F5" s="708">
        <v>0</v>
      </c>
      <c r="G5" s="708">
        <v>6859</v>
      </c>
      <c r="H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row>
    <row r="6" spans="1:208" s="181" customFormat="1" ht="21.75" customHeight="1">
      <c r="A6" s="1182" t="str">
        <f>Inflation!A11</f>
        <v>40 SITEWORK &amp; SPECIAL CONDITIONS</v>
      </c>
      <c r="B6" s="1183">
        <f>'BUILD Main'!J35</f>
        <v>25121.304503125</v>
      </c>
      <c r="C6" s="805"/>
      <c r="D6" s="835">
        <f t="shared" si="0"/>
        <v>25938</v>
      </c>
      <c r="E6" s="881">
        <v>15000</v>
      </c>
      <c r="F6" s="708">
        <v>0</v>
      </c>
      <c r="G6" s="708">
        <v>10938</v>
      </c>
      <c r="H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row>
    <row r="7" spans="1:208" s="181" customFormat="1" ht="21.75" customHeight="1">
      <c r="A7" s="1182" t="str">
        <f>Inflation!A12</f>
        <v>50  SYSTEMS</v>
      </c>
      <c r="B7" s="1183">
        <f>'BUILD Main'!J44</f>
        <v>32487.251350859366</v>
      </c>
      <c r="C7" s="805"/>
      <c r="D7" s="835">
        <f t="shared" si="0"/>
        <v>33543</v>
      </c>
      <c r="E7" s="881">
        <v>18000</v>
      </c>
      <c r="F7" s="708">
        <v>0</v>
      </c>
      <c r="G7" s="708">
        <v>15543</v>
      </c>
      <c r="H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row>
    <row r="8" spans="1:208" s="181" customFormat="1" ht="21.75" customHeight="1">
      <c r="A8" s="1182" t="str">
        <f>Inflation!A13</f>
        <v>60 ROW, LAND, EXISTING IMPROVEMENTS</v>
      </c>
      <c r="B8" s="1183">
        <f>'BUILD Main'!J53</f>
        <v>22839.84205945312</v>
      </c>
      <c r="C8" s="805"/>
      <c r="D8" s="835">
        <f t="shared" si="0"/>
        <v>23582</v>
      </c>
      <c r="E8" s="881">
        <v>10000</v>
      </c>
      <c r="F8" s="708">
        <v>0</v>
      </c>
      <c r="G8" s="708">
        <v>13582</v>
      </c>
      <c r="H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row>
    <row r="9" spans="1:208" s="181" customFormat="1" ht="21.75" customHeight="1">
      <c r="A9" s="1182" t="str">
        <f>Inflation!A14</f>
        <v>70 VEHICLES (number)</v>
      </c>
      <c r="B9" s="1183">
        <f>'BUILD Main'!J56</f>
        <v>36688.531565954836</v>
      </c>
      <c r="C9" s="805"/>
      <c r="D9" s="835">
        <f t="shared" si="0"/>
        <v>37881</v>
      </c>
      <c r="E9" s="882">
        <v>15000</v>
      </c>
      <c r="F9" s="708">
        <v>0</v>
      </c>
      <c r="G9" s="708">
        <v>22881</v>
      </c>
      <c r="H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c r="DQ9" s="302"/>
      <c r="DR9" s="302"/>
      <c r="DS9" s="302"/>
      <c r="DT9" s="302"/>
      <c r="DU9" s="302"/>
      <c r="DV9" s="302"/>
      <c r="DW9" s="302"/>
      <c r="DX9" s="302"/>
      <c r="DY9" s="302"/>
      <c r="DZ9" s="302"/>
      <c r="EA9" s="302"/>
      <c r="EB9" s="302"/>
      <c r="EC9" s="302"/>
      <c r="ED9" s="302"/>
      <c r="EE9" s="302"/>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c r="GT9" s="302"/>
      <c r="GU9" s="302"/>
      <c r="GV9" s="302"/>
      <c r="GW9" s="302"/>
      <c r="GX9" s="302"/>
      <c r="GY9" s="302"/>
      <c r="GZ9" s="302"/>
    </row>
    <row r="10" spans="1:208" s="181" customFormat="1" ht="21.75" customHeight="1">
      <c r="A10" s="1182" t="str">
        <f>Inflation!A15</f>
        <v>80 PROFESSIONAL SERVICES (applies to Cats. 10-50)</v>
      </c>
      <c r="B10" s="1184">
        <f>'BUILD Main'!J64</f>
        <v>87291.88716759766</v>
      </c>
      <c r="C10" s="805"/>
      <c r="D10" s="835">
        <f t="shared" si="0"/>
        <v>90200</v>
      </c>
      <c r="E10" s="881">
        <v>45000</v>
      </c>
      <c r="F10" s="708"/>
      <c r="G10" s="708">
        <v>45200</v>
      </c>
      <c r="H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row>
    <row r="11" spans="1:208" s="181" customFormat="1" ht="21.75" customHeight="1">
      <c r="A11" s="1182" t="str">
        <f>Inflation!A16</f>
        <v>90 UNALLOCATED CONTINGENCY</v>
      </c>
      <c r="B11" s="1183">
        <f>'BUILD Main'!J74</f>
        <v>23782.85728488105</v>
      </c>
      <c r="C11" s="805"/>
      <c r="D11" s="835">
        <f t="shared" si="0"/>
        <v>24559</v>
      </c>
      <c r="E11" s="881">
        <v>4559</v>
      </c>
      <c r="F11" s="708">
        <v>0</v>
      </c>
      <c r="G11" s="708">
        <v>20000</v>
      </c>
      <c r="H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row>
    <row r="12" spans="1:208" s="181" customFormat="1" ht="21.75" customHeight="1">
      <c r="A12" s="1182" t="str">
        <f>Inflation!A17</f>
        <v>100  FINANCE CHARGES</v>
      </c>
      <c r="B12" s="1183">
        <f>'BUILD Main'!J76</f>
        <v>500</v>
      </c>
      <c r="C12" s="805"/>
      <c r="D12" s="835">
        <f t="shared" si="0"/>
        <v>500</v>
      </c>
      <c r="E12" s="881">
        <v>250</v>
      </c>
      <c r="F12" s="708">
        <v>0</v>
      </c>
      <c r="G12" s="708">
        <v>250</v>
      </c>
      <c r="H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row>
    <row r="13" spans="1:208" s="181" customFormat="1" ht="21.75" customHeight="1">
      <c r="A13" s="1185" t="str">
        <f>Inflation!A18</f>
        <v>Total Project Cost (10 - 100)</v>
      </c>
      <c r="B13" s="891">
        <f>'BUILD Main'!J77</f>
        <v>496411.42397194915</v>
      </c>
      <c r="C13" s="806"/>
      <c r="D13" s="893">
        <f t="shared" si="0"/>
        <v>512602.6</v>
      </c>
      <c r="E13" s="892">
        <f>SUM(E3:E12)</f>
        <v>185568.6</v>
      </c>
      <c r="F13" s="710">
        <f>SUM(F3:F12)</f>
        <v>100000</v>
      </c>
      <c r="G13" s="710">
        <f>SUM(G3:G12)</f>
        <v>227034</v>
      </c>
      <c r="H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row>
    <row r="14" spans="5:7" ht="12.75">
      <c r="E14" s="695"/>
      <c r="F14" s="695"/>
      <c r="G14" s="807"/>
    </row>
    <row r="15" ht="19.5" customHeight="1"/>
    <row r="16" spans="1:208" s="577" customFormat="1" ht="38.25" customHeight="1">
      <c r="A16" s="894" t="s">
        <v>310</v>
      </c>
      <c r="B16" s="895"/>
      <c r="C16" s="895"/>
      <c r="D16" s="895"/>
      <c r="E16" s="895"/>
      <c r="F16" s="89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c r="BO16" s="576"/>
      <c r="BP16" s="576"/>
      <c r="BQ16" s="576"/>
      <c r="BR16" s="576"/>
      <c r="BS16" s="576"/>
      <c r="BT16" s="576"/>
      <c r="BU16" s="576"/>
      <c r="BV16" s="576"/>
      <c r="BW16" s="576"/>
      <c r="BX16" s="576"/>
      <c r="BY16" s="576"/>
      <c r="BZ16" s="576"/>
      <c r="CA16" s="576"/>
      <c r="CB16" s="576"/>
      <c r="CC16" s="576"/>
      <c r="CD16" s="576"/>
      <c r="CE16" s="576"/>
      <c r="CF16" s="576"/>
      <c r="CG16" s="576"/>
      <c r="CH16" s="576"/>
      <c r="CI16" s="576"/>
      <c r="CJ16" s="576"/>
      <c r="CK16" s="576"/>
      <c r="CL16" s="576"/>
      <c r="CM16" s="576"/>
      <c r="CN16" s="576"/>
      <c r="CO16" s="576"/>
      <c r="CP16" s="576"/>
      <c r="CQ16" s="576"/>
      <c r="CR16" s="576"/>
      <c r="CS16" s="576"/>
      <c r="CT16" s="576"/>
      <c r="CU16" s="576"/>
      <c r="CV16" s="576"/>
      <c r="CW16" s="576"/>
      <c r="CX16" s="576"/>
      <c r="CY16" s="576"/>
      <c r="CZ16" s="576"/>
      <c r="DA16" s="576"/>
      <c r="DB16" s="576"/>
      <c r="DC16" s="576"/>
      <c r="DD16" s="576"/>
      <c r="DE16" s="576"/>
      <c r="DF16" s="576"/>
      <c r="DG16" s="576"/>
      <c r="DH16" s="576"/>
      <c r="DI16" s="576"/>
      <c r="DJ16" s="576"/>
      <c r="DK16" s="576"/>
      <c r="DL16" s="576"/>
      <c r="DM16" s="576"/>
      <c r="DN16" s="576"/>
      <c r="DO16" s="576"/>
      <c r="DP16" s="576"/>
      <c r="DQ16" s="576"/>
      <c r="DR16" s="576"/>
      <c r="DS16" s="576"/>
      <c r="DT16" s="576"/>
      <c r="DU16" s="576"/>
      <c r="DV16" s="576"/>
      <c r="DW16" s="576"/>
      <c r="DX16" s="576"/>
      <c r="DY16" s="576"/>
      <c r="DZ16" s="576"/>
      <c r="EA16" s="576"/>
      <c r="EB16" s="576"/>
      <c r="EC16" s="576"/>
      <c r="ED16" s="576"/>
      <c r="EE16" s="576"/>
      <c r="EF16" s="576"/>
      <c r="EG16" s="576"/>
      <c r="EH16" s="576"/>
      <c r="EI16" s="576"/>
      <c r="EJ16" s="576"/>
      <c r="EK16" s="576"/>
      <c r="EL16" s="576"/>
      <c r="EM16" s="576"/>
      <c r="EN16" s="576"/>
      <c r="EO16" s="576"/>
      <c r="EP16" s="576"/>
      <c r="EQ16" s="576"/>
      <c r="ER16" s="576"/>
      <c r="ES16" s="576"/>
      <c r="ET16" s="576"/>
      <c r="EU16" s="576"/>
      <c r="EV16" s="576"/>
      <c r="EW16" s="576"/>
      <c r="EX16" s="576"/>
      <c r="EY16" s="576"/>
      <c r="EZ16" s="576"/>
      <c r="FA16" s="576"/>
      <c r="FB16" s="576"/>
      <c r="FC16" s="576"/>
      <c r="FD16" s="576"/>
      <c r="FE16" s="576"/>
      <c r="FF16" s="576"/>
      <c r="FG16" s="576"/>
      <c r="FH16" s="576"/>
      <c r="FI16" s="576"/>
      <c r="FJ16" s="576"/>
      <c r="FK16" s="576"/>
      <c r="FL16" s="576"/>
      <c r="FM16" s="576"/>
      <c r="FN16" s="576"/>
      <c r="FO16" s="576"/>
      <c r="FP16" s="576"/>
      <c r="FQ16" s="576"/>
      <c r="FR16" s="576"/>
      <c r="FS16" s="576"/>
      <c r="FT16" s="576"/>
      <c r="FU16" s="576"/>
      <c r="FV16" s="576"/>
      <c r="FW16" s="576"/>
      <c r="FX16" s="576"/>
      <c r="FY16" s="576"/>
      <c r="FZ16" s="576"/>
      <c r="GA16" s="576"/>
      <c r="GB16" s="576"/>
      <c r="GC16" s="576"/>
      <c r="GD16" s="576"/>
      <c r="GE16" s="576"/>
      <c r="GF16" s="576"/>
      <c r="GG16" s="576"/>
      <c r="GH16" s="576"/>
      <c r="GI16" s="576"/>
      <c r="GJ16" s="576"/>
      <c r="GK16" s="576"/>
      <c r="GL16" s="576"/>
      <c r="GM16" s="576"/>
      <c r="GN16" s="576"/>
      <c r="GO16" s="576"/>
      <c r="GP16" s="576"/>
      <c r="GQ16" s="576"/>
      <c r="GR16" s="576"/>
      <c r="GS16" s="576"/>
      <c r="GT16" s="576"/>
      <c r="GU16" s="576"/>
      <c r="GV16" s="576"/>
      <c r="GW16" s="576"/>
      <c r="GX16" s="576"/>
      <c r="GY16" s="576"/>
      <c r="GZ16" s="576"/>
    </row>
    <row r="17" spans="1:6" ht="73.5" customHeight="1">
      <c r="A17" s="763"/>
      <c r="B17" s="783" t="s">
        <v>278</v>
      </c>
      <c r="C17" s="784"/>
      <c r="D17" s="785" t="s">
        <v>307</v>
      </c>
      <c r="E17" s="786" t="s">
        <v>287</v>
      </c>
      <c r="F17" s="787" t="s">
        <v>279</v>
      </c>
    </row>
    <row r="18" spans="1:6" ht="27" customHeight="1">
      <c r="A18" s="711" t="s">
        <v>276</v>
      </c>
      <c r="B18" s="712">
        <f>SUM(E18:F18)</f>
        <v>372602</v>
      </c>
      <c r="C18" s="715"/>
      <c r="D18" s="651" t="s">
        <v>281</v>
      </c>
      <c r="E18" s="713">
        <v>185568</v>
      </c>
      <c r="F18" s="714">
        <v>187034</v>
      </c>
    </row>
    <row r="19" spans="1:6" ht="27" customHeight="1">
      <c r="A19" s="711" t="s">
        <v>320</v>
      </c>
      <c r="B19" s="712">
        <f>SUM(E19:F19)</f>
        <v>140000</v>
      </c>
      <c r="C19" s="715"/>
      <c r="D19" s="651" t="s">
        <v>321</v>
      </c>
      <c r="E19" s="713">
        <v>100000</v>
      </c>
      <c r="F19" s="714">
        <v>40000</v>
      </c>
    </row>
    <row r="20" spans="1:208" s="591" customFormat="1" ht="23.25" customHeight="1">
      <c r="A20" s="788" t="s">
        <v>274</v>
      </c>
      <c r="B20" s="789">
        <f>SUM(B18:B19)</f>
        <v>512602</v>
      </c>
      <c r="C20" s="715"/>
      <c r="D20" s="790"/>
      <c r="E20" s="791">
        <f>SUM(E18:E19)</f>
        <v>285568</v>
      </c>
      <c r="F20" s="792">
        <f>SUM(F18:F19)</f>
        <v>227034</v>
      </c>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590"/>
      <c r="BT20" s="590"/>
      <c r="BU20" s="590"/>
      <c r="BV20" s="590"/>
      <c r="BW20" s="590"/>
      <c r="BX20" s="590"/>
      <c r="BY20" s="590"/>
      <c r="BZ20" s="590"/>
      <c r="CA20" s="590"/>
      <c r="CB20" s="590"/>
      <c r="CC20" s="590"/>
      <c r="CD20" s="590"/>
      <c r="CE20" s="590"/>
      <c r="CF20" s="590"/>
      <c r="CG20" s="590"/>
      <c r="CH20" s="590"/>
      <c r="CI20" s="590"/>
      <c r="CJ20" s="590"/>
      <c r="CK20" s="590"/>
      <c r="CL20" s="590"/>
      <c r="CM20" s="590"/>
      <c r="CN20" s="590"/>
      <c r="CO20" s="590"/>
      <c r="CP20" s="590"/>
      <c r="CQ20" s="590"/>
      <c r="CR20" s="590"/>
      <c r="CS20" s="590"/>
      <c r="CT20" s="590"/>
      <c r="CU20" s="590"/>
      <c r="CV20" s="590"/>
      <c r="CW20" s="590"/>
      <c r="CX20" s="590"/>
      <c r="CY20" s="590"/>
      <c r="CZ20" s="590"/>
      <c r="DA20" s="590"/>
      <c r="DB20" s="590"/>
      <c r="DC20" s="590"/>
      <c r="DD20" s="590"/>
      <c r="DE20" s="590"/>
      <c r="DF20" s="590"/>
      <c r="DG20" s="590"/>
      <c r="DH20" s="590"/>
      <c r="DI20" s="590"/>
      <c r="DJ20" s="590"/>
      <c r="DK20" s="590"/>
      <c r="DL20" s="590"/>
      <c r="DM20" s="590"/>
      <c r="DN20" s="590"/>
      <c r="DO20" s="590"/>
      <c r="DP20" s="590"/>
      <c r="DQ20" s="590"/>
      <c r="DR20" s="590"/>
      <c r="DS20" s="590"/>
      <c r="DT20" s="590"/>
      <c r="DU20" s="590"/>
      <c r="DV20" s="590"/>
      <c r="DW20" s="590"/>
      <c r="DX20" s="590"/>
      <c r="DY20" s="590"/>
      <c r="DZ20" s="590"/>
      <c r="EA20" s="590"/>
      <c r="EB20" s="590"/>
      <c r="EC20" s="590"/>
      <c r="ED20" s="590"/>
      <c r="EE20" s="590"/>
      <c r="EF20" s="590"/>
      <c r="EG20" s="590"/>
      <c r="EH20" s="590"/>
      <c r="EI20" s="590"/>
      <c r="EJ20" s="590"/>
      <c r="EK20" s="590"/>
      <c r="EL20" s="590"/>
      <c r="EM20" s="590"/>
      <c r="EN20" s="590"/>
      <c r="EO20" s="590"/>
      <c r="EP20" s="590"/>
      <c r="EQ20" s="590"/>
      <c r="ER20" s="590"/>
      <c r="ES20" s="590"/>
      <c r="ET20" s="590"/>
      <c r="EU20" s="590"/>
      <c r="EV20" s="590"/>
      <c r="EW20" s="590"/>
      <c r="EX20" s="590"/>
      <c r="EY20" s="590"/>
      <c r="EZ20" s="590"/>
      <c r="FA20" s="590"/>
      <c r="FB20" s="590"/>
      <c r="FC20" s="590"/>
      <c r="FD20" s="590"/>
      <c r="FE20" s="590"/>
      <c r="FF20" s="590"/>
      <c r="FG20" s="590"/>
      <c r="FH20" s="590"/>
      <c r="FI20" s="590"/>
      <c r="FJ20" s="590"/>
      <c r="FK20" s="590"/>
      <c r="FL20" s="590"/>
      <c r="FM20" s="590"/>
      <c r="FN20" s="590"/>
      <c r="FO20" s="590"/>
      <c r="FP20" s="590"/>
      <c r="FQ20" s="590"/>
      <c r="FR20" s="590"/>
      <c r="FS20" s="590"/>
      <c r="FT20" s="590"/>
      <c r="FU20" s="590"/>
      <c r="FV20" s="590"/>
      <c r="FW20" s="590"/>
      <c r="FX20" s="590"/>
      <c r="FY20" s="590"/>
      <c r="FZ20" s="590"/>
      <c r="GA20" s="590"/>
      <c r="GB20" s="590"/>
      <c r="GC20" s="590"/>
      <c r="GD20" s="590"/>
      <c r="GE20" s="590"/>
      <c r="GF20" s="590"/>
      <c r="GG20" s="590"/>
      <c r="GH20" s="590"/>
      <c r="GI20" s="590"/>
      <c r="GJ20" s="590"/>
      <c r="GK20" s="590"/>
      <c r="GL20" s="590"/>
      <c r="GM20" s="590"/>
      <c r="GN20" s="590"/>
      <c r="GO20" s="590"/>
      <c r="GP20" s="590"/>
      <c r="GQ20" s="590"/>
      <c r="GR20" s="590"/>
      <c r="GS20" s="590"/>
      <c r="GT20" s="590"/>
      <c r="GU20" s="590"/>
      <c r="GV20" s="590"/>
      <c r="GW20" s="590"/>
      <c r="GX20" s="590"/>
      <c r="GY20" s="590"/>
      <c r="GZ20" s="590"/>
    </row>
    <row r="21" spans="1:6" ht="24" customHeight="1">
      <c r="A21" s="793" t="s">
        <v>275</v>
      </c>
      <c r="B21" s="794"/>
      <c r="C21" s="795"/>
      <c r="D21" s="796"/>
      <c r="E21" s="797">
        <f>SUM(E20/B20)</f>
        <v>0.5570949781701984</v>
      </c>
      <c r="F21" s="798"/>
    </row>
    <row r="22" spans="1:6" ht="26.25" customHeight="1">
      <c r="A22" s="799" t="s">
        <v>280</v>
      </c>
      <c r="B22" s="800"/>
      <c r="C22" s="801"/>
      <c r="D22" s="800"/>
      <c r="E22" s="802">
        <f>SUM(E13/B13)</f>
        <v>0.3738201641598119</v>
      </c>
      <c r="F22" s="803"/>
    </row>
    <row r="24" ht="12.75"/>
  </sheetData>
  <sheetProtection/>
  <printOptions/>
  <pageMargins left="0.9" right="0.46" top="1.24" bottom="0.76" header="0.53" footer="0.5"/>
  <pageSetup fitToHeight="1" fitToWidth="1" horizontalDpi="600" verticalDpi="600" orientation="landscape" scale="74" r:id="rId3"/>
  <headerFooter alignWithMargins="0">
    <oddHeader>&amp;C&amp;11Attachment 3
Baseline Cost Estimate
Project Sponsor Name
Project Name</oddHeader>
  </headerFooter>
  <ignoredErrors>
    <ignoredError sqref="G13 A3:B12 A13 E2 E13:F13 D3:D13 B20 B18:B19 E20:F22" unlockedFormula="1"/>
  </ignoredErrors>
  <legacyDrawing r:id="rId2"/>
</worksheet>
</file>

<file path=xl/worksheets/sheet18.xml><?xml version="1.0" encoding="utf-8"?>
<worksheet xmlns="http://schemas.openxmlformats.org/spreadsheetml/2006/main" xmlns:r="http://schemas.openxmlformats.org/officeDocument/2006/relationships">
  <sheetPr codeName="Sheet17">
    <tabColor indexed="15"/>
    <pageSetUpPr fitToPage="1"/>
  </sheetPr>
  <dimension ref="A1:GB16"/>
  <sheetViews>
    <sheetView zoomScale="75" zoomScaleNormal="75" workbookViewId="0" topLeftCell="A1">
      <selection activeCell="K20" sqref="K20"/>
    </sheetView>
  </sheetViews>
  <sheetFormatPr defaultColWidth="9.140625" defaultRowHeight="12.75"/>
  <cols>
    <col min="1" max="2" width="9.57421875" style="133" customWidth="1"/>
    <col min="3" max="3" width="49.7109375" style="133" customWidth="1"/>
    <col min="4" max="4" width="5.8515625" style="133" customWidth="1"/>
    <col min="5" max="5" width="11.8515625" style="133" customWidth="1"/>
    <col min="6" max="14" width="9.7109375" style="134" customWidth="1"/>
    <col min="15" max="184" width="9.140625" style="134" customWidth="1"/>
    <col min="185" max="16384" width="9.140625" style="133" customWidth="1"/>
  </cols>
  <sheetData>
    <row r="1" spans="1:15" s="160" customFormat="1" ht="54" customHeight="1">
      <c r="A1" s="887" t="s">
        <v>308</v>
      </c>
      <c r="B1" s="888"/>
      <c r="C1" s="888"/>
      <c r="D1" s="888"/>
      <c r="E1" s="888"/>
      <c r="F1" s="889"/>
      <c r="G1" s="889"/>
      <c r="H1" s="889"/>
      <c r="I1" s="889"/>
      <c r="J1" s="889"/>
      <c r="K1" s="889"/>
      <c r="L1" s="901"/>
      <c r="M1" s="901"/>
      <c r="N1" s="901"/>
      <c r="O1" s="902"/>
    </row>
    <row r="2" spans="1:15" ht="35.25" customHeight="1">
      <c r="A2" s="879" t="s">
        <v>216</v>
      </c>
      <c r="B2" s="879" t="s">
        <v>217</v>
      </c>
      <c r="C2" s="880" t="s">
        <v>221</v>
      </c>
      <c r="D2" s="879" t="s">
        <v>220</v>
      </c>
      <c r="E2" s="899"/>
      <c r="F2" s="1432" t="str">
        <f>' Fund Source by Cat'!H8</f>
        <v>Federal 5309 New Starts</v>
      </c>
      <c r="G2" s="1433"/>
      <c r="H2" s="1434"/>
      <c r="I2" s="1432" t="s">
        <v>313</v>
      </c>
      <c r="J2" s="1433"/>
      <c r="K2" s="1434"/>
      <c r="L2" s="1432" t="s">
        <v>317</v>
      </c>
      <c r="M2" s="1433"/>
      <c r="N2" s="1434"/>
      <c r="O2" s="1430" t="s">
        <v>267</v>
      </c>
    </row>
    <row r="3" spans="1:15" ht="57" customHeight="1">
      <c r="A3" s="903"/>
      <c r="B3" s="662"/>
      <c r="C3" s="662"/>
      <c r="D3" s="662"/>
      <c r="E3" s="900" t="s">
        <v>318</v>
      </c>
      <c r="F3" s="642" t="s">
        <v>315</v>
      </c>
      <c r="G3" s="642" t="s">
        <v>282</v>
      </c>
      <c r="H3" s="642" t="s">
        <v>274</v>
      </c>
      <c r="I3" s="642" t="s">
        <v>315</v>
      </c>
      <c r="J3" s="642" t="s">
        <v>282</v>
      </c>
      <c r="K3" s="642" t="s">
        <v>274</v>
      </c>
      <c r="L3" s="642" t="s">
        <v>315</v>
      </c>
      <c r="M3" s="642" t="s">
        <v>282</v>
      </c>
      <c r="N3" s="642" t="s">
        <v>274</v>
      </c>
      <c r="O3" s="1431"/>
    </row>
    <row r="4" spans="1:16" ht="17.25" customHeight="1">
      <c r="A4" s="832">
        <v>14010</v>
      </c>
      <c r="B4" s="832">
        <v>140110</v>
      </c>
      <c r="C4" s="833" t="s">
        <v>152</v>
      </c>
      <c r="D4" s="834">
        <f>'BUILD Main'!C7</f>
        <v>9</v>
      </c>
      <c r="E4" s="771">
        <f>SUM(L4/N4)</f>
        <v>0.8012070706669105</v>
      </c>
      <c r="F4" s="358">
        <v>759</v>
      </c>
      <c r="G4" s="639">
        <v>25000</v>
      </c>
      <c r="H4" s="358">
        <f>SUM(F4:G4)</f>
        <v>25759</v>
      </c>
      <c r="I4" s="358">
        <v>100000</v>
      </c>
      <c r="J4" s="358">
        <v>0</v>
      </c>
      <c r="K4" s="358">
        <f>SUM(I4:J4)</f>
        <v>100000</v>
      </c>
      <c r="L4" s="358">
        <f>SUM(I4,F4)</f>
        <v>100759</v>
      </c>
      <c r="M4" s="358">
        <f>SUM(G4,J4)</f>
        <v>25000</v>
      </c>
      <c r="N4" s="358">
        <f>SUM(L4:M4)</f>
        <v>125759</v>
      </c>
      <c r="O4" s="835">
        <f>'BUILD Main'!J7</f>
        <v>121800.79746953124</v>
      </c>
      <c r="P4" s="1107"/>
    </row>
    <row r="5" spans="1:15" ht="17.25" customHeight="1">
      <c r="A5" s="832">
        <v>14020</v>
      </c>
      <c r="B5" s="832">
        <v>140220</v>
      </c>
      <c r="C5" s="833" t="s">
        <v>154</v>
      </c>
      <c r="D5" s="836">
        <f>'BUILD Main'!C21</f>
        <v>18</v>
      </c>
      <c r="E5" s="771">
        <f aca="true" t="shared" si="0" ref="E5:E10">SUM(L5/N5)</f>
        <v>0.5117669851806903</v>
      </c>
      <c r="F5" s="358">
        <f>' Fund Source by Cat'!H10</f>
        <v>70000</v>
      </c>
      <c r="G5" s="639">
        <v>26781</v>
      </c>
      <c r="H5" s="358">
        <f aca="true" t="shared" si="1" ref="H5:H10">SUM(F5:G5)</f>
        <v>96781</v>
      </c>
      <c r="I5" s="358">
        <v>0</v>
      </c>
      <c r="J5" s="358">
        <v>40000</v>
      </c>
      <c r="K5" s="358">
        <f aca="true" t="shared" si="2" ref="K5:K10">SUM(I5:J5)</f>
        <v>40000</v>
      </c>
      <c r="L5" s="358">
        <f aca="true" t="shared" si="3" ref="L5:L10">SUM(I5,F5)</f>
        <v>70000</v>
      </c>
      <c r="M5" s="358">
        <f aca="true" t="shared" si="4" ref="M5:M10">SUM(G5,J5)</f>
        <v>66781</v>
      </c>
      <c r="N5" s="358">
        <f aca="true" t="shared" si="5" ref="N5:N10">SUM(L5:M5)</f>
        <v>136781</v>
      </c>
      <c r="O5" s="835">
        <f>'BUILD Main'!J21</f>
        <v>132475.87853281246</v>
      </c>
    </row>
    <row r="6" spans="1:15" ht="17.25" customHeight="1">
      <c r="A6" s="832">
        <v>14030</v>
      </c>
      <c r="B6" s="832">
        <v>140330</v>
      </c>
      <c r="C6" s="837" t="s">
        <v>222</v>
      </c>
      <c r="D6" s="904"/>
      <c r="E6" s="771">
        <f t="shared" si="0"/>
        <v>0.5050869471101811</v>
      </c>
      <c r="F6" s="358">
        <v>7000</v>
      </c>
      <c r="G6" s="639">
        <v>6859</v>
      </c>
      <c r="H6" s="358">
        <f t="shared" si="1"/>
        <v>13859</v>
      </c>
      <c r="I6" s="358">
        <v>0</v>
      </c>
      <c r="J6" s="358">
        <v>0</v>
      </c>
      <c r="K6" s="358">
        <f t="shared" si="2"/>
        <v>0</v>
      </c>
      <c r="L6" s="358">
        <f t="shared" si="3"/>
        <v>7000</v>
      </c>
      <c r="M6" s="358">
        <f t="shared" si="4"/>
        <v>6859</v>
      </c>
      <c r="N6" s="358">
        <f t="shared" si="5"/>
        <v>13859</v>
      </c>
      <c r="O6" s="835">
        <f>'BUILD Main'!J29</f>
        <v>13423.074037734372</v>
      </c>
    </row>
    <row r="7" spans="1:15" ht="17.25" customHeight="1">
      <c r="A7" s="832">
        <v>14040</v>
      </c>
      <c r="B7" s="832">
        <v>140440</v>
      </c>
      <c r="C7" s="837" t="s">
        <v>158</v>
      </c>
      <c r="D7" s="904"/>
      <c r="E7" s="771">
        <f t="shared" si="0"/>
        <v>0.5783021050196623</v>
      </c>
      <c r="F7" s="358">
        <v>15000</v>
      </c>
      <c r="G7" s="639">
        <v>10938</v>
      </c>
      <c r="H7" s="358">
        <f t="shared" si="1"/>
        <v>25938</v>
      </c>
      <c r="I7" s="358">
        <v>0</v>
      </c>
      <c r="J7" s="358">
        <v>0</v>
      </c>
      <c r="K7" s="358">
        <f t="shared" si="2"/>
        <v>0</v>
      </c>
      <c r="L7" s="358">
        <f t="shared" si="3"/>
        <v>15000</v>
      </c>
      <c r="M7" s="358">
        <f t="shared" si="4"/>
        <v>10938</v>
      </c>
      <c r="N7" s="358">
        <f t="shared" si="5"/>
        <v>25938</v>
      </c>
      <c r="O7" s="835">
        <f>'BUILD Main'!J35</f>
        <v>25121.304503125</v>
      </c>
    </row>
    <row r="8" spans="1:15" ht="17.25" customHeight="1">
      <c r="A8" s="832">
        <v>14050</v>
      </c>
      <c r="B8" s="832">
        <v>140550</v>
      </c>
      <c r="C8" s="837" t="s">
        <v>160</v>
      </c>
      <c r="D8" s="904"/>
      <c r="E8" s="771">
        <f t="shared" si="0"/>
        <v>0.5366246310705661</v>
      </c>
      <c r="F8" s="358">
        <v>18000</v>
      </c>
      <c r="G8" s="639">
        <v>15543</v>
      </c>
      <c r="H8" s="358">
        <f t="shared" si="1"/>
        <v>33543</v>
      </c>
      <c r="I8" s="358">
        <v>0</v>
      </c>
      <c r="J8" s="358">
        <v>0</v>
      </c>
      <c r="K8" s="358">
        <f t="shared" si="2"/>
        <v>0</v>
      </c>
      <c r="L8" s="358">
        <f t="shared" si="3"/>
        <v>18000</v>
      </c>
      <c r="M8" s="358">
        <f t="shared" si="4"/>
        <v>15543</v>
      </c>
      <c r="N8" s="358">
        <f t="shared" si="5"/>
        <v>33543</v>
      </c>
      <c r="O8" s="835">
        <f>'BUILD Main'!J44</f>
        <v>32487.251350859366</v>
      </c>
    </row>
    <row r="9" spans="1:184" s="357" customFormat="1" ht="18" customHeight="1">
      <c r="A9" s="838">
        <v>14060</v>
      </c>
      <c r="B9" s="838">
        <v>140660</v>
      </c>
      <c r="C9" s="837" t="s">
        <v>162</v>
      </c>
      <c r="D9" s="904"/>
      <c r="E9" s="771">
        <f t="shared" si="0"/>
        <v>0.4240522432363667</v>
      </c>
      <c r="F9" s="358">
        <v>10000</v>
      </c>
      <c r="G9" s="639">
        <v>13582</v>
      </c>
      <c r="H9" s="358">
        <f t="shared" si="1"/>
        <v>23582</v>
      </c>
      <c r="I9" s="358">
        <v>0</v>
      </c>
      <c r="J9" s="358">
        <v>0</v>
      </c>
      <c r="K9" s="358">
        <f t="shared" si="2"/>
        <v>0</v>
      </c>
      <c r="L9" s="358">
        <f t="shared" si="3"/>
        <v>10000</v>
      </c>
      <c r="M9" s="358">
        <f t="shared" si="4"/>
        <v>13582</v>
      </c>
      <c r="N9" s="358">
        <f t="shared" si="5"/>
        <v>23582</v>
      </c>
      <c r="O9" s="835">
        <f>'BUILD Main'!J53</f>
        <v>22839.84205945312</v>
      </c>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row>
    <row r="10" spans="1:15" ht="17.25" customHeight="1">
      <c r="A10" s="839">
        <v>14070</v>
      </c>
      <c r="B10" s="832"/>
      <c r="C10" s="840" t="s">
        <v>164</v>
      </c>
      <c r="D10" s="841">
        <f>'BUILD Main'!C56</f>
        <v>10</v>
      </c>
      <c r="E10" s="771">
        <f t="shared" si="0"/>
        <v>0.3959768749505029</v>
      </c>
      <c r="F10" s="702">
        <v>15000</v>
      </c>
      <c r="G10" s="769">
        <v>22881</v>
      </c>
      <c r="H10" s="358">
        <f t="shared" si="1"/>
        <v>37881</v>
      </c>
      <c r="I10" s="702">
        <v>0</v>
      </c>
      <c r="J10" s="702">
        <v>0</v>
      </c>
      <c r="K10" s="358">
        <f t="shared" si="2"/>
        <v>0</v>
      </c>
      <c r="L10" s="358">
        <f t="shared" si="3"/>
        <v>15000</v>
      </c>
      <c r="M10" s="358">
        <f t="shared" si="4"/>
        <v>22881</v>
      </c>
      <c r="N10" s="358">
        <f t="shared" si="5"/>
        <v>37881</v>
      </c>
      <c r="O10" s="835">
        <f>'BUILD Main'!J56</f>
        <v>36688.531565954836</v>
      </c>
    </row>
    <row r="11" spans="1:15" ht="17.25" customHeight="1">
      <c r="A11" s="1438"/>
      <c r="B11" s="354" t="s">
        <v>218</v>
      </c>
      <c r="C11" s="355" t="s">
        <v>31</v>
      </c>
      <c r="D11" s="354">
        <v>10</v>
      </c>
      <c r="E11" s="897"/>
      <c r="F11" s="884"/>
      <c r="G11" s="765"/>
      <c r="H11" s="766"/>
      <c r="I11" s="884"/>
      <c r="J11" s="765"/>
      <c r="K11" s="766"/>
      <c r="L11" s="884"/>
      <c r="M11" s="765"/>
      <c r="N11" s="766"/>
      <c r="O11" s="835"/>
    </row>
    <row r="12" spans="1:15" ht="17.25" customHeight="1">
      <c r="A12" s="1439"/>
      <c r="B12" s="354" t="s">
        <v>261</v>
      </c>
      <c r="C12" s="355"/>
      <c r="D12" s="356"/>
      <c r="E12" s="898"/>
      <c r="F12" s="885"/>
      <c r="G12" s="767"/>
      <c r="H12" s="768"/>
      <c r="I12" s="885"/>
      <c r="J12" s="767"/>
      <c r="K12" s="768"/>
      <c r="L12" s="885"/>
      <c r="M12" s="767"/>
      <c r="N12" s="768"/>
      <c r="O12" s="835"/>
    </row>
    <row r="13" spans="1:15" ht="17.25" customHeight="1">
      <c r="A13" s="832">
        <v>14080</v>
      </c>
      <c r="B13" s="832">
        <v>140880</v>
      </c>
      <c r="C13" s="842" t="s">
        <v>171</v>
      </c>
      <c r="D13" s="904"/>
      <c r="E13" s="771">
        <f>SUM(L13/N13)</f>
        <v>0.49889135254988914</v>
      </c>
      <c r="F13" s="764">
        <v>45000</v>
      </c>
      <c r="G13" s="770">
        <v>45200</v>
      </c>
      <c r="H13" s="358">
        <f>SUM(F13:G13)</f>
        <v>90200</v>
      </c>
      <c r="I13" s="764">
        <v>0</v>
      </c>
      <c r="J13" s="764">
        <v>0</v>
      </c>
      <c r="K13" s="358">
        <f>SUM(I13:J13)</f>
        <v>0</v>
      </c>
      <c r="L13" s="358">
        <f>SUM(I13,F13)</f>
        <v>45000</v>
      </c>
      <c r="M13" s="358">
        <f>SUM(G13,J13)</f>
        <v>45200</v>
      </c>
      <c r="N13" s="358">
        <f>SUM(L13:M13)</f>
        <v>90200</v>
      </c>
      <c r="O13" s="835">
        <f>'BUILD Main'!J64</f>
        <v>87291.88716759766</v>
      </c>
    </row>
    <row r="14" spans="1:15" ht="17.25" customHeight="1">
      <c r="A14" s="832">
        <v>14090</v>
      </c>
      <c r="B14" s="832">
        <v>140990</v>
      </c>
      <c r="C14" s="837" t="s">
        <v>173</v>
      </c>
      <c r="D14" s="904"/>
      <c r="E14" s="771">
        <f>SUM(L14/N14)</f>
        <v>0.18563459424243658</v>
      </c>
      <c r="F14" s="646">
        <v>4559</v>
      </c>
      <c r="G14" s="646">
        <v>20000</v>
      </c>
      <c r="H14" s="358">
        <f>SUM(F14:G14)</f>
        <v>24559</v>
      </c>
      <c r="I14" s="646">
        <v>0</v>
      </c>
      <c r="J14" s="646">
        <v>0</v>
      </c>
      <c r="K14" s="358">
        <f>SUM(I14:J14)</f>
        <v>0</v>
      </c>
      <c r="L14" s="358">
        <f>SUM(I14,F14)</f>
        <v>4559</v>
      </c>
      <c r="M14" s="358">
        <f>SUM(G14,J14)</f>
        <v>20000</v>
      </c>
      <c r="N14" s="358">
        <f>SUM(L14:M14)</f>
        <v>24559</v>
      </c>
      <c r="O14" s="835">
        <f>'BUILD Main'!J74</f>
        <v>23782.85728488105</v>
      </c>
    </row>
    <row r="15" spans="1:15" ht="17.25" customHeight="1">
      <c r="A15" s="838">
        <v>14100</v>
      </c>
      <c r="B15" s="838">
        <v>141010</v>
      </c>
      <c r="C15" s="843" t="s">
        <v>165</v>
      </c>
      <c r="D15" s="904"/>
      <c r="E15" s="771">
        <f>SUM(L15/N15)</f>
        <v>0.5</v>
      </c>
      <c r="F15" s="646">
        <v>250</v>
      </c>
      <c r="G15" s="646">
        <v>250</v>
      </c>
      <c r="H15" s="358">
        <f>SUM(F15:G15)</f>
        <v>500</v>
      </c>
      <c r="I15" s="646">
        <v>0</v>
      </c>
      <c r="J15" s="646">
        <v>0</v>
      </c>
      <c r="K15" s="358">
        <f>SUM(I15:J15)</f>
        <v>0</v>
      </c>
      <c r="L15" s="358">
        <f>SUM(I15,F15)</f>
        <v>250</v>
      </c>
      <c r="M15" s="358">
        <f>SUM(G15,J15)</f>
        <v>250</v>
      </c>
      <c r="N15" s="358">
        <f>SUM(L15:M15)</f>
        <v>500</v>
      </c>
      <c r="O15" s="810">
        <f>'BUILD Main'!J76</f>
        <v>500</v>
      </c>
    </row>
    <row r="16" spans="1:15" ht="17.25" customHeight="1">
      <c r="A16" s="1435" t="str">
        <f>'BUILD Main'!A77:B77</f>
        <v>Total Project Cost (10 - 100)</v>
      </c>
      <c r="B16" s="1436"/>
      <c r="C16" s="1437"/>
      <c r="D16" s="905"/>
      <c r="E16" s="890">
        <f>SUM(L16/N16)</f>
        <v>0.5570949781701984</v>
      </c>
      <c r="F16" s="716">
        <f aca="true" t="shared" si="6" ref="F16:N16">SUM(F4:F10,F13:F15)</f>
        <v>185568</v>
      </c>
      <c r="G16" s="716">
        <f t="shared" si="6"/>
        <v>187034</v>
      </c>
      <c r="H16" s="876">
        <f>SUM(F16:G16)</f>
        <v>372602</v>
      </c>
      <c r="I16" s="716">
        <f t="shared" si="6"/>
        <v>100000</v>
      </c>
      <c r="J16" s="716">
        <f t="shared" si="6"/>
        <v>40000</v>
      </c>
      <c r="K16" s="876">
        <f>SUM(I16:J16)</f>
        <v>140000</v>
      </c>
      <c r="L16" s="716">
        <f t="shared" si="6"/>
        <v>285568</v>
      </c>
      <c r="M16" s="716">
        <f t="shared" si="6"/>
        <v>227034</v>
      </c>
      <c r="N16" s="716">
        <f t="shared" si="6"/>
        <v>512602</v>
      </c>
      <c r="O16" s="716">
        <f>'BUILD Main'!J77</f>
        <v>496411.42397194915</v>
      </c>
    </row>
  </sheetData>
  <sheetProtection/>
  <mergeCells count="6">
    <mergeCell ref="O2:O3"/>
    <mergeCell ref="L2:N2"/>
    <mergeCell ref="A16:C16"/>
    <mergeCell ref="A11:A12"/>
    <mergeCell ref="F2:H2"/>
    <mergeCell ref="I2:K2"/>
  </mergeCells>
  <printOptions/>
  <pageMargins left="0.6" right="0.46" top="1.7" bottom="1" header="0.64" footer="0.5"/>
  <pageSetup fitToHeight="1" fitToWidth="1" horizontalDpi="600" verticalDpi="600" orientation="landscape" scale="70" r:id="rId3"/>
  <headerFooter alignWithMargins="0">
    <oddHeader>&amp;C&amp;11Attachment 3A
Project Budget
Project Sponsor Name
Project Name</oddHeader>
  </headerFooter>
  <ignoredErrors>
    <ignoredError sqref="F16 D4:D5 O13:O16 D10 F2 A16 L16:N16 O4:O10 F12 L4:N10 F5 L13:N15 E4:E10 E13:E16 G16 H13:H15 H4:H10 I16:J16 K4:K10 K13:K15" unlockedFormula="1"/>
    <ignoredError sqref="H16 K16" formula="1" unlockedFormula="1"/>
  </ignoredErrors>
  <legacyDrawing r:id="rId2"/>
</worksheet>
</file>

<file path=xl/worksheets/sheet19.xml><?xml version="1.0" encoding="utf-8"?>
<worksheet xmlns="http://schemas.openxmlformats.org/spreadsheetml/2006/main" xmlns:r="http://schemas.openxmlformats.org/officeDocument/2006/relationships">
  <sheetPr codeName="Sheet16">
    <tabColor indexed="35"/>
  </sheetPr>
  <dimension ref="A1:DC15"/>
  <sheetViews>
    <sheetView zoomScale="75" zoomScaleNormal="75" workbookViewId="0" topLeftCell="A1">
      <pane xSplit="3" topLeftCell="D1" activePane="topRight" state="frozen"/>
      <selection pane="topLeft" activeCell="G27" sqref="G27"/>
      <selection pane="topRight" activeCell="AA13" sqref="AA13"/>
    </sheetView>
  </sheetViews>
  <sheetFormatPr defaultColWidth="9.140625" defaultRowHeight="12.75"/>
  <cols>
    <col min="1" max="1" width="57.57421875" style="207" customWidth="1"/>
    <col min="2" max="2" width="13.421875" style="207" customWidth="1"/>
    <col min="3" max="3" width="13.00390625" style="207" customWidth="1"/>
    <col min="4" max="83" width="2.140625" style="207" customWidth="1"/>
    <col min="84" max="107" width="2.140625" style="1004" customWidth="1"/>
    <col min="108" max="16384" width="9.140625" style="719" customWidth="1"/>
  </cols>
  <sheetData>
    <row r="1" spans="1:107" s="718" customFormat="1" ht="22.5" customHeight="1">
      <c r="A1" s="844" t="s">
        <v>284</v>
      </c>
      <c r="B1" s="619" t="s">
        <v>223</v>
      </c>
      <c r="C1" s="620" t="s">
        <v>269</v>
      </c>
      <c r="D1" s="1444">
        <v>2000</v>
      </c>
      <c r="E1" s="1440"/>
      <c r="F1" s="1440"/>
      <c r="G1" s="1440"/>
      <c r="H1" s="1441">
        <v>2001</v>
      </c>
      <c r="I1" s="1442"/>
      <c r="J1" s="1442"/>
      <c r="K1" s="1443"/>
      <c r="L1" s="1440">
        <v>2002</v>
      </c>
      <c r="M1" s="1440"/>
      <c r="N1" s="1440"/>
      <c r="O1" s="1440"/>
      <c r="P1" s="1441">
        <v>2003</v>
      </c>
      <c r="Q1" s="1442"/>
      <c r="R1" s="1442"/>
      <c r="S1" s="1443"/>
      <c r="T1" s="1441">
        <v>2004</v>
      </c>
      <c r="U1" s="1442"/>
      <c r="V1" s="1442"/>
      <c r="W1" s="1443"/>
      <c r="X1" s="1440">
        <v>2005</v>
      </c>
      <c r="Y1" s="1440"/>
      <c r="Z1" s="1440"/>
      <c r="AA1" s="1440"/>
      <c r="AB1" s="1441">
        <v>2006</v>
      </c>
      <c r="AC1" s="1442"/>
      <c r="AD1" s="1442"/>
      <c r="AE1" s="1443"/>
      <c r="AF1" s="1440">
        <v>2007</v>
      </c>
      <c r="AG1" s="1440"/>
      <c r="AH1" s="1440"/>
      <c r="AI1" s="1440"/>
      <c r="AJ1" s="1441">
        <v>2008</v>
      </c>
      <c r="AK1" s="1442"/>
      <c r="AL1" s="1442"/>
      <c r="AM1" s="1443"/>
      <c r="AN1" s="1440">
        <v>2009</v>
      </c>
      <c r="AO1" s="1440"/>
      <c r="AP1" s="1440"/>
      <c r="AQ1" s="1440"/>
      <c r="AR1" s="1441">
        <v>2010</v>
      </c>
      <c r="AS1" s="1442"/>
      <c r="AT1" s="1442"/>
      <c r="AU1" s="1443"/>
      <c r="AV1" s="1440">
        <v>2011</v>
      </c>
      <c r="AW1" s="1440"/>
      <c r="AX1" s="1440"/>
      <c r="AY1" s="1440"/>
      <c r="AZ1" s="1441">
        <v>2012</v>
      </c>
      <c r="BA1" s="1442"/>
      <c r="BB1" s="1442"/>
      <c r="BC1" s="1443"/>
      <c r="BD1" s="1440">
        <v>2013</v>
      </c>
      <c r="BE1" s="1440"/>
      <c r="BF1" s="1440"/>
      <c r="BG1" s="1440"/>
      <c r="BH1" s="1441">
        <v>2014</v>
      </c>
      <c r="BI1" s="1442"/>
      <c r="BJ1" s="1442"/>
      <c r="BK1" s="1443"/>
      <c r="BL1" s="1440">
        <v>2015</v>
      </c>
      <c r="BM1" s="1440"/>
      <c r="BN1" s="1440"/>
      <c r="BO1" s="1440"/>
      <c r="BP1" s="1441">
        <v>2016</v>
      </c>
      <c r="BQ1" s="1442"/>
      <c r="BR1" s="1442"/>
      <c r="BS1" s="1443"/>
      <c r="BT1" s="1440">
        <v>2017</v>
      </c>
      <c r="BU1" s="1440"/>
      <c r="BV1" s="1440"/>
      <c r="BW1" s="1440"/>
      <c r="BX1" s="1441">
        <v>2018</v>
      </c>
      <c r="BY1" s="1442"/>
      <c r="BZ1" s="1442"/>
      <c r="CA1" s="1443"/>
      <c r="CB1" s="1440">
        <v>2019</v>
      </c>
      <c r="CC1" s="1440"/>
      <c r="CD1" s="1440"/>
      <c r="CE1" s="1440"/>
      <c r="CF1" s="1441">
        <v>2020</v>
      </c>
      <c r="CG1" s="1442"/>
      <c r="CH1" s="1442"/>
      <c r="CI1" s="1443"/>
      <c r="CJ1" s="1444">
        <v>2021</v>
      </c>
      <c r="CK1" s="1440"/>
      <c r="CL1" s="1440"/>
      <c r="CM1" s="1440"/>
      <c r="CN1" s="1441">
        <v>2022</v>
      </c>
      <c r="CO1" s="1442"/>
      <c r="CP1" s="1442"/>
      <c r="CQ1" s="1443"/>
      <c r="CR1" s="1440">
        <v>2023</v>
      </c>
      <c r="CS1" s="1440"/>
      <c r="CT1" s="1440"/>
      <c r="CU1" s="1440"/>
      <c r="CV1" s="1441">
        <v>2024</v>
      </c>
      <c r="CW1" s="1442"/>
      <c r="CX1" s="1442"/>
      <c r="CY1" s="1443"/>
      <c r="CZ1" s="1442">
        <v>2025</v>
      </c>
      <c r="DA1" s="1442"/>
      <c r="DB1" s="1442"/>
      <c r="DC1" s="1443"/>
    </row>
    <row r="2" spans="1:107" s="718" customFormat="1" ht="35.25" customHeight="1">
      <c r="A2" s="845" t="str">
        <f>'SCC List'!A3</f>
        <v>10 GUIDEWAY &amp; TRACK ELEMENTS (route miles)</v>
      </c>
      <c r="B2" s="579"/>
      <c r="C2" s="579"/>
      <c r="D2" s="602"/>
      <c r="E2" s="602"/>
      <c r="F2" s="602"/>
      <c r="G2" s="935"/>
      <c r="H2" s="1186"/>
      <c r="I2" s="602"/>
      <c r="J2" s="602"/>
      <c r="K2" s="1187"/>
      <c r="L2" s="1200"/>
      <c r="M2" s="602"/>
      <c r="N2" s="602"/>
      <c r="O2" s="935"/>
      <c r="P2" s="1186"/>
      <c r="Q2" s="602"/>
      <c r="R2" s="602"/>
      <c r="S2" s="1187"/>
      <c r="T2" s="1186"/>
      <c r="U2" s="602"/>
      <c r="V2" s="602"/>
      <c r="W2" s="1187"/>
      <c r="X2" s="1200"/>
      <c r="Y2" s="602"/>
      <c r="Z2" s="602"/>
      <c r="AA2" s="935"/>
      <c r="AB2" s="1186"/>
      <c r="AC2" s="602"/>
      <c r="AD2" s="602"/>
      <c r="AE2" s="1187"/>
      <c r="AF2" s="1200"/>
      <c r="AG2" s="602"/>
      <c r="AH2" s="602"/>
      <c r="AI2" s="935"/>
      <c r="AJ2" s="1186"/>
      <c r="AK2" s="602"/>
      <c r="AL2" s="602"/>
      <c r="AM2" s="1229"/>
      <c r="AN2" s="1219"/>
      <c r="AO2" s="907"/>
      <c r="AP2" s="907"/>
      <c r="AQ2" s="1214"/>
      <c r="AR2" s="1228"/>
      <c r="AS2" s="907"/>
      <c r="AT2" s="907"/>
      <c r="AU2" s="1229"/>
      <c r="AV2" s="1219"/>
      <c r="AW2" s="907"/>
      <c r="AX2" s="907"/>
      <c r="AY2" s="1214"/>
      <c r="AZ2" s="1186"/>
      <c r="BA2" s="602"/>
      <c r="BB2" s="602"/>
      <c r="BC2" s="1187"/>
      <c r="BD2" s="1200"/>
      <c r="BE2" s="602"/>
      <c r="BF2" s="602"/>
      <c r="BG2" s="935"/>
      <c r="BH2" s="1186"/>
      <c r="BI2" s="602"/>
      <c r="BJ2" s="602"/>
      <c r="BK2" s="1187"/>
      <c r="BL2" s="1200"/>
      <c r="BM2" s="602"/>
      <c r="BN2" s="602"/>
      <c r="BO2" s="935"/>
      <c r="BP2" s="1186"/>
      <c r="BQ2" s="602"/>
      <c r="BR2" s="602"/>
      <c r="BS2" s="1187"/>
      <c r="BT2" s="1200"/>
      <c r="BU2" s="602"/>
      <c r="BV2" s="602"/>
      <c r="BW2" s="935"/>
      <c r="BX2" s="1186"/>
      <c r="BY2" s="602"/>
      <c r="BZ2" s="602"/>
      <c r="CA2" s="1187"/>
      <c r="CB2" s="1200"/>
      <c r="CC2" s="602"/>
      <c r="CD2" s="602"/>
      <c r="CE2" s="935"/>
      <c r="CF2" s="1186"/>
      <c r="CG2" s="602"/>
      <c r="CH2" s="602"/>
      <c r="CI2" s="1187"/>
      <c r="CJ2" s="602"/>
      <c r="CK2" s="602"/>
      <c r="CL2" s="602"/>
      <c r="CM2" s="935"/>
      <c r="CN2" s="1186"/>
      <c r="CO2" s="602"/>
      <c r="CP2" s="602"/>
      <c r="CQ2" s="1187"/>
      <c r="CR2" s="1200"/>
      <c r="CS2" s="602"/>
      <c r="CT2" s="602"/>
      <c r="CU2" s="935"/>
      <c r="CV2" s="1186"/>
      <c r="CW2" s="602"/>
      <c r="CX2" s="602"/>
      <c r="CY2" s="1187"/>
      <c r="CZ2" s="1200"/>
      <c r="DA2" s="602"/>
      <c r="DB2" s="602"/>
      <c r="DC2" s="1187"/>
    </row>
    <row r="3" spans="1:107" s="718" customFormat="1" ht="35.25" customHeight="1">
      <c r="A3" s="846" t="str">
        <f>'SCC List'!A17</f>
        <v>20 STATIONS, STOPS, TERMINALS, INTERMODAL (number)</v>
      </c>
      <c r="B3" s="579"/>
      <c r="C3" s="579"/>
      <c r="D3" s="602"/>
      <c r="E3" s="602"/>
      <c r="F3" s="602"/>
      <c r="G3" s="935"/>
      <c r="H3" s="1186"/>
      <c r="I3" s="602"/>
      <c r="J3" s="602"/>
      <c r="K3" s="1187"/>
      <c r="L3" s="1200"/>
      <c r="M3" s="602"/>
      <c r="N3" s="602"/>
      <c r="O3" s="935"/>
      <c r="P3" s="1186"/>
      <c r="Q3" s="602"/>
      <c r="R3" s="602"/>
      <c r="S3" s="1187"/>
      <c r="T3" s="1186"/>
      <c r="U3" s="602"/>
      <c r="V3" s="602"/>
      <c r="W3" s="1187"/>
      <c r="X3" s="1200"/>
      <c r="Y3" s="602"/>
      <c r="Z3" s="602"/>
      <c r="AA3" s="935"/>
      <c r="AB3" s="1186"/>
      <c r="AC3" s="602"/>
      <c r="AD3" s="602"/>
      <c r="AE3" s="1187"/>
      <c r="AF3" s="1200"/>
      <c r="AG3" s="602"/>
      <c r="AH3" s="602"/>
      <c r="AI3" s="935"/>
      <c r="AJ3" s="1186"/>
      <c r="AK3" s="602"/>
      <c r="AL3" s="602"/>
      <c r="AM3" s="1229"/>
      <c r="AN3" s="1219"/>
      <c r="AO3" s="907"/>
      <c r="AP3" s="907"/>
      <c r="AQ3" s="1215"/>
      <c r="AR3" s="1230"/>
      <c r="AS3" s="908"/>
      <c r="AT3" s="908"/>
      <c r="AU3" s="1231"/>
      <c r="AV3" s="1220"/>
      <c r="AW3" s="908"/>
      <c r="AX3" s="908"/>
      <c r="AY3" s="1215"/>
      <c r="AZ3" s="1186"/>
      <c r="BA3" s="602"/>
      <c r="BB3" s="602"/>
      <c r="BC3" s="1187"/>
      <c r="BD3" s="1206"/>
      <c r="BE3" s="654"/>
      <c r="BF3" s="654"/>
      <c r="BG3" s="936"/>
      <c r="BH3" s="1186"/>
      <c r="BI3" s="602"/>
      <c r="BJ3" s="602"/>
      <c r="BK3" s="1187"/>
      <c r="BL3" s="1206"/>
      <c r="BM3" s="654"/>
      <c r="BN3" s="654"/>
      <c r="BO3" s="936"/>
      <c r="BP3" s="1186"/>
      <c r="BQ3" s="602"/>
      <c r="BR3" s="602"/>
      <c r="BS3" s="1187"/>
      <c r="BT3" s="1206"/>
      <c r="BU3" s="654"/>
      <c r="BV3" s="654"/>
      <c r="BW3" s="936"/>
      <c r="BX3" s="1186"/>
      <c r="BY3" s="602"/>
      <c r="BZ3" s="602"/>
      <c r="CA3" s="1187"/>
      <c r="CB3" s="1206"/>
      <c r="CC3" s="654"/>
      <c r="CD3" s="654"/>
      <c r="CE3" s="936"/>
      <c r="CF3" s="1186"/>
      <c r="CG3" s="602"/>
      <c r="CH3" s="602"/>
      <c r="CI3" s="1187"/>
      <c r="CJ3" s="602"/>
      <c r="CK3" s="602"/>
      <c r="CL3" s="602"/>
      <c r="CM3" s="935"/>
      <c r="CN3" s="1208"/>
      <c r="CO3" s="654"/>
      <c r="CP3" s="654"/>
      <c r="CQ3" s="1209"/>
      <c r="CR3" s="1200"/>
      <c r="CS3" s="602"/>
      <c r="CT3" s="602"/>
      <c r="CU3" s="935"/>
      <c r="CV3" s="1208"/>
      <c r="CW3" s="654"/>
      <c r="CX3" s="654"/>
      <c r="CY3" s="1209"/>
      <c r="CZ3" s="1200"/>
      <c r="DA3" s="602"/>
      <c r="DB3" s="602"/>
      <c r="DC3" s="1187"/>
    </row>
    <row r="4" spans="1:107" s="718" customFormat="1" ht="35.25" customHeight="1">
      <c r="A4" s="845" t="str">
        <f>'SCC List'!A25</f>
        <v>30 SUPPORT FACILITIES: YARDS, SHOPS, ADMIN. BLDGS</v>
      </c>
      <c r="B4" s="579"/>
      <c r="C4" s="579"/>
      <c r="D4" s="603"/>
      <c r="E4" s="603"/>
      <c r="F4" s="603"/>
      <c r="G4" s="938"/>
      <c r="H4" s="1188"/>
      <c r="I4" s="603"/>
      <c r="J4" s="603"/>
      <c r="K4" s="1189"/>
      <c r="L4" s="1201"/>
      <c r="M4" s="603"/>
      <c r="N4" s="603"/>
      <c r="O4" s="938"/>
      <c r="P4" s="1188"/>
      <c r="Q4" s="603"/>
      <c r="R4" s="603"/>
      <c r="S4" s="1189"/>
      <c r="T4" s="1188"/>
      <c r="U4" s="603"/>
      <c r="V4" s="603"/>
      <c r="W4" s="1189"/>
      <c r="X4" s="1201"/>
      <c r="Y4" s="603"/>
      <c r="Z4" s="603"/>
      <c r="AA4" s="938"/>
      <c r="AB4" s="1188"/>
      <c r="AC4" s="603"/>
      <c r="AD4" s="603"/>
      <c r="AE4" s="1189"/>
      <c r="AF4" s="1201"/>
      <c r="AG4" s="603"/>
      <c r="AH4" s="603"/>
      <c r="AI4" s="938"/>
      <c r="AJ4" s="1188"/>
      <c r="AK4" s="603"/>
      <c r="AL4" s="603"/>
      <c r="AM4" s="1235"/>
      <c r="AN4" s="1222"/>
      <c r="AO4" s="906"/>
      <c r="AP4" s="906"/>
      <c r="AQ4" s="1216"/>
      <c r="AR4" s="1232"/>
      <c r="AS4" s="909"/>
      <c r="AT4" s="909"/>
      <c r="AU4" s="1233"/>
      <c r="AV4" s="1221"/>
      <c r="AW4" s="909"/>
      <c r="AX4" s="909"/>
      <c r="AY4" s="1216"/>
      <c r="AZ4" s="1188"/>
      <c r="BA4" s="603"/>
      <c r="BB4" s="603"/>
      <c r="BC4" s="1189"/>
      <c r="BD4" s="1207"/>
      <c r="BE4" s="655"/>
      <c r="BF4" s="655"/>
      <c r="BG4" s="937"/>
      <c r="BH4" s="1188"/>
      <c r="BI4" s="603"/>
      <c r="BJ4" s="603"/>
      <c r="BK4" s="1189"/>
      <c r="BL4" s="1207"/>
      <c r="BM4" s="655"/>
      <c r="BN4" s="655"/>
      <c r="BO4" s="937"/>
      <c r="BP4" s="1188"/>
      <c r="BQ4" s="603"/>
      <c r="BR4" s="603"/>
      <c r="BS4" s="1189"/>
      <c r="BT4" s="1207"/>
      <c r="BU4" s="655"/>
      <c r="BV4" s="655"/>
      <c r="BW4" s="937"/>
      <c r="BX4" s="1188"/>
      <c r="BY4" s="603"/>
      <c r="BZ4" s="603"/>
      <c r="CA4" s="1189"/>
      <c r="CB4" s="1207"/>
      <c r="CC4" s="655"/>
      <c r="CD4" s="655"/>
      <c r="CE4" s="937"/>
      <c r="CF4" s="1188"/>
      <c r="CG4" s="603"/>
      <c r="CH4" s="603"/>
      <c r="CI4" s="1189"/>
      <c r="CJ4" s="603"/>
      <c r="CK4" s="603"/>
      <c r="CL4" s="603"/>
      <c r="CM4" s="938"/>
      <c r="CN4" s="1210"/>
      <c r="CO4" s="655"/>
      <c r="CP4" s="655"/>
      <c r="CQ4" s="1211"/>
      <c r="CR4" s="1201"/>
      <c r="CS4" s="603"/>
      <c r="CT4" s="603"/>
      <c r="CU4" s="938"/>
      <c r="CV4" s="1210"/>
      <c r="CW4" s="655"/>
      <c r="CX4" s="655"/>
      <c r="CY4" s="1211"/>
      <c r="CZ4" s="1201"/>
      <c r="DA4" s="603"/>
      <c r="DB4" s="603"/>
      <c r="DC4" s="1189"/>
    </row>
    <row r="5" spans="1:107" s="718" customFormat="1" ht="35.25" customHeight="1">
      <c r="A5" s="845" t="str">
        <f>'SCC List'!A31</f>
        <v>40 SITEWORK &amp; SPECIAL CONDITIONS</v>
      </c>
      <c r="B5" s="579"/>
      <c r="C5" s="579"/>
      <c r="D5" s="603"/>
      <c r="E5" s="603"/>
      <c r="F5" s="603"/>
      <c r="G5" s="938"/>
      <c r="H5" s="1188"/>
      <c r="I5" s="603"/>
      <c r="J5" s="603"/>
      <c r="K5" s="1189"/>
      <c r="L5" s="1201"/>
      <c r="M5" s="603"/>
      <c r="N5" s="603"/>
      <c r="O5" s="938"/>
      <c r="P5" s="1188"/>
      <c r="Q5" s="603"/>
      <c r="R5" s="603"/>
      <c r="S5" s="1189"/>
      <c r="T5" s="1188"/>
      <c r="U5" s="603"/>
      <c r="V5" s="603"/>
      <c r="W5" s="1189"/>
      <c r="X5" s="1201"/>
      <c r="Y5" s="603"/>
      <c r="Z5" s="603"/>
      <c r="AA5" s="938"/>
      <c r="AB5" s="1188"/>
      <c r="AC5" s="603"/>
      <c r="AD5" s="603"/>
      <c r="AE5" s="1189"/>
      <c r="AF5" s="1201"/>
      <c r="AG5" s="603"/>
      <c r="AH5" s="603"/>
      <c r="AI5" s="938"/>
      <c r="AJ5" s="1188"/>
      <c r="AK5" s="603"/>
      <c r="AL5" s="603"/>
      <c r="AM5" s="1235"/>
      <c r="AN5" s="1222"/>
      <c r="AO5" s="906"/>
      <c r="AP5" s="906"/>
      <c r="AQ5" s="1217"/>
      <c r="AR5" s="1234"/>
      <c r="AS5" s="906"/>
      <c r="AT5" s="906"/>
      <c r="AU5" s="1235"/>
      <c r="AV5" s="1222"/>
      <c r="AW5" s="906"/>
      <c r="AX5" s="906"/>
      <c r="AY5" s="1217"/>
      <c r="AZ5" s="1188"/>
      <c r="BA5" s="603"/>
      <c r="BB5" s="603"/>
      <c r="BC5" s="1189"/>
      <c r="BD5" s="1201"/>
      <c r="BE5" s="603"/>
      <c r="BF5" s="603"/>
      <c r="BG5" s="938"/>
      <c r="BH5" s="1188"/>
      <c r="BI5" s="603"/>
      <c r="BJ5" s="603"/>
      <c r="BK5" s="1189"/>
      <c r="BL5" s="1201"/>
      <c r="BM5" s="603"/>
      <c r="BN5" s="603"/>
      <c r="BO5" s="938"/>
      <c r="BP5" s="1188"/>
      <c r="BQ5" s="603"/>
      <c r="BR5" s="603"/>
      <c r="BS5" s="1189"/>
      <c r="BT5" s="1201"/>
      <c r="BU5" s="603"/>
      <c r="BV5" s="603"/>
      <c r="BW5" s="938"/>
      <c r="BX5" s="1188"/>
      <c r="BY5" s="603"/>
      <c r="BZ5" s="603"/>
      <c r="CA5" s="1189"/>
      <c r="CB5" s="1201"/>
      <c r="CC5" s="603"/>
      <c r="CD5" s="603"/>
      <c r="CE5" s="938"/>
      <c r="CF5" s="1188"/>
      <c r="CG5" s="603"/>
      <c r="CH5" s="603"/>
      <c r="CI5" s="1189"/>
      <c r="CJ5" s="603"/>
      <c r="CK5" s="603"/>
      <c r="CL5" s="603"/>
      <c r="CM5" s="938"/>
      <c r="CN5" s="1188"/>
      <c r="CO5" s="603"/>
      <c r="CP5" s="603"/>
      <c r="CQ5" s="1189"/>
      <c r="CR5" s="1201"/>
      <c r="CS5" s="603"/>
      <c r="CT5" s="603"/>
      <c r="CU5" s="938"/>
      <c r="CV5" s="1188"/>
      <c r="CW5" s="603"/>
      <c r="CX5" s="603"/>
      <c r="CY5" s="1189"/>
      <c r="CZ5" s="1201"/>
      <c r="DA5" s="603"/>
      <c r="DB5" s="603"/>
      <c r="DC5" s="1189"/>
    </row>
    <row r="6" spans="1:107" s="718" customFormat="1" ht="35.25" customHeight="1">
      <c r="A6" s="845" t="str">
        <f>'SCC List'!A40</f>
        <v>50  SYSTEMS</v>
      </c>
      <c r="B6" s="579"/>
      <c r="C6" s="579"/>
      <c r="D6" s="603"/>
      <c r="E6" s="603"/>
      <c r="F6" s="603"/>
      <c r="G6" s="938"/>
      <c r="H6" s="1188"/>
      <c r="I6" s="603"/>
      <c r="J6" s="603"/>
      <c r="K6" s="1189"/>
      <c r="L6" s="1201"/>
      <c r="M6" s="603"/>
      <c r="N6" s="603"/>
      <c r="O6" s="938"/>
      <c r="P6" s="1188"/>
      <c r="Q6" s="603"/>
      <c r="R6" s="603"/>
      <c r="S6" s="1189"/>
      <c r="T6" s="1188"/>
      <c r="U6" s="603"/>
      <c r="V6" s="603"/>
      <c r="W6" s="1189"/>
      <c r="X6" s="1201"/>
      <c r="Y6" s="603"/>
      <c r="Z6" s="603"/>
      <c r="AA6" s="938"/>
      <c r="AB6" s="1188"/>
      <c r="AC6" s="603"/>
      <c r="AD6" s="603"/>
      <c r="AE6" s="1189"/>
      <c r="AF6" s="1201"/>
      <c r="AG6" s="603"/>
      <c r="AH6" s="603"/>
      <c r="AI6" s="938"/>
      <c r="AJ6" s="1188"/>
      <c r="AK6" s="603"/>
      <c r="AL6" s="603"/>
      <c r="AM6" s="1235"/>
      <c r="AN6" s="1222"/>
      <c r="AO6" s="906"/>
      <c r="AP6" s="906"/>
      <c r="AQ6" s="1217"/>
      <c r="AR6" s="1234"/>
      <c r="AS6" s="906"/>
      <c r="AT6" s="906"/>
      <c r="AU6" s="1235"/>
      <c r="AV6" s="1222"/>
      <c r="AW6" s="906"/>
      <c r="AX6" s="906"/>
      <c r="AY6" s="1217"/>
      <c r="AZ6" s="1188"/>
      <c r="BA6" s="603"/>
      <c r="BB6" s="603"/>
      <c r="BC6" s="1189"/>
      <c r="BD6" s="1201"/>
      <c r="BE6" s="603"/>
      <c r="BF6" s="603"/>
      <c r="BG6" s="938"/>
      <c r="BH6" s="1188"/>
      <c r="BI6" s="603"/>
      <c r="BJ6" s="603"/>
      <c r="BK6" s="1189"/>
      <c r="BL6" s="1201"/>
      <c r="BM6" s="603"/>
      <c r="BN6" s="603"/>
      <c r="BO6" s="938"/>
      <c r="BP6" s="1188"/>
      <c r="BQ6" s="603"/>
      <c r="BR6" s="603"/>
      <c r="BS6" s="1189"/>
      <c r="BT6" s="1201"/>
      <c r="BU6" s="603"/>
      <c r="BV6" s="603"/>
      <c r="BW6" s="938"/>
      <c r="BX6" s="1188"/>
      <c r="BY6" s="603"/>
      <c r="BZ6" s="603"/>
      <c r="CA6" s="1189"/>
      <c r="CB6" s="1201"/>
      <c r="CC6" s="603"/>
      <c r="CD6" s="603"/>
      <c r="CE6" s="938"/>
      <c r="CF6" s="1188"/>
      <c r="CG6" s="603"/>
      <c r="CH6" s="603"/>
      <c r="CI6" s="1189"/>
      <c r="CJ6" s="603"/>
      <c r="CK6" s="603"/>
      <c r="CL6" s="603"/>
      <c r="CM6" s="938"/>
      <c r="CN6" s="1188"/>
      <c r="CO6" s="603"/>
      <c r="CP6" s="603"/>
      <c r="CQ6" s="1189"/>
      <c r="CR6" s="1201"/>
      <c r="CS6" s="603"/>
      <c r="CT6" s="603"/>
      <c r="CU6" s="938"/>
      <c r="CV6" s="1188"/>
      <c r="CW6" s="603"/>
      <c r="CX6" s="603"/>
      <c r="CY6" s="1189"/>
      <c r="CZ6" s="1201"/>
      <c r="DA6" s="603"/>
      <c r="DB6" s="603"/>
      <c r="DC6" s="1189"/>
    </row>
    <row r="7" spans="1:107" s="718" customFormat="1" ht="35.25" customHeight="1">
      <c r="A7" s="845" t="str">
        <f>'SCC List'!A48:B48</f>
        <v>60 ROW, LAND, EXISTING IMPROVEMENTS</v>
      </c>
      <c r="B7" s="579"/>
      <c r="C7" s="579"/>
      <c r="D7" s="603"/>
      <c r="E7" s="603"/>
      <c r="F7" s="603"/>
      <c r="G7" s="938"/>
      <c r="H7" s="1188"/>
      <c r="I7" s="603"/>
      <c r="J7" s="603"/>
      <c r="K7" s="1189"/>
      <c r="L7" s="1201"/>
      <c r="M7" s="603"/>
      <c r="N7" s="603"/>
      <c r="O7" s="938"/>
      <c r="P7" s="1188"/>
      <c r="Q7" s="603"/>
      <c r="R7" s="603"/>
      <c r="S7" s="1189"/>
      <c r="T7" s="1188"/>
      <c r="U7" s="603"/>
      <c r="V7" s="603"/>
      <c r="W7" s="1189"/>
      <c r="X7" s="1201"/>
      <c r="Y7" s="603"/>
      <c r="Z7" s="603"/>
      <c r="AA7" s="938"/>
      <c r="AB7" s="1188"/>
      <c r="AC7" s="603"/>
      <c r="AD7" s="603"/>
      <c r="AE7" s="1189"/>
      <c r="AF7" s="1201"/>
      <c r="AG7" s="603"/>
      <c r="AH7" s="603"/>
      <c r="AI7" s="938"/>
      <c r="AJ7" s="1188"/>
      <c r="AK7" s="603"/>
      <c r="AL7" s="603"/>
      <c r="AM7" s="1235"/>
      <c r="AN7" s="1222"/>
      <c r="AO7" s="906"/>
      <c r="AP7" s="906"/>
      <c r="AQ7" s="938"/>
      <c r="AR7" s="1188"/>
      <c r="AS7" s="603"/>
      <c r="AT7" s="603"/>
      <c r="AU7" s="1189"/>
      <c r="AV7" s="1201"/>
      <c r="AW7" s="603"/>
      <c r="AX7" s="603"/>
      <c r="AY7" s="938"/>
      <c r="AZ7" s="1188"/>
      <c r="BA7" s="603"/>
      <c r="BB7" s="603"/>
      <c r="BC7" s="1189"/>
      <c r="BD7" s="1201"/>
      <c r="BE7" s="603"/>
      <c r="BF7" s="603"/>
      <c r="BG7" s="938"/>
      <c r="BH7" s="1188"/>
      <c r="BI7" s="603"/>
      <c r="BJ7" s="603"/>
      <c r="BK7" s="1189"/>
      <c r="BL7" s="1201"/>
      <c r="BM7" s="603"/>
      <c r="BN7" s="603"/>
      <c r="BO7" s="938"/>
      <c r="BP7" s="1188"/>
      <c r="BQ7" s="603"/>
      <c r="BR7" s="603"/>
      <c r="BS7" s="1189"/>
      <c r="BT7" s="1201"/>
      <c r="BU7" s="603"/>
      <c r="BV7" s="603"/>
      <c r="BW7" s="938"/>
      <c r="BX7" s="1188"/>
      <c r="BY7" s="603"/>
      <c r="BZ7" s="603"/>
      <c r="CA7" s="1189"/>
      <c r="CB7" s="1201"/>
      <c r="CC7" s="603"/>
      <c r="CD7" s="603"/>
      <c r="CE7" s="938"/>
      <c r="CF7" s="1188"/>
      <c r="CG7" s="603"/>
      <c r="CH7" s="603"/>
      <c r="CI7" s="1189"/>
      <c r="CJ7" s="603"/>
      <c r="CK7" s="603"/>
      <c r="CL7" s="603"/>
      <c r="CM7" s="938"/>
      <c r="CN7" s="1188"/>
      <c r="CO7" s="603"/>
      <c r="CP7" s="603"/>
      <c r="CQ7" s="1189"/>
      <c r="CR7" s="1201"/>
      <c r="CS7" s="603"/>
      <c r="CT7" s="603"/>
      <c r="CU7" s="938"/>
      <c r="CV7" s="1188"/>
      <c r="CW7" s="603"/>
      <c r="CX7" s="603"/>
      <c r="CY7" s="1189"/>
      <c r="CZ7" s="1201"/>
      <c r="DA7" s="603"/>
      <c r="DB7" s="603"/>
      <c r="DC7" s="1189"/>
    </row>
    <row r="8" spans="1:107" s="718" customFormat="1" ht="35.25" customHeight="1">
      <c r="A8" s="845" t="str">
        <f>'SCC List'!A51</f>
        <v>70 VEHICLES (number)</v>
      </c>
      <c r="B8" s="579"/>
      <c r="C8" s="579"/>
      <c r="D8" s="603"/>
      <c r="E8" s="603"/>
      <c r="F8" s="603"/>
      <c r="G8" s="938"/>
      <c r="H8" s="1188"/>
      <c r="I8" s="603"/>
      <c r="J8" s="603"/>
      <c r="K8" s="1189"/>
      <c r="L8" s="1201"/>
      <c r="M8" s="603"/>
      <c r="N8" s="603"/>
      <c r="O8" s="938"/>
      <c r="P8" s="1188"/>
      <c r="Q8" s="603"/>
      <c r="R8" s="603"/>
      <c r="S8" s="1189"/>
      <c r="T8" s="1188"/>
      <c r="U8" s="603"/>
      <c r="V8" s="603"/>
      <c r="W8" s="1189"/>
      <c r="X8" s="1201"/>
      <c r="Y8" s="603"/>
      <c r="Z8" s="603"/>
      <c r="AA8" s="938"/>
      <c r="AB8" s="1188"/>
      <c r="AC8" s="603"/>
      <c r="AD8" s="603"/>
      <c r="AE8" s="1189"/>
      <c r="AF8" s="1201"/>
      <c r="AG8" s="603"/>
      <c r="AH8" s="603"/>
      <c r="AI8" s="938"/>
      <c r="AJ8" s="1188"/>
      <c r="AK8" s="603"/>
      <c r="AL8" s="603"/>
      <c r="AM8" s="1235"/>
      <c r="AN8" s="1222"/>
      <c r="AO8" s="906"/>
      <c r="AP8" s="906"/>
      <c r="AQ8" s="1217"/>
      <c r="AR8" s="1234"/>
      <c r="AS8" s="906"/>
      <c r="AT8" s="906"/>
      <c r="AU8" s="1235"/>
      <c r="AV8" s="1222"/>
      <c r="AW8" s="906"/>
      <c r="AX8" s="906"/>
      <c r="AY8" s="1217"/>
      <c r="AZ8" s="1188"/>
      <c r="BA8" s="603"/>
      <c r="BB8" s="603"/>
      <c r="BC8" s="1189"/>
      <c r="BD8" s="1201"/>
      <c r="BE8" s="603"/>
      <c r="BF8" s="603"/>
      <c r="BG8" s="938"/>
      <c r="BH8" s="1188"/>
      <c r="BI8" s="603"/>
      <c r="BJ8" s="603"/>
      <c r="BK8" s="1189"/>
      <c r="BL8" s="1201"/>
      <c r="BM8" s="603"/>
      <c r="BN8" s="603"/>
      <c r="BO8" s="938"/>
      <c r="BP8" s="1188"/>
      <c r="BQ8" s="603"/>
      <c r="BR8" s="603"/>
      <c r="BS8" s="1189"/>
      <c r="BT8" s="1201"/>
      <c r="BU8" s="603"/>
      <c r="BV8" s="603"/>
      <c r="BW8" s="938"/>
      <c r="BX8" s="1188"/>
      <c r="BY8" s="603"/>
      <c r="BZ8" s="603"/>
      <c r="CA8" s="1189"/>
      <c r="CB8" s="1201"/>
      <c r="CC8" s="603"/>
      <c r="CD8" s="603"/>
      <c r="CE8" s="938"/>
      <c r="CF8" s="1188"/>
      <c r="CG8" s="603"/>
      <c r="CH8" s="603"/>
      <c r="CI8" s="1189"/>
      <c r="CJ8" s="603"/>
      <c r="CK8" s="603"/>
      <c r="CL8" s="603"/>
      <c r="CM8" s="938"/>
      <c r="CN8" s="1188"/>
      <c r="CO8" s="603"/>
      <c r="CP8" s="603"/>
      <c r="CQ8" s="1189"/>
      <c r="CR8" s="1201"/>
      <c r="CS8" s="603"/>
      <c r="CT8" s="603"/>
      <c r="CU8" s="938"/>
      <c r="CV8" s="1188"/>
      <c r="CW8" s="603"/>
      <c r="CX8" s="603"/>
      <c r="CY8" s="1189"/>
      <c r="CZ8" s="1201"/>
      <c r="DA8" s="603"/>
      <c r="DB8" s="603"/>
      <c r="DC8" s="1189"/>
    </row>
    <row r="9" spans="1:107" s="718" customFormat="1" ht="35.25" customHeight="1">
      <c r="A9" s="845" t="str">
        <f>'SCC List'!A59:B59</f>
        <v>80 PROFESSIONAL SERVICES (applies to Cats. 10-50)</v>
      </c>
      <c r="B9" s="579"/>
      <c r="C9" s="579"/>
      <c r="D9" s="906"/>
      <c r="E9" s="906"/>
      <c r="F9" s="906"/>
      <c r="G9" s="1217"/>
      <c r="H9" s="1234"/>
      <c r="I9" s="906"/>
      <c r="J9" s="906"/>
      <c r="K9" s="1235"/>
      <c r="L9" s="1222"/>
      <c r="M9" s="906"/>
      <c r="N9" s="906"/>
      <c r="O9" s="1217"/>
      <c r="P9" s="1234"/>
      <c r="Q9" s="906"/>
      <c r="R9" s="906"/>
      <c r="S9" s="1235"/>
      <c r="T9" s="1234"/>
      <c r="U9" s="906"/>
      <c r="V9" s="906"/>
      <c r="W9" s="1235"/>
      <c r="X9" s="1222"/>
      <c r="Y9" s="906"/>
      <c r="Z9" s="906"/>
      <c r="AA9" s="1217"/>
      <c r="AB9" s="1234"/>
      <c r="AC9" s="906"/>
      <c r="AD9" s="906"/>
      <c r="AE9" s="1235"/>
      <c r="AF9" s="1222"/>
      <c r="AG9" s="906"/>
      <c r="AH9" s="906"/>
      <c r="AI9" s="1217"/>
      <c r="AJ9" s="1234"/>
      <c r="AK9" s="906"/>
      <c r="AL9" s="906"/>
      <c r="AM9" s="1235"/>
      <c r="AN9" s="1222"/>
      <c r="AO9" s="906"/>
      <c r="AP9" s="906"/>
      <c r="AQ9" s="1217"/>
      <c r="AR9" s="1234"/>
      <c r="AS9" s="906"/>
      <c r="AT9" s="906"/>
      <c r="AU9" s="1235"/>
      <c r="AV9" s="1222"/>
      <c r="AW9" s="906"/>
      <c r="AX9" s="906"/>
      <c r="AY9" s="1217"/>
      <c r="AZ9" s="1188"/>
      <c r="BA9" s="603"/>
      <c r="BB9" s="603"/>
      <c r="BC9" s="1189"/>
      <c r="BD9" s="1201"/>
      <c r="BE9" s="603"/>
      <c r="BF9" s="603"/>
      <c r="BG9" s="938"/>
      <c r="BH9" s="1188"/>
      <c r="BI9" s="603"/>
      <c r="BJ9" s="603"/>
      <c r="BK9" s="1189"/>
      <c r="BL9" s="1201"/>
      <c r="BM9" s="603"/>
      <c r="BN9" s="603"/>
      <c r="BO9" s="938"/>
      <c r="BP9" s="1188"/>
      <c r="BQ9" s="603"/>
      <c r="BR9" s="603"/>
      <c r="BS9" s="1189"/>
      <c r="BT9" s="1201"/>
      <c r="BU9" s="603"/>
      <c r="BV9" s="603"/>
      <c r="BW9" s="938"/>
      <c r="BX9" s="1188"/>
      <c r="BY9" s="603"/>
      <c r="BZ9" s="603"/>
      <c r="CA9" s="1189"/>
      <c r="CB9" s="1201"/>
      <c r="CC9" s="603"/>
      <c r="CD9" s="603"/>
      <c r="CE9" s="938"/>
      <c r="CF9" s="1188"/>
      <c r="CG9" s="603"/>
      <c r="CH9" s="603"/>
      <c r="CI9" s="1189"/>
      <c r="CJ9" s="603"/>
      <c r="CK9" s="603"/>
      <c r="CL9" s="603"/>
      <c r="CM9" s="938"/>
      <c r="CN9" s="1188"/>
      <c r="CO9" s="603"/>
      <c r="CP9" s="603"/>
      <c r="CQ9" s="1189"/>
      <c r="CR9" s="1201"/>
      <c r="CS9" s="603"/>
      <c r="CT9" s="603"/>
      <c r="CU9" s="938"/>
      <c r="CV9" s="1188"/>
      <c r="CW9" s="603"/>
      <c r="CX9" s="603"/>
      <c r="CY9" s="1189"/>
      <c r="CZ9" s="1201"/>
      <c r="DA9" s="603"/>
      <c r="DB9" s="603"/>
      <c r="DC9" s="1189"/>
    </row>
    <row r="10" spans="1:107" s="718" customFormat="1" ht="35.25" customHeight="1">
      <c r="A10" s="845" t="str">
        <f>'SCC List'!A68</f>
        <v>90 UNALLOCATED CONTINGENCY</v>
      </c>
      <c r="B10" s="579"/>
      <c r="C10" s="579"/>
      <c r="D10" s="604"/>
      <c r="E10" s="604"/>
      <c r="F10" s="604"/>
      <c r="G10" s="1236"/>
      <c r="H10" s="1237"/>
      <c r="I10" s="604"/>
      <c r="J10" s="604"/>
      <c r="K10" s="1238"/>
      <c r="L10" s="1200"/>
      <c r="M10" s="602"/>
      <c r="N10" s="602"/>
      <c r="O10" s="935"/>
      <c r="P10" s="1237"/>
      <c r="Q10" s="604"/>
      <c r="R10" s="604"/>
      <c r="S10" s="1238"/>
      <c r="T10" s="1237"/>
      <c r="U10" s="604"/>
      <c r="V10" s="604"/>
      <c r="W10" s="1238"/>
      <c r="X10" s="1200"/>
      <c r="Y10" s="602"/>
      <c r="Z10" s="602"/>
      <c r="AA10" s="935"/>
      <c r="AB10" s="1186"/>
      <c r="AC10" s="602"/>
      <c r="AD10" s="602"/>
      <c r="AE10" s="1187"/>
      <c r="AF10" s="1200"/>
      <c r="AG10" s="602"/>
      <c r="AH10" s="602"/>
      <c r="AI10" s="935"/>
      <c r="AJ10" s="1186"/>
      <c r="AK10" s="602"/>
      <c r="AL10" s="602"/>
      <c r="AM10" s="1229"/>
      <c r="AN10" s="1219"/>
      <c r="AO10" s="907"/>
      <c r="AP10" s="907"/>
      <c r="AQ10" s="1214"/>
      <c r="AR10" s="1228"/>
      <c r="AS10" s="907"/>
      <c r="AT10" s="907"/>
      <c r="AU10" s="1229"/>
      <c r="AV10" s="1219"/>
      <c r="AW10" s="907"/>
      <c r="AX10" s="907"/>
      <c r="AY10" s="1214"/>
      <c r="AZ10" s="1186"/>
      <c r="BA10" s="602"/>
      <c r="BB10" s="602"/>
      <c r="BC10" s="1187"/>
      <c r="BD10" s="1200"/>
      <c r="BE10" s="602"/>
      <c r="BF10" s="602"/>
      <c r="BG10" s="935"/>
      <c r="BH10" s="1186"/>
      <c r="BI10" s="602"/>
      <c r="BJ10" s="602"/>
      <c r="BK10" s="1187"/>
      <c r="BL10" s="1200"/>
      <c r="BM10" s="602"/>
      <c r="BN10" s="602"/>
      <c r="BO10" s="935"/>
      <c r="BP10" s="1186"/>
      <c r="BQ10" s="602"/>
      <c r="BR10" s="602"/>
      <c r="BS10" s="1187"/>
      <c r="BT10" s="1200"/>
      <c r="BU10" s="602"/>
      <c r="BV10" s="602"/>
      <c r="BW10" s="935"/>
      <c r="BX10" s="1186"/>
      <c r="BY10" s="602"/>
      <c r="BZ10" s="602"/>
      <c r="CA10" s="1187"/>
      <c r="CB10" s="1200"/>
      <c r="CC10" s="602"/>
      <c r="CD10" s="602"/>
      <c r="CE10" s="935"/>
      <c r="CF10" s="1186"/>
      <c r="CG10" s="602"/>
      <c r="CH10" s="602"/>
      <c r="CI10" s="1187"/>
      <c r="CJ10" s="602"/>
      <c r="CK10" s="602"/>
      <c r="CL10" s="602"/>
      <c r="CM10" s="935"/>
      <c r="CN10" s="1186"/>
      <c r="CO10" s="602"/>
      <c r="CP10" s="602"/>
      <c r="CQ10" s="1187"/>
      <c r="CR10" s="1200"/>
      <c r="CS10" s="602"/>
      <c r="CT10" s="602"/>
      <c r="CU10" s="935"/>
      <c r="CV10" s="1186"/>
      <c r="CW10" s="602"/>
      <c r="CX10" s="602"/>
      <c r="CY10" s="1187"/>
      <c r="CZ10" s="1200"/>
      <c r="DA10" s="602"/>
      <c r="DB10" s="602"/>
      <c r="DC10" s="1187"/>
    </row>
    <row r="11" spans="1:107" s="718" customFormat="1" ht="35.25" customHeight="1">
      <c r="A11" s="845" t="str">
        <f>'SCC List'!A69</f>
        <v>100  FINANCE CHARGES</v>
      </c>
      <c r="B11" s="579"/>
      <c r="C11" s="579"/>
      <c r="D11" s="604"/>
      <c r="E11" s="604"/>
      <c r="F11" s="604"/>
      <c r="G11" s="1236"/>
      <c r="H11" s="1237"/>
      <c r="I11" s="604"/>
      <c r="J11" s="604"/>
      <c r="K11" s="1238"/>
      <c r="L11" s="1200"/>
      <c r="M11" s="602"/>
      <c r="N11" s="602"/>
      <c r="O11" s="935"/>
      <c r="P11" s="1237"/>
      <c r="Q11" s="604"/>
      <c r="R11" s="604"/>
      <c r="S11" s="1238"/>
      <c r="T11" s="1237"/>
      <c r="U11" s="604"/>
      <c r="V11" s="604"/>
      <c r="W11" s="1238"/>
      <c r="X11" s="1200"/>
      <c r="Y11" s="602"/>
      <c r="Z11" s="602"/>
      <c r="AA11" s="935"/>
      <c r="AB11" s="1186"/>
      <c r="AC11" s="602"/>
      <c r="AD11" s="602"/>
      <c r="AE11" s="1187"/>
      <c r="AF11" s="1200"/>
      <c r="AG11" s="602"/>
      <c r="AH11" s="602"/>
      <c r="AI11" s="935"/>
      <c r="AJ11" s="1186"/>
      <c r="AK11" s="602"/>
      <c r="AL11" s="602"/>
      <c r="AM11" s="1229"/>
      <c r="AN11" s="1219"/>
      <c r="AO11" s="907"/>
      <c r="AP11" s="907"/>
      <c r="AQ11" s="1214"/>
      <c r="AR11" s="1228"/>
      <c r="AS11" s="907"/>
      <c r="AT11" s="907"/>
      <c r="AU11" s="1229"/>
      <c r="AV11" s="1219"/>
      <c r="AW11" s="907"/>
      <c r="AX11" s="907"/>
      <c r="AY11" s="1214"/>
      <c r="AZ11" s="1186"/>
      <c r="BA11" s="602"/>
      <c r="BB11" s="602"/>
      <c r="BC11" s="1187"/>
      <c r="BD11" s="1200"/>
      <c r="BE11" s="602"/>
      <c r="BF11" s="602"/>
      <c r="BG11" s="935"/>
      <c r="BH11" s="1186"/>
      <c r="BI11" s="602"/>
      <c r="BJ11" s="602"/>
      <c r="BK11" s="1187"/>
      <c r="BL11" s="1200"/>
      <c r="BM11" s="602"/>
      <c r="BN11" s="602"/>
      <c r="BO11" s="935"/>
      <c r="BP11" s="1186"/>
      <c r="BQ11" s="602"/>
      <c r="BR11" s="602"/>
      <c r="BS11" s="1187"/>
      <c r="BT11" s="1200"/>
      <c r="BU11" s="602"/>
      <c r="BV11" s="602"/>
      <c r="BW11" s="935"/>
      <c r="BX11" s="1186"/>
      <c r="BY11" s="602"/>
      <c r="BZ11" s="602"/>
      <c r="CA11" s="1187"/>
      <c r="CB11" s="1200"/>
      <c r="CC11" s="602"/>
      <c r="CD11" s="602"/>
      <c r="CE11" s="935"/>
      <c r="CF11" s="1186"/>
      <c r="CG11" s="602"/>
      <c r="CH11" s="602"/>
      <c r="CI11" s="1187"/>
      <c r="CJ11" s="602"/>
      <c r="CK11" s="602"/>
      <c r="CL11" s="602"/>
      <c r="CM11" s="935"/>
      <c r="CN11" s="1186"/>
      <c r="CO11" s="602"/>
      <c r="CP11" s="602"/>
      <c r="CQ11" s="1187"/>
      <c r="CR11" s="1200"/>
      <c r="CS11" s="602"/>
      <c r="CT11" s="602"/>
      <c r="CU11" s="935"/>
      <c r="CV11" s="1186"/>
      <c r="CW11" s="602"/>
      <c r="CX11" s="602"/>
      <c r="CY11" s="1187"/>
      <c r="CZ11" s="1200"/>
      <c r="DA11" s="602"/>
      <c r="DB11" s="602"/>
      <c r="DC11" s="1187"/>
    </row>
    <row r="12" spans="1:107" s="718" customFormat="1" ht="35.25" customHeight="1">
      <c r="A12" s="845" t="str">
        <f>Schedule!A25</f>
        <v>Revenue Operations </v>
      </c>
      <c r="B12" s="579"/>
      <c r="C12" s="579"/>
      <c r="D12" s="605"/>
      <c r="E12" s="605"/>
      <c r="F12" s="605"/>
      <c r="G12" s="939"/>
      <c r="H12" s="1190"/>
      <c r="I12" s="605"/>
      <c r="J12" s="605"/>
      <c r="K12" s="1191"/>
      <c r="L12" s="1202"/>
      <c r="M12" s="605"/>
      <c r="N12" s="605"/>
      <c r="O12" s="939"/>
      <c r="P12" s="1190"/>
      <c r="Q12" s="605"/>
      <c r="R12" s="605"/>
      <c r="S12" s="1191"/>
      <c r="T12" s="1190"/>
      <c r="U12" s="605"/>
      <c r="V12" s="605"/>
      <c r="W12" s="1191"/>
      <c r="X12" s="1202"/>
      <c r="Y12" s="605"/>
      <c r="Z12" s="605"/>
      <c r="AA12" s="939"/>
      <c r="AB12" s="1190"/>
      <c r="AC12" s="605"/>
      <c r="AD12" s="605"/>
      <c r="AE12" s="1191"/>
      <c r="AF12" s="1202"/>
      <c r="AG12" s="605"/>
      <c r="AH12" s="605"/>
      <c r="AI12" s="939"/>
      <c r="AJ12" s="1190"/>
      <c r="AK12" s="605"/>
      <c r="AL12" s="605"/>
      <c r="AM12" s="1191"/>
      <c r="AN12" s="1202"/>
      <c r="AO12" s="605"/>
      <c r="AP12" s="605"/>
      <c r="AQ12" s="939"/>
      <c r="AR12" s="1190"/>
      <c r="AS12" s="605"/>
      <c r="AT12" s="605"/>
      <c r="AU12" s="1191"/>
      <c r="AV12" s="1202"/>
      <c r="AW12" s="605"/>
      <c r="AX12" s="605"/>
      <c r="AY12" s="939"/>
      <c r="AZ12" s="1223"/>
      <c r="BA12" s="910"/>
      <c r="BB12" s="910"/>
      <c r="BC12" s="1224"/>
      <c r="BD12" s="1202"/>
      <c r="BE12" s="605"/>
      <c r="BF12" s="605"/>
      <c r="BG12" s="939"/>
      <c r="BH12" s="1190"/>
      <c r="BI12" s="605"/>
      <c r="BJ12" s="605"/>
      <c r="BK12" s="1191"/>
      <c r="BL12" s="1202"/>
      <c r="BM12" s="605"/>
      <c r="BN12" s="605"/>
      <c r="BO12" s="939"/>
      <c r="BP12" s="1190"/>
      <c r="BQ12" s="605"/>
      <c r="BR12" s="605"/>
      <c r="BS12" s="1191"/>
      <c r="BT12" s="1202"/>
      <c r="BU12" s="605"/>
      <c r="BV12" s="605"/>
      <c r="BW12" s="939"/>
      <c r="BX12" s="1190"/>
      <c r="BY12" s="605"/>
      <c r="BZ12" s="605"/>
      <c r="CA12" s="1191"/>
      <c r="CB12" s="1202"/>
      <c r="CC12" s="605"/>
      <c r="CD12" s="605"/>
      <c r="CE12" s="939"/>
      <c r="CF12" s="1190"/>
      <c r="CG12" s="605"/>
      <c r="CH12" s="605"/>
      <c r="CI12" s="1191"/>
      <c r="CJ12" s="605"/>
      <c r="CK12" s="605"/>
      <c r="CL12" s="605"/>
      <c r="CM12" s="939"/>
      <c r="CN12" s="1190"/>
      <c r="CO12" s="605"/>
      <c r="CP12" s="605"/>
      <c r="CQ12" s="1191"/>
      <c r="CR12" s="1202"/>
      <c r="CS12" s="605"/>
      <c r="CT12" s="605"/>
      <c r="CU12" s="939"/>
      <c r="CV12" s="1190"/>
      <c r="CW12" s="605"/>
      <c r="CX12" s="605"/>
      <c r="CY12" s="1191"/>
      <c r="CZ12" s="1202"/>
      <c r="DA12" s="605"/>
      <c r="DB12" s="605"/>
      <c r="DC12" s="1191"/>
    </row>
    <row r="13" spans="1:107" ht="35.25" customHeight="1">
      <c r="A13" s="845" t="str">
        <f>Schedule!A26</f>
        <v>Before and After Study: Two years post Rev Ops</v>
      </c>
      <c r="B13" s="579"/>
      <c r="C13" s="579"/>
      <c r="D13" s="652"/>
      <c r="E13" s="652"/>
      <c r="F13" s="652"/>
      <c r="G13" s="940"/>
      <c r="H13" s="1192"/>
      <c r="I13" s="652"/>
      <c r="J13" s="652"/>
      <c r="K13" s="1193"/>
      <c r="L13" s="1203"/>
      <c r="M13" s="652"/>
      <c r="N13" s="652"/>
      <c r="O13" s="940"/>
      <c r="P13" s="1192"/>
      <c r="Q13" s="652"/>
      <c r="R13" s="652"/>
      <c r="S13" s="1193"/>
      <c r="T13" s="1192"/>
      <c r="U13" s="652"/>
      <c r="V13" s="652"/>
      <c r="W13" s="1193"/>
      <c r="X13" s="1203"/>
      <c r="Y13" s="652"/>
      <c r="Z13" s="652"/>
      <c r="AA13" s="940"/>
      <c r="AB13" s="1192"/>
      <c r="AC13" s="652"/>
      <c r="AD13" s="652"/>
      <c r="AE13" s="1193"/>
      <c r="AF13" s="1203"/>
      <c r="AG13" s="652"/>
      <c r="AH13" s="652"/>
      <c r="AI13" s="940"/>
      <c r="AJ13" s="1192"/>
      <c r="AK13" s="652"/>
      <c r="AL13" s="652"/>
      <c r="AM13" s="1193"/>
      <c r="AN13" s="1203"/>
      <c r="AO13" s="652"/>
      <c r="AP13" s="652"/>
      <c r="AQ13" s="940"/>
      <c r="AR13" s="1192"/>
      <c r="AS13" s="652"/>
      <c r="AT13" s="652"/>
      <c r="AU13" s="1193"/>
      <c r="AV13" s="1203"/>
      <c r="AW13" s="652"/>
      <c r="AX13" s="652"/>
      <c r="AY13" s="940"/>
      <c r="AZ13" s="1192"/>
      <c r="BA13" s="652"/>
      <c r="BB13" s="652"/>
      <c r="BC13" s="1193"/>
      <c r="BD13" s="1203"/>
      <c r="BE13" s="652"/>
      <c r="BF13" s="652"/>
      <c r="BG13" s="940"/>
      <c r="BH13" s="1192"/>
      <c r="BI13" s="652"/>
      <c r="BJ13" s="652"/>
      <c r="BK13" s="1193"/>
      <c r="BL13" s="1203"/>
      <c r="BM13" s="652"/>
      <c r="BN13" s="652"/>
      <c r="BO13" s="940"/>
      <c r="BP13" s="1192"/>
      <c r="BQ13" s="652"/>
      <c r="BR13" s="652"/>
      <c r="BS13" s="1193"/>
      <c r="BT13" s="1203"/>
      <c r="BU13" s="652"/>
      <c r="BV13" s="652"/>
      <c r="BW13" s="940"/>
      <c r="BX13" s="1192"/>
      <c r="BY13" s="652"/>
      <c r="BZ13" s="652"/>
      <c r="CA13" s="1193"/>
      <c r="CB13" s="1203"/>
      <c r="CC13" s="652"/>
      <c r="CD13" s="652"/>
      <c r="CE13" s="940"/>
      <c r="CF13" s="1192"/>
      <c r="CG13" s="652"/>
      <c r="CH13" s="652"/>
      <c r="CI13" s="1193"/>
      <c r="CJ13" s="652"/>
      <c r="CK13" s="652"/>
      <c r="CL13" s="652"/>
      <c r="CM13" s="940"/>
      <c r="CN13" s="1192"/>
      <c r="CO13" s="652"/>
      <c r="CP13" s="652"/>
      <c r="CQ13" s="1193"/>
      <c r="CR13" s="1203"/>
      <c r="CS13" s="652"/>
      <c r="CT13" s="652"/>
      <c r="CU13" s="940"/>
      <c r="CV13" s="1192"/>
      <c r="CW13" s="652"/>
      <c r="CX13" s="652"/>
      <c r="CY13" s="1193"/>
      <c r="CZ13" s="1203"/>
      <c r="DA13" s="652"/>
      <c r="DB13" s="652"/>
      <c r="DC13" s="1193"/>
    </row>
    <row r="14" spans="1:107" ht="35.25" customHeight="1">
      <c r="A14" s="845" t="str">
        <f>Schedule!A27</f>
        <v>Fulfillment of the New Starts funding commitment</v>
      </c>
      <c r="B14" s="717"/>
      <c r="C14" s="579"/>
      <c r="D14" s="653"/>
      <c r="E14" s="653"/>
      <c r="F14" s="653"/>
      <c r="G14" s="1199"/>
      <c r="H14" s="1225"/>
      <c r="I14" s="653"/>
      <c r="J14" s="653"/>
      <c r="K14" s="1212"/>
      <c r="L14" s="1218"/>
      <c r="M14" s="653"/>
      <c r="N14" s="653"/>
      <c r="O14" s="1199"/>
      <c r="P14" s="1225"/>
      <c r="Q14" s="653"/>
      <c r="R14" s="653"/>
      <c r="S14" s="1212"/>
      <c r="T14" s="1225"/>
      <c r="U14" s="653"/>
      <c r="V14" s="653"/>
      <c r="W14" s="1212"/>
      <c r="X14" s="1218"/>
      <c r="Y14" s="653"/>
      <c r="Z14" s="653"/>
      <c r="AA14" s="1199"/>
      <c r="AB14" s="1225"/>
      <c r="AC14" s="653"/>
      <c r="AD14" s="653"/>
      <c r="AE14" s="1212"/>
      <c r="AF14" s="1218"/>
      <c r="AG14" s="653"/>
      <c r="AH14" s="653"/>
      <c r="AI14" s="1199"/>
      <c r="AJ14" s="1225"/>
      <c r="AK14" s="653"/>
      <c r="AL14" s="653"/>
      <c r="AM14" s="1212"/>
      <c r="AN14" s="1218"/>
      <c r="AO14" s="653"/>
      <c r="AP14" s="653"/>
      <c r="AQ14" s="1199"/>
      <c r="AR14" s="1225"/>
      <c r="AS14" s="653"/>
      <c r="AT14" s="653"/>
      <c r="AU14" s="1212"/>
      <c r="AV14" s="1218"/>
      <c r="AW14" s="653"/>
      <c r="AX14" s="653"/>
      <c r="AY14" s="1199"/>
      <c r="AZ14" s="1225"/>
      <c r="BA14" s="653"/>
      <c r="BB14" s="911"/>
      <c r="BC14" s="1212"/>
      <c r="BD14" s="1218"/>
      <c r="BE14" s="653"/>
      <c r="BF14" s="653"/>
      <c r="BG14" s="1199"/>
      <c r="BH14" s="1194"/>
      <c r="BI14" s="699"/>
      <c r="BJ14" s="699"/>
      <c r="BK14" s="1195"/>
      <c r="BL14" s="1204"/>
      <c r="BM14" s="699"/>
      <c r="BN14" s="699"/>
      <c r="BO14" s="941"/>
      <c r="BP14" s="1194"/>
      <c r="BQ14" s="699"/>
      <c r="BR14" s="699"/>
      <c r="BS14" s="1195"/>
      <c r="BT14" s="1204"/>
      <c r="BU14" s="699"/>
      <c r="BV14" s="699"/>
      <c r="BW14" s="941"/>
      <c r="BX14" s="1194"/>
      <c r="BY14" s="699"/>
      <c r="BZ14" s="699"/>
      <c r="CA14" s="1212"/>
      <c r="CB14" s="1204"/>
      <c r="CC14" s="699"/>
      <c r="CD14" s="699"/>
      <c r="CE14" s="941"/>
      <c r="CF14" s="1194"/>
      <c r="CG14" s="699"/>
      <c r="CH14" s="699"/>
      <c r="CI14" s="1195"/>
      <c r="CJ14" s="699"/>
      <c r="CK14" s="699"/>
      <c r="CL14" s="699"/>
      <c r="CM14" s="941"/>
      <c r="CN14" s="1194"/>
      <c r="CO14" s="699"/>
      <c r="CP14" s="699"/>
      <c r="CQ14" s="1195"/>
      <c r="CR14" s="1204"/>
      <c r="CS14" s="699"/>
      <c r="CT14" s="699"/>
      <c r="CU14" s="941"/>
      <c r="CV14" s="1194"/>
      <c r="CW14" s="699"/>
      <c r="CX14" s="699"/>
      <c r="CY14" s="1195"/>
      <c r="CZ14" s="1204"/>
      <c r="DA14" s="699"/>
      <c r="DB14" s="699"/>
      <c r="DC14" s="1195"/>
    </row>
    <row r="15" spans="1:107" ht="35.25" customHeight="1" thickBot="1">
      <c r="A15" s="845" t="str">
        <f>Schedule!A28</f>
        <v>Completion of project close-out, resolution of claims</v>
      </c>
      <c r="B15" s="717"/>
      <c r="C15" s="579"/>
      <c r="D15" s="653"/>
      <c r="E15" s="653"/>
      <c r="F15" s="653"/>
      <c r="G15" s="1199"/>
      <c r="H15" s="1226"/>
      <c r="I15" s="1227"/>
      <c r="J15" s="1227"/>
      <c r="K15" s="1213"/>
      <c r="L15" s="1218"/>
      <c r="M15" s="653"/>
      <c r="N15" s="653"/>
      <c r="O15" s="1199"/>
      <c r="P15" s="1226"/>
      <c r="Q15" s="1227"/>
      <c r="R15" s="1227"/>
      <c r="S15" s="1213"/>
      <c r="T15" s="1226"/>
      <c r="U15" s="1227"/>
      <c r="V15" s="1227"/>
      <c r="W15" s="1213"/>
      <c r="X15" s="1218"/>
      <c r="Y15" s="653"/>
      <c r="Z15" s="653"/>
      <c r="AA15" s="1199"/>
      <c r="AB15" s="1226"/>
      <c r="AC15" s="1227"/>
      <c r="AD15" s="1227"/>
      <c r="AE15" s="1213"/>
      <c r="AF15" s="1218"/>
      <c r="AG15" s="653"/>
      <c r="AH15" s="653"/>
      <c r="AI15" s="1199"/>
      <c r="AJ15" s="1226"/>
      <c r="AK15" s="1227"/>
      <c r="AL15" s="1227"/>
      <c r="AM15" s="1213"/>
      <c r="AN15" s="1218"/>
      <c r="AO15" s="653"/>
      <c r="AP15" s="653"/>
      <c r="AQ15" s="1199"/>
      <c r="AR15" s="1226"/>
      <c r="AS15" s="1227"/>
      <c r="AT15" s="1227"/>
      <c r="AU15" s="1213"/>
      <c r="AV15" s="1218"/>
      <c r="AW15" s="653"/>
      <c r="AX15" s="653"/>
      <c r="AY15" s="1199"/>
      <c r="AZ15" s="1226"/>
      <c r="BA15" s="1227"/>
      <c r="BB15" s="1227"/>
      <c r="BC15" s="1213"/>
      <c r="BD15" s="1218"/>
      <c r="BE15" s="653"/>
      <c r="BF15" s="653"/>
      <c r="BG15" s="1199"/>
      <c r="BH15" s="1196"/>
      <c r="BI15" s="1197"/>
      <c r="BJ15" s="1197"/>
      <c r="BK15" s="1198"/>
      <c r="BL15" s="1204"/>
      <c r="BM15" s="699"/>
      <c r="BN15" s="699"/>
      <c r="BO15" s="941"/>
      <c r="BP15" s="1196"/>
      <c r="BQ15" s="1197"/>
      <c r="BR15" s="1197"/>
      <c r="BS15" s="1198"/>
      <c r="BT15" s="1204"/>
      <c r="BU15" s="699"/>
      <c r="BV15" s="699"/>
      <c r="BW15" s="941"/>
      <c r="BX15" s="1196"/>
      <c r="BY15" s="1197"/>
      <c r="BZ15" s="1197"/>
      <c r="CA15" s="1213"/>
      <c r="CB15" s="1204"/>
      <c r="CC15" s="699"/>
      <c r="CD15" s="699"/>
      <c r="CE15" s="941"/>
      <c r="CF15" s="1196"/>
      <c r="CG15" s="1197"/>
      <c r="CH15" s="1197"/>
      <c r="CI15" s="1198"/>
      <c r="CJ15" s="699"/>
      <c r="CK15" s="699"/>
      <c r="CL15" s="699"/>
      <c r="CM15" s="941"/>
      <c r="CN15" s="1196"/>
      <c r="CO15" s="1197"/>
      <c r="CP15" s="1197"/>
      <c r="CQ15" s="1198"/>
      <c r="CR15" s="1204"/>
      <c r="CS15" s="699"/>
      <c r="CT15" s="699"/>
      <c r="CU15" s="941"/>
      <c r="CV15" s="1196"/>
      <c r="CW15" s="1197"/>
      <c r="CX15" s="1197"/>
      <c r="CY15" s="1198"/>
      <c r="CZ15" s="1205"/>
      <c r="DA15" s="1197"/>
      <c r="DB15" s="1197"/>
      <c r="DC15" s="1198"/>
    </row>
  </sheetData>
  <sheetProtection/>
  <mergeCells count="26">
    <mergeCell ref="CZ1:DC1"/>
    <mergeCell ref="D1:G1"/>
    <mergeCell ref="H1:K1"/>
    <mergeCell ref="L1:O1"/>
    <mergeCell ref="CJ1:CM1"/>
    <mergeCell ref="CN1:CQ1"/>
    <mergeCell ref="CR1:CU1"/>
    <mergeCell ref="CV1:CY1"/>
    <mergeCell ref="CB1:CE1"/>
    <mergeCell ref="CF1:CI1"/>
    <mergeCell ref="P1:S1"/>
    <mergeCell ref="AZ1:BC1"/>
    <mergeCell ref="T1:W1"/>
    <mergeCell ref="X1:AA1"/>
    <mergeCell ref="AJ1:AM1"/>
    <mergeCell ref="AN1:AQ1"/>
    <mergeCell ref="AR1:AU1"/>
    <mergeCell ref="BT1:BW1"/>
    <mergeCell ref="BX1:CA1"/>
    <mergeCell ref="AV1:AY1"/>
    <mergeCell ref="AB1:AE1"/>
    <mergeCell ref="BL1:BO1"/>
    <mergeCell ref="BP1:BS1"/>
    <mergeCell ref="BD1:BG1"/>
    <mergeCell ref="BH1:BK1"/>
    <mergeCell ref="AF1:AI1"/>
  </mergeCells>
  <printOptions/>
  <pageMargins left="0.79" right="0.39" top="1.46" bottom="0.5" header="0.65" footer="0.32"/>
  <pageSetup fitToWidth="2" horizontalDpi="600" verticalDpi="600" orientation="landscape" scale="78" r:id="rId3"/>
  <headerFooter alignWithMargins="0">
    <oddHeader>&amp;C&amp;11Attachment 4
Project Schedule
Project Sponsor Name
Project Name</oddHeader>
  </headerFooter>
  <colBreaks count="1" manualBreakCount="1">
    <brk id="39" max="14" man="1"/>
  </colBreaks>
  <ignoredErrors>
    <ignoredError sqref="A2:A15" unlockedFormula="1"/>
  </ignoredErrors>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C78"/>
  <sheetViews>
    <sheetView workbookViewId="0" topLeftCell="A1">
      <selection activeCell="B67" sqref="B67"/>
    </sheetView>
  </sheetViews>
  <sheetFormatPr defaultColWidth="9.140625" defaultRowHeight="12.75"/>
  <cols>
    <col min="1" max="1" width="9.140625" style="76" customWidth="1"/>
    <col min="2" max="2" width="56.8515625" style="76" customWidth="1"/>
    <col min="3" max="3" width="70.140625" style="165" customWidth="1"/>
    <col min="4" max="4" width="9.8515625" style="84" customWidth="1"/>
    <col min="5" max="55" width="9.140625" style="84" customWidth="1"/>
    <col min="56" max="16384" width="9.140625" style="67" customWidth="1"/>
  </cols>
  <sheetData>
    <row r="1" spans="1:55" s="75" customFormat="1" ht="51" customHeight="1">
      <c r="A1" s="1249" t="s">
        <v>231</v>
      </c>
      <c r="B1" s="1250"/>
      <c r="C1" s="280" t="s">
        <v>288</v>
      </c>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row>
    <row r="2" spans="1:55" s="75" customFormat="1" ht="16.5" customHeight="1">
      <c r="A2" s="277" t="str">
        <f>'SCC List'!A2</f>
        <v>(Rev.11a, June 4, 2008)</v>
      </c>
      <c r="B2" s="272"/>
      <c r="C2" s="279"/>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row>
    <row r="3" spans="1:55" s="216" customFormat="1" ht="140.25">
      <c r="A3" s="1254" t="str">
        <f>'SCC List'!A3</f>
        <v>10 GUIDEWAY &amp; TRACK ELEMENTS (route miles)</v>
      </c>
      <c r="B3" s="1255"/>
      <c r="C3" s="215" t="s">
        <v>290</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row>
    <row r="4" spans="1:55" s="219" customFormat="1" ht="12.75">
      <c r="A4" s="733">
        <f>'SCC List'!A4</f>
        <v>10.01</v>
      </c>
      <c r="B4" s="135" t="str">
        <f>'SCC List'!B4</f>
        <v>Guideway: At-grade exclusive right-of-way</v>
      </c>
      <c r="C4" s="218"/>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row>
    <row r="5" spans="1:55" s="219" customFormat="1" ht="12.75">
      <c r="A5" s="217">
        <f>'SCC List'!A5</f>
        <v>10.02</v>
      </c>
      <c r="B5" s="135" t="str">
        <f>'SCC List'!B5</f>
        <v>Guideway: At-grade semi-exclusive (allows cross-traffic)</v>
      </c>
      <c r="C5" s="218"/>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row>
    <row r="6" spans="1:55" s="219" customFormat="1" ht="12.75">
      <c r="A6" s="217">
        <f>'SCC List'!A6</f>
        <v>10.03</v>
      </c>
      <c r="B6" s="135" t="str">
        <f>'SCC List'!B6</f>
        <v>Guideway: At-grade in mixed traffic</v>
      </c>
      <c r="C6" s="218"/>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row>
    <row r="7" spans="1:55" s="219" customFormat="1" ht="25.5">
      <c r="A7" s="217">
        <f>'SCC List'!A7</f>
        <v>10.04</v>
      </c>
      <c r="B7" s="135" t="str">
        <f>'SCC List'!B7</f>
        <v>Guideway: Aerial structure</v>
      </c>
      <c r="C7" s="218" t="s">
        <v>32</v>
      </c>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row>
    <row r="8" spans="1:55" s="219" customFormat="1" ht="12.75">
      <c r="A8" s="217">
        <f>'SCC List'!A8</f>
        <v>10.05</v>
      </c>
      <c r="B8" s="135" t="str">
        <f>'SCC List'!B8</f>
        <v>Guideway: Built-up fill</v>
      </c>
      <c r="C8" s="218" t="s">
        <v>49</v>
      </c>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row>
    <row r="9" spans="1:55" s="219" customFormat="1" ht="25.5">
      <c r="A9" s="217">
        <f>'SCC List'!A9</f>
        <v>10.06</v>
      </c>
      <c r="B9" s="135" t="str">
        <f>'SCC List'!B9</f>
        <v>Guideway: Underground cut &amp; cover</v>
      </c>
      <c r="C9" s="218" t="s">
        <v>36</v>
      </c>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row>
    <row r="10" spans="1:55" s="219" customFormat="1" ht="25.5">
      <c r="A10" s="217">
        <f>'SCC List'!A10</f>
        <v>10.07</v>
      </c>
      <c r="B10" s="135" t="str">
        <f>'SCC List'!B10</f>
        <v>Guideway: Underground tunnel</v>
      </c>
      <c r="C10" s="218" t="s">
        <v>35</v>
      </c>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row>
    <row r="11" spans="1:55" s="219" customFormat="1" ht="25.5">
      <c r="A11" s="217">
        <f>'SCC List'!A11</f>
        <v>10.08</v>
      </c>
      <c r="B11" s="135" t="str">
        <f>'SCC List'!B11</f>
        <v>Guideway: Retained cut or fill</v>
      </c>
      <c r="C11" s="218" t="s">
        <v>36</v>
      </c>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row>
    <row r="12" spans="1:55" s="219" customFormat="1" ht="12.75">
      <c r="A12" s="217">
        <f>'SCC List'!A12</f>
        <v>10.09</v>
      </c>
      <c r="B12" s="135" t="str">
        <f>'SCC List'!B12</f>
        <v>Track:  Direct fixation</v>
      </c>
      <c r="C12" s="218" t="s">
        <v>50</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row>
    <row r="13" spans="1:55" s="219" customFormat="1" ht="12.75">
      <c r="A13" s="250">
        <f>'SCC List'!A13</f>
        <v>10.1</v>
      </c>
      <c r="B13" s="135" t="str">
        <f>'SCC List'!B13</f>
        <v>Track:  Embedded</v>
      </c>
      <c r="C13" s="218" t="s">
        <v>51</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row>
    <row r="14" spans="1:55" s="219" customFormat="1" ht="12.75">
      <c r="A14" s="217">
        <f>'SCC List'!A14</f>
        <v>10.11</v>
      </c>
      <c r="B14" s="135" t="str">
        <f>'SCC List'!B14</f>
        <v>Track:  Ballasted</v>
      </c>
      <c r="C14" s="218" t="s">
        <v>52</v>
      </c>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row>
    <row r="15" spans="1:55" s="219" customFormat="1" ht="12.75">
      <c r="A15" s="217">
        <f>'SCC List'!A15</f>
        <v>10.12</v>
      </c>
      <c r="B15" s="135" t="str">
        <f>'SCC List'!B15</f>
        <v>Track:  Special (switches, turnouts)</v>
      </c>
      <c r="C15" s="218" t="s">
        <v>53</v>
      </c>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row>
    <row r="16" spans="1:55" s="220" customFormat="1" ht="12.75">
      <c r="A16" s="217">
        <f>'SCC List'!A16</f>
        <v>10.13</v>
      </c>
      <c r="B16" s="135" t="str">
        <f>'SCC List'!B16</f>
        <v>Track:  Vibration and noise dampening</v>
      </c>
      <c r="C16" s="218" t="s">
        <v>54</v>
      </c>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row>
    <row r="17" spans="1:55" s="223" customFormat="1" ht="89.25">
      <c r="A17" s="1264" t="str">
        <f>'SCC List'!A17</f>
        <v>20 STATIONS, STOPS, TERMINALS, INTERMODAL (number)</v>
      </c>
      <c r="B17" s="1265"/>
      <c r="C17" s="222" t="s">
        <v>296</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row>
    <row r="18" spans="1:55" s="223" customFormat="1" ht="25.5">
      <c r="A18" s="221"/>
      <c r="B18" s="116"/>
      <c r="C18" s="224" t="s">
        <v>289</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row>
    <row r="19" spans="1:55" s="226" customFormat="1" ht="12.75">
      <c r="A19" s="225">
        <f>'SCC List'!A18</f>
        <v>20.01</v>
      </c>
      <c r="B19" s="116" t="str">
        <f>'SCC List'!B18</f>
        <v>At-grade station, stop, shelter, mall, terminal, platform</v>
      </c>
      <c r="C19" s="22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row>
    <row r="20" spans="1:55" s="226" customFormat="1" ht="26.25" customHeight="1">
      <c r="A20" s="225">
        <f>'SCC List'!A19</f>
        <v>20.02</v>
      </c>
      <c r="B20" s="116" t="str">
        <f>'SCC List'!B19</f>
        <v>Aerial station, stop, shelter, mall, terminal, platform</v>
      </c>
      <c r="C20" s="224" t="s">
        <v>33</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row>
    <row r="21" spans="1:55" s="226" customFormat="1" ht="12.75">
      <c r="A21" s="225">
        <f>'SCC List'!A20</f>
        <v>20.03</v>
      </c>
      <c r="B21" s="116" t="str">
        <f>'SCC List'!B20</f>
        <v>Underground station, stop, shelter, mall, terminal, platform </v>
      </c>
      <c r="C21" s="224" t="s">
        <v>34</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row>
    <row r="22" spans="1:55" s="226" customFormat="1" ht="12.75">
      <c r="A22" s="225">
        <f>'SCC List'!A21</f>
        <v>20.04</v>
      </c>
      <c r="B22" s="116" t="str">
        <f>'SCC List'!B21</f>
        <v>Other stations, landings, terminals:  Intermodal, ferry, trolley, etc. </v>
      </c>
      <c r="C22" s="22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row>
    <row r="23" spans="1:55" s="226" customFormat="1" ht="66" customHeight="1">
      <c r="A23" s="225">
        <f>'SCC List'!A22</f>
        <v>20.05</v>
      </c>
      <c r="B23" s="116" t="str">
        <f>'SCC List'!B22</f>
        <v>Joint development </v>
      </c>
      <c r="C23" s="222" t="s">
        <v>228</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row>
    <row r="24" spans="1:55" s="226" customFormat="1" ht="12.75">
      <c r="A24" s="225">
        <f>'SCC List'!A23</f>
        <v>20.06</v>
      </c>
      <c r="B24" s="116" t="str">
        <f>'SCC List'!B23</f>
        <v>Automobile parking multi-story structure</v>
      </c>
      <c r="C24" s="224" t="s">
        <v>34</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row>
    <row r="25" spans="1:55" s="226" customFormat="1" ht="12.75">
      <c r="A25" s="225">
        <f>'SCC List'!A24</f>
        <v>20.07</v>
      </c>
      <c r="B25" s="116" t="str">
        <f>'SCC List'!B24</f>
        <v>Elevators, escalators</v>
      </c>
      <c r="C25" s="22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row>
    <row r="26" spans="1:55" s="227" customFormat="1" ht="92.25" customHeight="1">
      <c r="A26" s="1251" t="str">
        <f>'SCC List'!A25</f>
        <v>30 SUPPORT FACILITIES: YARDS, SHOPS, ADMIN. BLDGS</v>
      </c>
      <c r="B26" s="1252"/>
      <c r="C26" s="215" t="s">
        <v>297</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row>
    <row r="27" spans="1:55" s="227" customFormat="1" ht="25.5">
      <c r="A27" s="1239"/>
      <c r="B27" s="1240"/>
      <c r="C27" s="218" t="s">
        <v>291</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row>
    <row r="28" spans="1:55" s="227" customFormat="1" ht="38.25" customHeight="1">
      <c r="A28" s="1241"/>
      <c r="B28" s="1242"/>
      <c r="C28" s="215" t="s">
        <v>38</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row>
    <row r="29" spans="1:3" ht="12.75">
      <c r="A29" s="217">
        <f>'SCC List'!A26</f>
        <v>30.01</v>
      </c>
      <c r="B29" s="135" t="str">
        <f>'SCC List'!B26</f>
        <v>Administration Building:  Office, sales, storage, revenue counting</v>
      </c>
      <c r="C29" s="218"/>
    </row>
    <row r="30" spans="1:3" ht="12.75">
      <c r="A30" s="217">
        <f>'SCC List'!A27</f>
        <v>30.02</v>
      </c>
      <c r="B30" s="135" t="str">
        <f>'SCC List'!B27</f>
        <v>Light Maintenance Facility </v>
      </c>
      <c r="C30" s="218" t="s">
        <v>55</v>
      </c>
    </row>
    <row r="31" spans="1:3" ht="12.75">
      <c r="A31" s="217">
        <f>'SCC List'!A28</f>
        <v>30.03</v>
      </c>
      <c r="B31" s="135" t="str">
        <f>'SCC List'!B28</f>
        <v>Heavy Maintenance Facility</v>
      </c>
      <c r="C31" s="218" t="s">
        <v>56</v>
      </c>
    </row>
    <row r="32" spans="1:3" ht="12.75">
      <c r="A32" s="217">
        <f>'SCC List'!A29</f>
        <v>30.04</v>
      </c>
      <c r="B32" s="135" t="str">
        <f>'SCC List'!B29</f>
        <v>Storage or Maintenance of Way Building</v>
      </c>
      <c r="C32" s="218"/>
    </row>
    <row r="33" spans="1:55" s="228" customFormat="1" ht="12.75">
      <c r="A33" s="217">
        <f>'SCC List'!A30</f>
        <v>30.05</v>
      </c>
      <c r="B33" s="135" t="str">
        <f>'SCC List'!B30</f>
        <v>Yard and Yard Track</v>
      </c>
      <c r="C33" s="218" t="s">
        <v>169</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row>
    <row r="34" spans="1:55" s="223" customFormat="1" ht="24.75" customHeight="1">
      <c r="A34" s="1264" t="str">
        <f>'SCC List'!A31</f>
        <v>40 SITEWORK &amp; SPECIAL CONDITIONS</v>
      </c>
      <c r="B34" s="1265"/>
      <c r="C34" s="224" t="s">
        <v>292</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row>
    <row r="35" spans="1:55" s="226" customFormat="1" ht="12.75">
      <c r="A35" s="225">
        <f>'SCC List'!A32</f>
        <v>40.01</v>
      </c>
      <c r="B35" s="116" t="str">
        <f>'SCC List'!B32</f>
        <v>Demolition, Clearing, Earthwork</v>
      </c>
      <c r="C35" s="224" t="s">
        <v>37</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row>
    <row r="36" spans="1:55" s="226" customFormat="1" ht="12.75">
      <c r="A36" s="225">
        <f>'SCC List'!A33</f>
        <v>40.02</v>
      </c>
      <c r="B36" s="116" t="str">
        <f>'SCC List'!B33</f>
        <v>Site Utilities, Utility Relocation</v>
      </c>
      <c r="C36" s="224" t="s">
        <v>57</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spans="1:55" s="226" customFormat="1" ht="25.5">
      <c r="A37" s="225">
        <f>'SCC List'!A34</f>
        <v>40.03</v>
      </c>
      <c r="B37" s="116" t="str">
        <f>'SCC List'!B34</f>
        <v>Haz. mat'l, contam'd soil removal/mitigation, ground water treatments</v>
      </c>
      <c r="C37" s="224" t="s">
        <v>293</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row>
    <row r="38" spans="1:55" s="226" customFormat="1" ht="25.5">
      <c r="A38" s="225">
        <f>'SCC List'!A35</f>
        <v>40.04</v>
      </c>
      <c r="B38" s="116" t="str">
        <f>'SCC List'!B35</f>
        <v>Environmental mitigation, e.g. wetlands, historic/archeologic, parks</v>
      </c>
      <c r="C38" s="224" t="s">
        <v>58</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row>
    <row r="39" spans="1:55" s="226" customFormat="1" ht="12.75">
      <c r="A39" s="225">
        <f>'SCC List'!A36</f>
        <v>40.05</v>
      </c>
      <c r="B39" s="116" t="str">
        <f>'SCC List'!B36</f>
        <v>Site structures including retaining walls, sound walls</v>
      </c>
      <c r="C39" s="22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55" s="226" customFormat="1" ht="25.5">
      <c r="A40" s="225">
        <f>'SCC List'!A37</f>
        <v>40.06</v>
      </c>
      <c r="B40" s="116" t="str">
        <f>'SCC List'!B37</f>
        <v>Pedestrian / bike access and accommodation, landscaping</v>
      </c>
      <c r="C40" s="222" t="s">
        <v>59</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55" s="226" customFormat="1" ht="12.75">
      <c r="A41" s="225">
        <f>'SCC List'!A38</f>
        <v>40.07</v>
      </c>
      <c r="B41" s="116" t="str">
        <f>'SCC List'!B38</f>
        <v>Automobile, bus, van accessways including roads, parking lots</v>
      </c>
      <c r="C41" s="224" t="s">
        <v>298</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1:55" s="226" customFormat="1" ht="144" customHeight="1">
      <c r="A42" s="225">
        <f>'SCC List'!A39</f>
        <v>40.08</v>
      </c>
      <c r="B42" s="116" t="str">
        <f>'SCC List'!B39</f>
        <v>Temporary Facilities and other indirect costs during construction</v>
      </c>
      <c r="C42" s="222" t="s">
        <v>263</v>
      </c>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1:55" s="227" customFormat="1" ht="28.5" customHeight="1">
      <c r="A43" s="1254" t="str">
        <f>'SCC List'!A40</f>
        <v>50  SYSTEMS</v>
      </c>
      <c r="B43" s="1255"/>
      <c r="C43" s="218" t="s">
        <v>292</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3" ht="12.75">
      <c r="A44" s="217">
        <f>'SCC List'!A41</f>
        <v>50.01</v>
      </c>
      <c r="B44" s="135" t="str">
        <f>'SCC List'!B41</f>
        <v>Train control and signals</v>
      </c>
      <c r="C44" s="218"/>
    </row>
    <row r="45" spans="1:55" s="228" customFormat="1" ht="12.75">
      <c r="A45" s="217">
        <f>'SCC List'!A42</f>
        <v>50.02</v>
      </c>
      <c r="B45" s="135" t="str">
        <f>'SCC List'!B42</f>
        <v>Traffic signals and crossing protection</v>
      </c>
      <c r="C45" s="218" t="s">
        <v>225</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55" s="223" customFormat="1" ht="12.75">
      <c r="A46" s="217">
        <f>'SCC List'!A43</f>
        <v>50.03</v>
      </c>
      <c r="B46" s="135" t="str">
        <f>'SCC List'!B43</f>
        <v>Traction power supply:  substations </v>
      </c>
      <c r="C46" s="229"/>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row>
    <row r="47" spans="1:55" s="226" customFormat="1" ht="12.75">
      <c r="A47" s="217">
        <f>'SCC List'!A44</f>
        <v>50.04</v>
      </c>
      <c r="B47" s="135" t="str">
        <f>'SCC List'!B44</f>
        <v>Traction power distribution:  catenary and third rail</v>
      </c>
      <c r="C47" s="218"/>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row>
    <row r="48" spans="1:55" s="226" customFormat="1" ht="51">
      <c r="A48" s="217">
        <f>'SCC List'!A45</f>
        <v>50.05</v>
      </c>
      <c r="B48" s="135" t="str">
        <f>'SCC List'!B45</f>
        <v>Communications</v>
      </c>
      <c r="C48" s="218" t="s">
        <v>226</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55" s="226" customFormat="1" ht="12.75">
      <c r="A49" s="217">
        <f>'SCC List'!A46</f>
        <v>50.06</v>
      </c>
      <c r="B49" s="135" t="str">
        <f>'SCC List'!B46</f>
        <v>Fare collection system and equipment</v>
      </c>
      <c r="C49" s="218" t="s">
        <v>61</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55" s="226" customFormat="1" ht="12.75">
      <c r="A50" s="217">
        <f>'SCC List'!A47</f>
        <v>50.07</v>
      </c>
      <c r="B50" s="135" t="str">
        <f>'SCC List'!B47</f>
        <v>Central Control</v>
      </c>
      <c r="C50" s="218"/>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55" s="219" customFormat="1" ht="15.75" customHeight="1">
      <c r="A51" s="1256" t="s">
        <v>186</v>
      </c>
      <c r="B51" s="1248"/>
      <c r="C51" s="230"/>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row>
    <row r="52" spans="1:55" s="226" customFormat="1" ht="51.75" customHeight="1">
      <c r="A52" s="1264" t="str">
        <f>'SCC List'!A48</f>
        <v>60 ROW, LAND, EXISTING IMPROVEMENTS</v>
      </c>
      <c r="B52" s="1265"/>
      <c r="C52" s="366" t="s">
        <v>19</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3" spans="1:55" s="226" customFormat="1" ht="81" customHeight="1">
      <c r="A53" s="225">
        <f>'SCC List'!A49</f>
        <v>60.01</v>
      </c>
      <c r="B53" s="116" t="str">
        <f>'SCC List'!B49</f>
        <v>Purchase or lease of real estate  </v>
      </c>
      <c r="C53" s="222" t="s">
        <v>295</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row>
    <row r="54" spans="1:55" s="231" customFormat="1" ht="15.75" customHeight="1">
      <c r="A54" s="225">
        <f>'SCC List'!A50</f>
        <v>60.02</v>
      </c>
      <c r="B54" s="116" t="str">
        <f>'SCC List'!B50</f>
        <v>Relocation of existing households and businesses</v>
      </c>
      <c r="C54" s="224" t="s">
        <v>224</v>
      </c>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row>
    <row r="55" spans="1:55" s="227" customFormat="1" ht="57.75" customHeight="1">
      <c r="A55" s="1254" t="str">
        <f>'SCC List'!A51</f>
        <v>70 VEHICLES (number)</v>
      </c>
      <c r="B55" s="1255"/>
      <c r="C55" s="229" t="s">
        <v>18</v>
      </c>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row>
    <row r="56" spans="1:3" ht="12.75">
      <c r="A56" s="217">
        <f>'SCC List'!A52</f>
        <v>70.01</v>
      </c>
      <c r="B56" s="135" t="str">
        <f>'SCC List'!B52</f>
        <v>Light Rail</v>
      </c>
      <c r="C56" s="218" t="s">
        <v>294</v>
      </c>
    </row>
    <row r="57" spans="1:3" ht="12.75">
      <c r="A57" s="217">
        <f>'SCC List'!A53</f>
        <v>70.02</v>
      </c>
      <c r="B57" s="135" t="str">
        <f>'SCC List'!B53</f>
        <v>Heavy Rail</v>
      </c>
      <c r="C57" s="218"/>
    </row>
    <row r="58" spans="1:3" ht="28.5" customHeight="1">
      <c r="A58" s="217">
        <f>'SCC List'!A54</f>
        <v>70.03</v>
      </c>
      <c r="B58" s="135" t="str">
        <f>'SCC List'!B54</f>
        <v>Commuter Rail</v>
      </c>
      <c r="C58" s="215" t="s">
        <v>299</v>
      </c>
    </row>
    <row r="59" spans="1:3" ht="25.5">
      <c r="A59" s="217">
        <f>'SCC List'!A55</f>
        <v>70.04</v>
      </c>
      <c r="B59" s="135" t="str">
        <f>'SCC List'!B55</f>
        <v>Bus</v>
      </c>
      <c r="C59" s="215" t="s">
        <v>300</v>
      </c>
    </row>
    <row r="60" spans="1:3" ht="25.5">
      <c r="A60" s="217">
        <f>'SCC List'!A56</f>
        <v>70.05</v>
      </c>
      <c r="B60" s="135" t="str">
        <f>'SCC List'!B56</f>
        <v>Other</v>
      </c>
      <c r="C60" s="215" t="s">
        <v>62</v>
      </c>
    </row>
    <row r="61" spans="1:3" ht="12.75">
      <c r="A61" s="217">
        <f>'SCC List'!A57</f>
        <v>70.06</v>
      </c>
      <c r="B61" s="135" t="str">
        <f>'SCC List'!B57</f>
        <v>Non-revenue vehicles</v>
      </c>
      <c r="C61" s="232"/>
    </row>
    <row r="62" spans="1:3" ht="12.75">
      <c r="A62" s="217">
        <f>'SCC List'!A58</f>
        <v>70.07</v>
      </c>
      <c r="B62" s="135" t="str">
        <f>'SCC List'!B58</f>
        <v>Spare parts</v>
      </c>
      <c r="C62" s="218"/>
    </row>
    <row r="63" spans="1:55" s="223" customFormat="1" ht="19.5" customHeight="1">
      <c r="A63" s="1264" t="str">
        <f>'SCC List'!A59</f>
        <v>80 PROFESSIONAL SERVICES (applies to Cats. 10-50)</v>
      </c>
      <c r="B63" s="1265"/>
      <c r="C63" s="1266" t="s">
        <v>12</v>
      </c>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row>
    <row r="64" spans="1:55" s="226" customFormat="1" ht="38.25" customHeight="1">
      <c r="A64" s="225">
        <f>'SCC List'!A60</f>
        <v>80.01</v>
      </c>
      <c r="B64" s="116" t="str">
        <f>'SCC List'!B60</f>
        <v>Preliminary Engineering</v>
      </c>
      <c r="C64" s="1259"/>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row>
    <row r="65" spans="1:55" s="226" customFormat="1" ht="38.25" customHeight="1">
      <c r="A65" s="225">
        <f>'SCC List'!A61</f>
        <v>80.02</v>
      </c>
      <c r="B65" s="116" t="str">
        <f>'SCC List'!B61</f>
        <v>Final Design</v>
      </c>
      <c r="C65" s="1259"/>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row>
    <row r="66" spans="1:55" s="226" customFormat="1" ht="38.25" customHeight="1">
      <c r="A66" s="225">
        <f>'SCC List'!A62</f>
        <v>80.03</v>
      </c>
      <c r="B66" s="116" t="str">
        <f>'SCC List'!B62</f>
        <v>Project Management for Design and Construction</v>
      </c>
      <c r="C66" s="1259"/>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row>
    <row r="67" spans="1:55" s="226" customFormat="1" ht="38.25" customHeight="1">
      <c r="A67" s="225">
        <f>'SCC List'!A63</f>
        <v>80.04</v>
      </c>
      <c r="B67" s="116" t="str">
        <f>'SCC List'!B63</f>
        <v>Construction Administration &amp; Management </v>
      </c>
      <c r="C67" s="1259"/>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row>
    <row r="68" spans="1:55" s="226" customFormat="1" ht="38.25" customHeight="1">
      <c r="A68" s="225">
        <f>'SCC List'!A64</f>
        <v>80.05</v>
      </c>
      <c r="B68" s="116" t="str">
        <f>'SCC List'!B64</f>
        <v>Professional Liability and other Non-Construction Insurance </v>
      </c>
      <c r="C68" s="1259"/>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row>
    <row r="69" spans="1:55" s="226" customFormat="1" ht="38.25" customHeight="1">
      <c r="A69" s="225">
        <f>'SCC List'!A65</f>
        <v>80.06</v>
      </c>
      <c r="B69" s="116" t="str">
        <f>'SCC List'!B65</f>
        <v>Legal; Permits; Review Fees by other agencies, cities, etc.</v>
      </c>
      <c r="C69" s="1259"/>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row>
    <row r="70" spans="1:55" s="226" customFormat="1" ht="38.25" customHeight="1">
      <c r="A70" s="225">
        <f>'SCC List'!A66</f>
        <v>80.07</v>
      </c>
      <c r="B70" s="116" t="str">
        <f>'SCC List'!B66</f>
        <v>Surveys, Testing, Investigation, Inspection</v>
      </c>
      <c r="C70" s="1257"/>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row>
    <row r="71" spans="1:55" s="226" customFormat="1" ht="33" customHeight="1">
      <c r="A71" s="225">
        <f>'SCC List'!A67</f>
        <v>80.08</v>
      </c>
      <c r="B71" s="116" t="str">
        <f>'SCC List'!B67</f>
        <v>Start up</v>
      </c>
      <c r="C71" s="222" t="s">
        <v>262</v>
      </c>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row>
    <row r="72" spans="1:55" s="226" customFormat="1" ht="12.75" customHeight="1">
      <c r="A72" s="282" t="s">
        <v>183</v>
      </c>
      <c r="B72" s="283"/>
      <c r="C72" s="230"/>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row>
    <row r="73" spans="1:55" s="226" customFormat="1" ht="25.5">
      <c r="A73" s="1258" t="str">
        <f>'SCC List'!A68</f>
        <v>90 UNALLOCATED CONTINGENCY</v>
      </c>
      <c r="B73" s="1253"/>
      <c r="C73" s="222" t="s">
        <v>301</v>
      </c>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row>
    <row r="74" spans="1:55" s="226" customFormat="1" ht="12.75" customHeight="1">
      <c r="A74" s="286" t="s">
        <v>184</v>
      </c>
      <c r="B74" s="287"/>
      <c r="C74" s="22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row>
    <row r="75" spans="1:55" s="233" customFormat="1" ht="144" customHeight="1">
      <c r="A75" s="1264" t="str">
        <f>'SCC List'!A69</f>
        <v>100  FINANCE CHARGES</v>
      </c>
      <c r="B75" s="1265"/>
      <c r="C75" s="222" t="s">
        <v>229</v>
      </c>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row>
    <row r="76" spans="1:55" s="234" customFormat="1" ht="12.75" customHeight="1">
      <c r="A76" s="282" t="s">
        <v>185</v>
      </c>
      <c r="B76" s="283"/>
      <c r="C76" s="230"/>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row>
    <row r="77" spans="1:3" ht="12.75">
      <c r="A77" s="135"/>
      <c r="B77" s="135"/>
      <c r="C77" s="218"/>
    </row>
    <row r="78" spans="1:55" s="219" customFormat="1" ht="12.75">
      <c r="A78" s="135"/>
      <c r="B78" s="135"/>
      <c r="C78" s="218"/>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row>
  </sheetData>
  <sheetProtection password="D08F" sheet="1" objects="1" scenarios="1"/>
  <mergeCells count="13">
    <mergeCell ref="A34:B34"/>
    <mergeCell ref="A43:B43"/>
    <mergeCell ref="A51:B51"/>
    <mergeCell ref="A1:B1"/>
    <mergeCell ref="A3:B3"/>
    <mergeCell ref="A17:B17"/>
    <mergeCell ref="A26:B28"/>
    <mergeCell ref="A52:B52"/>
    <mergeCell ref="A75:B75"/>
    <mergeCell ref="C63:C70"/>
    <mergeCell ref="A73:B73"/>
    <mergeCell ref="A55:B55"/>
    <mergeCell ref="A63:B63"/>
  </mergeCells>
  <printOptions/>
  <pageMargins left="0.51" right="0.35" top="0.59" bottom="0.35" header="0.23" footer="0.26"/>
  <pageSetup fitToHeight="0" fitToWidth="1" horizontalDpi="600" verticalDpi="600" orientation="portrait" scale="72" r:id="rId1"/>
  <headerFooter alignWithMargins="0">
    <oddFooter>&amp;R
</oddFooter>
  </headerFooter>
  <rowBreaks count="2" manualBreakCount="2">
    <brk id="33" max="2" man="1"/>
    <brk id="51" max="2"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H294"/>
  <sheetViews>
    <sheetView zoomScale="85" zoomScaleNormal="85" workbookViewId="0" topLeftCell="A1">
      <selection activeCell="B28" sqref="B28"/>
    </sheetView>
  </sheetViews>
  <sheetFormatPr defaultColWidth="9.140625" defaultRowHeight="12.75"/>
  <cols>
    <col min="1" max="1" width="52.7109375" style="213" customWidth="1"/>
    <col min="2" max="2" width="9.7109375" style="213" customWidth="1"/>
    <col min="3" max="3" width="8.140625" style="213" customWidth="1"/>
    <col min="4" max="4" width="43.421875" style="213" customWidth="1"/>
    <col min="5" max="5" width="2.140625" style="213" customWidth="1"/>
    <col min="6" max="6" width="19.421875" style="335" customWidth="1"/>
    <col min="7" max="7" width="2.140625" style="335" customWidth="1"/>
    <col min="8" max="8" width="32.28125" style="84" customWidth="1"/>
    <col min="9" max="16384" width="9.140625" style="213" customWidth="1"/>
  </cols>
  <sheetData>
    <row r="1" spans="1:8" ht="52.5" customHeight="1">
      <c r="A1" s="1243" t="s">
        <v>302</v>
      </c>
      <c r="B1" s="1244"/>
      <c r="C1" s="1244"/>
      <c r="D1" s="1244"/>
      <c r="E1" s="1244"/>
      <c r="F1" s="1244"/>
      <c r="G1" s="1244"/>
      <c r="H1" s="1245"/>
    </row>
    <row r="2" spans="1:8" ht="15" customHeight="1">
      <c r="A2" s="1246" t="str">
        <f>'SCC List'!A2</f>
        <v>(Rev.11a, June 4, 2008)</v>
      </c>
      <c r="B2" s="1247"/>
      <c r="C2" s="1247"/>
      <c r="D2" s="1247"/>
      <c r="E2" s="1247"/>
      <c r="F2" s="1247"/>
      <c r="G2" s="1247"/>
      <c r="H2" s="1267"/>
    </row>
    <row r="3" spans="1:8" s="236" customFormat="1" ht="19.5" customHeight="1">
      <c r="A3" s="1275" t="s">
        <v>14</v>
      </c>
      <c r="B3" s="235">
        <v>14010</v>
      </c>
      <c r="C3" s="214" t="s">
        <v>152</v>
      </c>
      <c r="D3" s="238"/>
      <c r="E3" s="343"/>
      <c r="F3" s="336"/>
      <c r="G3" s="336"/>
      <c r="H3" s="380" t="s">
        <v>194</v>
      </c>
    </row>
    <row r="4" spans="1:8" s="236" customFormat="1" ht="19.5" customHeight="1">
      <c r="A4" s="1276"/>
      <c r="B4" s="208">
        <v>140110</v>
      </c>
      <c r="C4" s="209" t="s">
        <v>153</v>
      </c>
      <c r="D4" s="340"/>
      <c r="E4" s="340"/>
      <c r="F4" s="336"/>
      <c r="G4" s="336"/>
      <c r="H4" s="380" t="s">
        <v>195</v>
      </c>
    </row>
    <row r="5" spans="1:8" s="236" customFormat="1" ht="19.5" customHeight="1">
      <c r="A5" s="1276"/>
      <c r="B5" s="208"/>
      <c r="C5" s="209"/>
      <c r="D5" s="340"/>
      <c r="E5" s="340"/>
      <c r="F5" s="336"/>
      <c r="G5" s="336"/>
      <c r="H5" s="380" t="s">
        <v>196</v>
      </c>
    </row>
    <row r="6" spans="1:8" s="236" customFormat="1" ht="19.5" customHeight="1">
      <c r="A6" s="1276"/>
      <c r="B6" s="235">
        <v>14020</v>
      </c>
      <c r="C6" s="214" t="s">
        <v>154</v>
      </c>
      <c r="D6" s="214"/>
      <c r="E6" s="344"/>
      <c r="F6" s="336"/>
      <c r="G6" s="337"/>
      <c r="H6" s="381" t="s">
        <v>197</v>
      </c>
    </row>
    <row r="7" spans="1:8" s="236" customFormat="1" ht="19.5" customHeight="1">
      <c r="A7" s="1276"/>
      <c r="B7" s="208">
        <v>140220</v>
      </c>
      <c r="C7" s="209" t="s">
        <v>155</v>
      </c>
      <c r="D7" s="340"/>
      <c r="E7" s="340"/>
      <c r="F7" s="336"/>
      <c r="G7" s="337"/>
      <c r="H7" s="381" t="s">
        <v>198</v>
      </c>
    </row>
    <row r="8" spans="1:8" s="236" customFormat="1" ht="19.5" customHeight="1">
      <c r="A8" s="1276"/>
      <c r="B8" s="208"/>
      <c r="C8" s="209"/>
      <c r="D8" s="340"/>
      <c r="E8" s="340"/>
      <c r="F8" s="336"/>
      <c r="G8" s="337"/>
      <c r="H8" s="381" t="s">
        <v>199</v>
      </c>
    </row>
    <row r="9" spans="1:8" s="236" customFormat="1" ht="19.5" customHeight="1">
      <c r="A9" s="1276"/>
      <c r="B9" s="235">
        <v>14030</v>
      </c>
      <c r="C9" s="214" t="s">
        <v>156</v>
      </c>
      <c r="D9" s="214"/>
      <c r="E9" s="344"/>
      <c r="F9" s="336"/>
      <c r="G9" s="337"/>
      <c r="H9" s="381" t="s">
        <v>212</v>
      </c>
    </row>
    <row r="10" spans="1:8" s="236" customFormat="1" ht="19.5" customHeight="1">
      <c r="A10" s="1276"/>
      <c r="B10" s="208">
        <v>140330</v>
      </c>
      <c r="C10" s="209" t="s">
        <v>157</v>
      </c>
      <c r="D10" s="209"/>
      <c r="E10" s="209"/>
      <c r="F10" s="336"/>
      <c r="G10" s="337"/>
      <c r="H10" s="381" t="s">
        <v>200</v>
      </c>
    </row>
    <row r="11" spans="1:8" s="236" customFormat="1" ht="19.5" customHeight="1">
      <c r="A11" s="1276"/>
      <c r="B11" s="208"/>
      <c r="C11" s="209"/>
      <c r="D11" s="209"/>
      <c r="E11" s="209"/>
      <c r="F11" s="336"/>
      <c r="G11" s="337"/>
      <c r="H11" s="381" t="s">
        <v>201</v>
      </c>
    </row>
    <row r="12" spans="1:8" s="236" customFormat="1" ht="19.5" customHeight="1">
      <c r="A12" s="1276"/>
      <c r="B12" s="235">
        <v>14040</v>
      </c>
      <c r="C12" s="214" t="s">
        <v>158</v>
      </c>
      <c r="D12" s="339"/>
      <c r="E12" s="340"/>
      <c r="F12" s="379" t="s">
        <v>240</v>
      </c>
      <c r="G12" s="560"/>
      <c r="H12" s="381" t="s">
        <v>202</v>
      </c>
    </row>
    <row r="13" spans="1:8" s="236" customFormat="1" ht="19.5" customHeight="1">
      <c r="A13" s="1276"/>
      <c r="B13" s="208">
        <v>140440</v>
      </c>
      <c r="C13" s="209" t="s">
        <v>159</v>
      </c>
      <c r="D13" s="340"/>
      <c r="E13" s="340"/>
      <c r="F13" s="379" t="s">
        <v>241</v>
      </c>
      <c r="G13" s="337"/>
      <c r="H13" s="381" t="s">
        <v>203</v>
      </c>
    </row>
    <row r="14" spans="1:8" s="236" customFormat="1" ht="19.5" customHeight="1">
      <c r="A14" s="1276"/>
      <c r="B14" s="208"/>
      <c r="C14" s="209"/>
      <c r="D14" s="340"/>
      <c r="E14" s="340"/>
      <c r="F14" s="562"/>
      <c r="G14" s="337"/>
      <c r="H14" s="381" t="s">
        <v>204</v>
      </c>
    </row>
    <row r="15" spans="1:8" s="236" customFormat="1" ht="19.5" customHeight="1">
      <c r="A15" s="1276"/>
      <c r="B15" s="235">
        <v>14050</v>
      </c>
      <c r="C15" s="214" t="s">
        <v>160</v>
      </c>
      <c r="D15" s="214"/>
      <c r="E15" s="344"/>
      <c r="F15" s="379" t="s">
        <v>242</v>
      </c>
      <c r="G15" s="560"/>
      <c r="H15" s="381" t="s">
        <v>20</v>
      </c>
    </row>
    <row r="16" spans="1:8" s="236" customFormat="1" ht="19.5" customHeight="1">
      <c r="A16" s="1276"/>
      <c r="B16" s="208">
        <v>140550</v>
      </c>
      <c r="C16" s="209" t="s">
        <v>161</v>
      </c>
      <c r="D16" s="340"/>
      <c r="E16" s="340"/>
      <c r="F16" s="379" t="s">
        <v>243</v>
      </c>
      <c r="G16" s="337"/>
      <c r="H16" s="381" t="s">
        <v>21</v>
      </c>
    </row>
    <row r="17" spans="1:8" s="236" customFormat="1" ht="19.5" customHeight="1">
      <c r="A17" s="1276"/>
      <c r="B17" s="208"/>
      <c r="C17" s="209"/>
      <c r="D17" s="340"/>
      <c r="E17" s="340"/>
      <c r="F17" s="562"/>
      <c r="G17" s="337"/>
      <c r="H17" s="381" t="s">
        <v>205</v>
      </c>
    </row>
    <row r="18" spans="1:8" s="236" customFormat="1" ht="19.5" customHeight="1">
      <c r="A18" s="1276"/>
      <c r="B18" s="235">
        <v>14060</v>
      </c>
      <c r="C18" s="1270" t="s">
        <v>162</v>
      </c>
      <c r="D18" s="1271"/>
      <c r="E18" s="340"/>
      <c r="F18" s="563" t="s">
        <v>244</v>
      </c>
      <c r="G18" s="560"/>
      <c r="H18" s="381" t="s">
        <v>206</v>
      </c>
    </row>
    <row r="19" spans="1:8" s="236" customFormat="1" ht="19.5" customHeight="1">
      <c r="A19" s="1276"/>
      <c r="B19" s="208">
        <v>140660</v>
      </c>
      <c r="C19" s="1272" t="s">
        <v>163</v>
      </c>
      <c r="D19" s="1269"/>
      <c r="E19" s="340"/>
      <c r="F19" s="379" t="s">
        <v>214</v>
      </c>
      <c r="G19" s="337"/>
      <c r="H19" s="381" t="s">
        <v>22</v>
      </c>
    </row>
    <row r="20" spans="1:8" s="236" customFormat="1" ht="19.5" customHeight="1">
      <c r="A20" s="1276"/>
      <c r="B20" s="208"/>
      <c r="C20" s="210"/>
      <c r="D20" s="340"/>
      <c r="E20" s="340"/>
      <c r="F20" s="565"/>
      <c r="G20" s="336"/>
      <c r="H20" s="380" t="s">
        <v>23</v>
      </c>
    </row>
    <row r="21" spans="1:8" s="236" customFormat="1" ht="19.5" customHeight="1">
      <c r="A21" s="1276"/>
      <c r="B21" s="345">
        <v>14070</v>
      </c>
      <c r="C21" s="378" t="s">
        <v>164</v>
      </c>
      <c r="D21" s="378"/>
      <c r="E21" s="561"/>
      <c r="F21" s="563" t="s">
        <v>245</v>
      </c>
      <c r="G21" s="566"/>
      <c r="H21" s="380" t="s">
        <v>25</v>
      </c>
    </row>
    <row r="22" spans="1:8" s="236" customFormat="1" ht="19.5" customHeight="1">
      <c r="A22" s="1276"/>
      <c r="B22" s="383" t="s">
        <v>170</v>
      </c>
      <c r="C22" s="384" t="s">
        <v>177</v>
      </c>
      <c r="D22" s="384"/>
      <c r="E22" s="248"/>
      <c r="F22" s="379" t="s">
        <v>239</v>
      </c>
      <c r="G22" s="336"/>
      <c r="H22" s="380" t="s">
        <v>24</v>
      </c>
    </row>
    <row r="23" spans="1:8" s="236" customFormat="1" ht="19.5" customHeight="1">
      <c r="A23" s="1276"/>
      <c r="B23" s="247"/>
      <c r="C23" s="248"/>
      <c r="D23" s="248"/>
      <c r="E23" s="248"/>
      <c r="F23" s="565"/>
      <c r="G23" s="336"/>
      <c r="H23" s="380" t="s">
        <v>26</v>
      </c>
    </row>
    <row r="24" spans="1:8" s="236" customFormat="1" ht="19.5" customHeight="1">
      <c r="A24" s="1276"/>
      <c r="B24" s="235">
        <v>14080</v>
      </c>
      <c r="C24" s="1273" t="s">
        <v>171</v>
      </c>
      <c r="D24" s="1274"/>
      <c r="E24" s="340"/>
      <c r="F24" s="379" t="s">
        <v>246</v>
      </c>
      <c r="G24" s="566"/>
      <c r="H24" s="380" t="s">
        <v>27</v>
      </c>
    </row>
    <row r="25" spans="1:8" s="236" customFormat="1" ht="19.5" customHeight="1">
      <c r="A25" s="1276"/>
      <c r="B25" s="208">
        <v>140880</v>
      </c>
      <c r="C25" s="1268" t="s">
        <v>172</v>
      </c>
      <c r="D25" s="1269"/>
      <c r="E25" s="340"/>
      <c r="F25" s="382" t="s">
        <v>247</v>
      </c>
      <c r="G25" s="337"/>
      <c r="H25" s="381" t="s">
        <v>28</v>
      </c>
    </row>
    <row r="26" spans="1:8" s="236" customFormat="1" ht="19.5" customHeight="1">
      <c r="A26" s="1276"/>
      <c r="B26" s="208"/>
      <c r="C26" s="209"/>
      <c r="D26" s="340"/>
      <c r="E26" s="340"/>
      <c r="F26" s="562"/>
      <c r="G26" s="337"/>
      <c r="H26" s="381" t="s">
        <v>29</v>
      </c>
    </row>
    <row r="27" spans="1:8" s="236" customFormat="1" ht="19.5" customHeight="1">
      <c r="A27" s="1276"/>
      <c r="B27" s="235">
        <v>14090</v>
      </c>
      <c r="C27" s="237" t="s">
        <v>173</v>
      </c>
      <c r="D27" s="339"/>
      <c r="E27" s="340"/>
      <c r="F27" s="379" t="s">
        <v>248</v>
      </c>
      <c r="G27" s="560"/>
      <c r="H27" s="381" t="s">
        <v>30</v>
      </c>
    </row>
    <row r="28" spans="1:8" s="236" customFormat="1" ht="19.5" customHeight="1">
      <c r="A28" s="1276"/>
      <c r="B28" s="208">
        <v>140990</v>
      </c>
      <c r="C28" s="211" t="s">
        <v>174</v>
      </c>
      <c r="D28" s="340"/>
      <c r="E28" s="340"/>
      <c r="F28" s="379" t="s">
        <v>249</v>
      </c>
      <c r="G28" s="337"/>
      <c r="H28" s="381" t="s">
        <v>207</v>
      </c>
    </row>
    <row r="29" spans="1:8" s="236" customFormat="1" ht="19.5" customHeight="1">
      <c r="A29" s="1276"/>
      <c r="B29" s="208"/>
      <c r="C29" s="211"/>
      <c r="D29" s="340"/>
      <c r="E29" s="340"/>
      <c r="F29" s="567"/>
      <c r="G29" s="337"/>
      <c r="H29" s="380" t="s">
        <v>208</v>
      </c>
    </row>
    <row r="30" spans="1:8" s="236" customFormat="1" ht="19.5" customHeight="1">
      <c r="A30" s="1276"/>
      <c r="B30" s="235">
        <v>14100</v>
      </c>
      <c r="C30" s="238" t="s">
        <v>165</v>
      </c>
      <c r="D30" s="214"/>
      <c r="E30" s="344"/>
      <c r="F30" s="568" t="s">
        <v>250</v>
      </c>
      <c r="G30" s="560"/>
      <c r="H30" s="380" t="s">
        <v>209</v>
      </c>
    </row>
    <row r="31" spans="1:8" s="236" customFormat="1" ht="20.25" customHeight="1">
      <c r="A31" s="1276"/>
      <c r="B31" s="208">
        <v>141010</v>
      </c>
      <c r="C31" s="340" t="s">
        <v>166</v>
      </c>
      <c r="D31" s="340"/>
      <c r="E31" s="340"/>
      <c r="F31" s="568" t="s">
        <v>251</v>
      </c>
      <c r="G31" s="337"/>
      <c r="H31" s="380" t="s">
        <v>210</v>
      </c>
    </row>
    <row r="32" spans="1:8" s="236" customFormat="1" ht="20.25" customHeight="1">
      <c r="A32" s="1276"/>
      <c r="B32" s="341"/>
      <c r="C32" s="340"/>
      <c r="D32" s="340"/>
      <c r="E32" s="340"/>
      <c r="F32" s="567"/>
      <c r="G32" s="337"/>
      <c r="H32" s="380" t="s">
        <v>211</v>
      </c>
    </row>
    <row r="33" spans="1:8" s="236" customFormat="1" ht="20.25" customHeight="1">
      <c r="A33" s="1276"/>
      <c r="B33" s="341"/>
      <c r="C33" s="340"/>
      <c r="D33" s="340"/>
      <c r="E33" s="340"/>
      <c r="F33" s="568" t="s">
        <v>252</v>
      </c>
      <c r="G33" s="560"/>
      <c r="H33" s="380" t="s">
        <v>213</v>
      </c>
    </row>
    <row r="34" spans="1:8" s="236" customFormat="1" ht="20.25" customHeight="1">
      <c r="A34" s="1277"/>
      <c r="B34" s="342"/>
      <c r="C34" s="212"/>
      <c r="D34" s="212"/>
      <c r="E34" s="212"/>
      <c r="F34" s="564" t="s">
        <v>253</v>
      </c>
      <c r="G34" s="338"/>
      <c r="H34" s="382" t="s">
        <v>215</v>
      </c>
    </row>
    <row r="35" spans="7:8" s="236" customFormat="1" ht="12">
      <c r="G35" s="334"/>
      <c r="H35" s="131"/>
    </row>
    <row r="36" spans="7:8" s="236" customFormat="1" ht="12">
      <c r="G36" s="334"/>
      <c r="H36" s="131"/>
    </row>
    <row r="37" spans="6:8" s="236" customFormat="1" ht="12">
      <c r="F37" s="334"/>
      <c r="G37" s="334"/>
      <c r="H37" s="131"/>
    </row>
    <row r="38" spans="6:8" s="236" customFormat="1" ht="12">
      <c r="F38" s="334"/>
      <c r="G38" s="334"/>
      <c r="H38" s="131"/>
    </row>
    <row r="39" spans="6:8" s="236" customFormat="1" ht="12">
      <c r="F39" s="334"/>
      <c r="G39" s="334"/>
      <c r="H39" s="131"/>
    </row>
    <row r="40" spans="6:8" s="236" customFormat="1" ht="12">
      <c r="F40" s="334"/>
      <c r="G40" s="334"/>
      <c r="H40" s="131"/>
    </row>
    <row r="41" spans="6:8" s="236" customFormat="1" ht="12">
      <c r="F41" s="334"/>
      <c r="G41" s="334"/>
      <c r="H41" s="131"/>
    </row>
    <row r="42" spans="6:8" s="236" customFormat="1" ht="12">
      <c r="F42" s="334"/>
      <c r="G42" s="334"/>
      <c r="H42" s="131"/>
    </row>
    <row r="43" spans="6:8" s="236" customFormat="1" ht="12">
      <c r="F43" s="334"/>
      <c r="G43" s="334"/>
      <c r="H43" s="131"/>
    </row>
    <row r="44" spans="6:8" s="236" customFormat="1" ht="12">
      <c r="F44" s="334"/>
      <c r="G44" s="334"/>
      <c r="H44" s="131"/>
    </row>
    <row r="45" spans="6:8" s="236" customFormat="1" ht="12">
      <c r="F45" s="334"/>
      <c r="G45" s="334"/>
      <c r="H45" s="131"/>
    </row>
    <row r="46" spans="6:8" s="236" customFormat="1" ht="12">
      <c r="F46" s="334"/>
      <c r="G46" s="334"/>
      <c r="H46" s="131"/>
    </row>
    <row r="47" spans="6:8" s="236" customFormat="1" ht="12">
      <c r="F47" s="334"/>
      <c r="G47" s="334"/>
      <c r="H47" s="131"/>
    </row>
    <row r="48" spans="6:8" s="236" customFormat="1" ht="12">
      <c r="F48" s="334"/>
      <c r="G48" s="334"/>
      <c r="H48" s="131"/>
    </row>
    <row r="49" spans="6:8" s="236" customFormat="1" ht="12">
      <c r="F49" s="334"/>
      <c r="G49" s="334"/>
      <c r="H49" s="131"/>
    </row>
    <row r="50" spans="6:8" s="236" customFormat="1" ht="12">
      <c r="F50" s="334"/>
      <c r="G50" s="334"/>
      <c r="H50" s="131"/>
    </row>
    <row r="51" spans="6:8" s="236" customFormat="1" ht="12">
      <c r="F51" s="334"/>
      <c r="G51" s="334"/>
      <c r="H51" s="131"/>
    </row>
    <row r="52" spans="6:8" s="236" customFormat="1" ht="12">
      <c r="F52" s="334"/>
      <c r="G52" s="334"/>
      <c r="H52" s="131"/>
    </row>
    <row r="53" spans="6:8" s="236" customFormat="1" ht="12">
      <c r="F53" s="334"/>
      <c r="G53" s="334"/>
      <c r="H53" s="131"/>
    </row>
    <row r="54" spans="6:8" s="236" customFormat="1" ht="12">
      <c r="F54" s="334"/>
      <c r="G54" s="334"/>
      <c r="H54" s="131"/>
    </row>
    <row r="55" spans="6:8" s="236" customFormat="1" ht="12">
      <c r="F55" s="334"/>
      <c r="G55" s="334"/>
      <c r="H55" s="131"/>
    </row>
    <row r="56" spans="6:8" s="236" customFormat="1" ht="12">
      <c r="F56" s="334"/>
      <c r="G56" s="334"/>
      <c r="H56" s="131"/>
    </row>
    <row r="57" spans="6:8" s="236" customFormat="1" ht="12">
      <c r="F57" s="334"/>
      <c r="G57" s="334"/>
      <c r="H57" s="131"/>
    </row>
    <row r="58" spans="6:8" s="236" customFormat="1" ht="12">
      <c r="F58" s="334"/>
      <c r="G58" s="334"/>
      <c r="H58" s="131"/>
    </row>
    <row r="59" spans="6:8" s="236" customFormat="1" ht="12">
      <c r="F59" s="334"/>
      <c r="G59" s="334"/>
      <c r="H59" s="131"/>
    </row>
    <row r="60" spans="6:8" s="236" customFormat="1" ht="12">
      <c r="F60" s="334"/>
      <c r="G60" s="334"/>
      <c r="H60" s="131"/>
    </row>
    <row r="61" spans="6:8" s="236" customFormat="1" ht="12">
      <c r="F61" s="334"/>
      <c r="G61" s="334"/>
      <c r="H61" s="131"/>
    </row>
    <row r="62" spans="6:8" s="236" customFormat="1" ht="12">
      <c r="F62" s="334"/>
      <c r="G62" s="334"/>
      <c r="H62" s="131"/>
    </row>
    <row r="63" spans="6:8" s="236" customFormat="1" ht="12">
      <c r="F63" s="334"/>
      <c r="G63" s="334"/>
      <c r="H63" s="131"/>
    </row>
    <row r="64" spans="6:8" s="236" customFormat="1" ht="12">
      <c r="F64" s="334"/>
      <c r="G64" s="334"/>
      <c r="H64" s="131"/>
    </row>
    <row r="65" spans="6:8" s="236" customFormat="1" ht="12">
      <c r="F65" s="334"/>
      <c r="G65" s="334"/>
      <c r="H65" s="131"/>
    </row>
    <row r="66" spans="6:8" s="236" customFormat="1" ht="12">
      <c r="F66" s="334"/>
      <c r="G66" s="334"/>
      <c r="H66" s="131"/>
    </row>
    <row r="67" spans="6:8" s="236" customFormat="1" ht="12">
      <c r="F67" s="334"/>
      <c r="G67" s="334"/>
      <c r="H67" s="131"/>
    </row>
    <row r="68" spans="6:8" s="236" customFormat="1" ht="12">
      <c r="F68" s="334"/>
      <c r="G68" s="334"/>
      <c r="H68" s="131"/>
    </row>
    <row r="69" spans="6:8" s="236" customFormat="1" ht="12">
      <c r="F69" s="334"/>
      <c r="G69" s="334"/>
      <c r="H69" s="131"/>
    </row>
    <row r="70" spans="6:8" s="236" customFormat="1" ht="12">
      <c r="F70" s="334"/>
      <c r="G70" s="334"/>
      <c r="H70" s="131"/>
    </row>
    <row r="71" spans="6:8" s="236" customFormat="1" ht="12">
      <c r="F71" s="334"/>
      <c r="G71" s="334"/>
      <c r="H71" s="131"/>
    </row>
    <row r="72" spans="6:8" s="236" customFormat="1" ht="12">
      <c r="F72" s="334"/>
      <c r="G72" s="334"/>
      <c r="H72" s="131"/>
    </row>
    <row r="73" spans="6:8" s="236" customFormat="1" ht="12">
      <c r="F73" s="334"/>
      <c r="G73" s="334"/>
      <c r="H73" s="131"/>
    </row>
    <row r="74" spans="6:8" s="236" customFormat="1" ht="12">
      <c r="F74" s="334"/>
      <c r="G74" s="334"/>
      <c r="H74" s="131"/>
    </row>
    <row r="75" spans="6:8" s="236" customFormat="1" ht="12">
      <c r="F75" s="334"/>
      <c r="G75" s="334"/>
      <c r="H75" s="131"/>
    </row>
    <row r="76" spans="6:8" s="236" customFormat="1" ht="12">
      <c r="F76" s="334"/>
      <c r="G76" s="334"/>
      <c r="H76" s="131"/>
    </row>
    <row r="77" spans="6:8" s="236" customFormat="1" ht="12">
      <c r="F77" s="334"/>
      <c r="G77" s="334"/>
      <c r="H77" s="131"/>
    </row>
    <row r="78" spans="6:8" s="236" customFormat="1" ht="12">
      <c r="F78" s="334"/>
      <c r="G78" s="334"/>
      <c r="H78" s="131"/>
    </row>
    <row r="79" spans="6:8" s="236" customFormat="1" ht="12">
      <c r="F79" s="334"/>
      <c r="G79" s="334"/>
      <c r="H79" s="131"/>
    </row>
    <row r="80" spans="6:8" s="236" customFormat="1" ht="12">
      <c r="F80" s="334"/>
      <c r="G80" s="334"/>
      <c r="H80" s="131"/>
    </row>
    <row r="81" spans="6:8" s="236" customFormat="1" ht="12">
      <c r="F81" s="334"/>
      <c r="G81" s="334"/>
      <c r="H81" s="131"/>
    </row>
    <row r="82" spans="6:8" s="236" customFormat="1" ht="12">
      <c r="F82" s="334"/>
      <c r="G82" s="334"/>
      <c r="H82" s="131"/>
    </row>
    <row r="83" spans="6:8" s="236" customFormat="1" ht="12">
      <c r="F83" s="334"/>
      <c r="G83" s="334"/>
      <c r="H83" s="131"/>
    </row>
    <row r="84" spans="6:8" s="236" customFormat="1" ht="12">
      <c r="F84" s="334"/>
      <c r="G84" s="334"/>
      <c r="H84" s="131"/>
    </row>
    <row r="85" spans="6:8" s="236" customFormat="1" ht="12">
      <c r="F85" s="334"/>
      <c r="G85" s="334"/>
      <c r="H85" s="131"/>
    </row>
    <row r="86" spans="6:8" s="236" customFormat="1" ht="12">
      <c r="F86" s="334"/>
      <c r="G86" s="334"/>
      <c r="H86" s="131"/>
    </row>
    <row r="87" spans="6:8" s="236" customFormat="1" ht="12">
      <c r="F87" s="334"/>
      <c r="G87" s="334"/>
      <c r="H87" s="131"/>
    </row>
    <row r="88" spans="6:8" s="236" customFormat="1" ht="12">
      <c r="F88" s="334"/>
      <c r="G88" s="334"/>
      <c r="H88" s="131"/>
    </row>
    <row r="89" spans="6:8" s="236" customFormat="1" ht="12">
      <c r="F89" s="334"/>
      <c r="G89" s="334"/>
      <c r="H89" s="131"/>
    </row>
    <row r="90" spans="6:8" s="236" customFormat="1" ht="12">
      <c r="F90" s="334"/>
      <c r="G90" s="334"/>
      <c r="H90" s="131"/>
    </row>
    <row r="91" spans="6:8" s="236" customFormat="1" ht="12">
      <c r="F91" s="334"/>
      <c r="G91" s="334"/>
      <c r="H91" s="131"/>
    </row>
    <row r="92" spans="6:8" s="236" customFormat="1" ht="12">
      <c r="F92" s="334"/>
      <c r="G92" s="334"/>
      <c r="H92" s="131"/>
    </row>
    <row r="93" spans="6:8" s="236" customFormat="1" ht="12">
      <c r="F93" s="334"/>
      <c r="G93" s="334"/>
      <c r="H93" s="131"/>
    </row>
    <row r="94" spans="6:8" s="236" customFormat="1" ht="12">
      <c r="F94" s="334"/>
      <c r="G94" s="334"/>
      <c r="H94" s="131"/>
    </row>
    <row r="95" spans="6:8" s="236" customFormat="1" ht="12">
      <c r="F95" s="334"/>
      <c r="G95" s="334"/>
      <c r="H95" s="131"/>
    </row>
    <row r="96" spans="6:8" s="236" customFormat="1" ht="12">
      <c r="F96" s="334"/>
      <c r="G96" s="334"/>
      <c r="H96" s="131"/>
    </row>
    <row r="97" spans="6:8" s="236" customFormat="1" ht="12">
      <c r="F97" s="334"/>
      <c r="G97" s="334"/>
      <c r="H97" s="131"/>
    </row>
    <row r="98" spans="6:8" s="236" customFormat="1" ht="12">
      <c r="F98" s="334"/>
      <c r="G98" s="334"/>
      <c r="H98" s="131"/>
    </row>
    <row r="99" spans="6:8" s="236" customFormat="1" ht="12">
      <c r="F99" s="334"/>
      <c r="G99" s="334"/>
      <c r="H99" s="131"/>
    </row>
    <row r="100" spans="6:8" s="236" customFormat="1" ht="12">
      <c r="F100" s="334"/>
      <c r="G100" s="334"/>
      <c r="H100" s="131"/>
    </row>
    <row r="101" spans="6:8" s="236" customFormat="1" ht="12">
      <c r="F101" s="334"/>
      <c r="G101" s="334"/>
      <c r="H101" s="131"/>
    </row>
    <row r="102" spans="6:8" s="236" customFormat="1" ht="12">
      <c r="F102" s="334"/>
      <c r="G102" s="334"/>
      <c r="H102" s="131"/>
    </row>
    <row r="103" spans="6:8" s="236" customFormat="1" ht="12">
      <c r="F103" s="334"/>
      <c r="G103" s="334"/>
      <c r="H103" s="131"/>
    </row>
    <row r="104" spans="6:8" s="236" customFormat="1" ht="12">
      <c r="F104" s="334"/>
      <c r="G104" s="334"/>
      <c r="H104" s="131"/>
    </row>
    <row r="105" spans="6:8" s="236" customFormat="1" ht="12">
      <c r="F105" s="334"/>
      <c r="G105" s="334"/>
      <c r="H105" s="131"/>
    </row>
    <row r="106" spans="6:8" s="236" customFormat="1" ht="12">
      <c r="F106" s="334"/>
      <c r="G106" s="334"/>
      <c r="H106" s="131"/>
    </row>
    <row r="107" spans="6:8" s="236" customFormat="1" ht="12">
      <c r="F107" s="334"/>
      <c r="G107" s="334"/>
      <c r="H107" s="131"/>
    </row>
    <row r="108" spans="6:8" s="236" customFormat="1" ht="12">
      <c r="F108" s="334"/>
      <c r="G108" s="334"/>
      <c r="H108" s="131"/>
    </row>
    <row r="109" spans="6:8" s="236" customFormat="1" ht="12">
      <c r="F109" s="334"/>
      <c r="G109" s="334"/>
      <c r="H109" s="131"/>
    </row>
    <row r="110" spans="6:8" s="236" customFormat="1" ht="12">
      <c r="F110" s="334"/>
      <c r="G110" s="334"/>
      <c r="H110" s="131"/>
    </row>
    <row r="111" spans="6:8" s="236" customFormat="1" ht="12">
      <c r="F111" s="334"/>
      <c r="G111" s="334"/>
      <c r="H111" s="131"/>
    </row>
    <row r="112" spans="6:8" s="236" customFormat="1" ht="12">
      <c r="F112" s="334"/>
      <c r="G112" s="334"/>
      <c r="H112" s="131"/>
    </row>
    <row r="113" spans="6:8" s="236" customFormat="1" ht="12">
      <c r="F113" s="334"/>
      <c r="G113" s="334"/>
      <c r="H113" s="131"/>
    </row>
    <row r="114" spans="6:8" s="236" customFormat="1" ht="12">
      <c r="F114" s="334"/>
      <c r="G114" s="334"/>
      <c r="H114" s="131"/>
    </row>
    <row r="115" spans="6:8" s="236" customFormat="1" ht="12">
      <c r="F115" s="334"/>
      <c r="G115" s="334"/>
      <c r="H115" s="131"/>
    </row>
    <row r="116" spans="6:8" s="236" customFormat="1" ht="12">
      <c r="F116" s="334"/>
      <c r="G116" s="334"/>
      <c r="H116" s="131"/>
    </row>
    <row r="117" spans="6:8" s="236" customFormat="1" ht="12">
      <c r="F117" s="334"/>
      <c r="G117" s="334"/>
      <c r="H117" s="131"/>
    </row>
    <row r="118" spans="6:8" s="236" customFormat="1" ht="12">
      <c r="F118" s="334"/>
      <c r="G118" s="334"/>
      <c r="H118" s="131"/>
    </row>
    <row r="119" spans="6:8" s="236" customFormat="1" ht="12">
      <c r="F119" s="334"/>
      <c r="G119" s="334"/>
      <c r="H119" s="131"/>
    </row>
    <row r="120" spans="6:8" s="236" customFormat="1" ht="12">
      <c r="F120" s="334"/>
      <c r="G120" s="334"/>
      <c r="H120" s="131"/>
    </row>
    <row r="121" spans="6:8" s="236" customFormat="1" ht="12">
      <c r="F121" s="334"/>
      <c r="G121" s="334"/>
      <c r="H121" s="131"/>
    </row>
    <row r="122" spans="6:8" s="236" customFormat="1" ht="12">
      <c r="F122" s="334"/>
      <c r="G122" s="334"/>
      <c r="H122" s="131"/>
    </row>
    <row r="123" spans="6:8" s="236" customFormat="1" ht="12">
      <c r="F123" s="334"/>
      <c r="G123" s="334"/>
      <c r="H123" s="131"/>
    </row>
    <row r="124" spans="6:8" s="236" customFormat="1" ht="12">
      <c r="F124" s="334"/>
      <c r="G124" s="334"/>
      <c r="H124" s="131"/>
    </row>
    <row r="125" spans="6:8" s="236" customFormat="1" ht="12">
      <c r="F125" s="334"/>
      <c r="G125" s="334"/>
      <c r="H125" s="131"/>
    </row>
    <row r="126" spans="6:8" s="236" customFormat="1" ht="12">
      <c r="F126" s="334"/>
      <c r="G126" s="334"/>
      <c r="H126" s="131"/>
    </row>
    <row r="127" spans="6:8" s="236" customFormat="1" ht="12">
      <c r="F127" s="334"/>
      <c r="G127" s="334"/>
      <c r="H127" s="131"/>
    </row>
    <row r="128" spans="6:8" s="236" customFormat="1" ht="12">
      <c r="F128" s="334"/>
      <c r="G128" s="334"/>
      <c r="H128" s="131"/>
    </row>
    <row r="129" spans="6:8" s="236" customFormat="1" ht="12">
      <c r="F129" s="334"/>
      <c r="G129" s="334"/>
      <c r="H129" s="131"/>
    </row>
    <row r="130" spans="6:8" s="236" customFormat="1" ht="12">
      <c r="F130" s="334"/>
      <c r="G130" s="334"/>
      <c r="H130" s="131"/>
    </row>
    <row r="131" spans="6:8" s="236" customFormat="1" ht="12">
      <c r="F131" s="334"/>
      <c r="G131" s="334"/>
      <c r="H131" s="131"/>
    </row>
    <row r="132" spans="6:8" s="236" customFormat="1" ht="12">
      <c r="F132" s="334"/>
      <c r="G132" s="334"/>
      <c r="H132" s="131"/>
    </row>
    <row r="133" spans="6:8" s="236" customFormat="1" ht="12">
      <c r="F133" s="334"/>
      <c r="G133" s="334"/>
      <c r="H133" s="131"/>
    </row>
    <row r="134" spans="6:8" s="236" customFormat="1" ht="12">
      <c r="F134" s="334"/>
      <c r="G134" s="334"/>
      <c r="H134" s="131"/>
    </row>
    <row r="135" spans="6:8" s="236" customFormat="1" ht="12">
      <c r="F135" s="334"/>
      <c r="G135" s="334"/>
      <c r="H135" s="131"/>
    </row>
    <row r="136" spans="6:8" s="236" customFormat="1" ht="12">
      <c r="F136" s="334"/>
      <c r="G136" s="334"/>
      <c r="H136" s="131"/>
    </row>
    <row r="137" spans="6:8" s="236" customFormat="1" ht="12">
      <c r="F137" s="334"/>
      <c r="G137" s="334"/>
      <c r="H137" s="131"/>
    </row>
    <row r="138" spans="6:8" s="236" customFormat="1" ht="12">
      <c r="F138" s="334"/>
      <c r="G138" s="334"/>
      <c r="H138" s="131"/>
    </row>
    <row r="139" spans="6:8" s="236" customFormat="1" ht="12">
      <c r="F139" s="334"/>
      <c r="G139" s="334"/>
      <c r="H139" s="131"/>
    </row>
    <row r="140" spans="6:8" s="236" customFormat="1" ht="12">
      <c r="F140" s="334"/>
      <c r="G140" s="334"/>
      <c r="H140" s="131"/>
    </row>
    <row r="141" spans="6:8" s="236" customFormat="1" ht="12">
      <c r="F141" s="334"/>
      <c r="G141" s="334"/>
      <c r="H141" s="131"/>
    </row>
    <row r="142" spans="6:8" s="236" customFormat="1" ht="12">
      <c r="F142" s="334"/>
      <c r="G142" s="334"/>
      <c r="H142" s="131"/>
    </row>
    <row r="143" spans="6:8" s="236" customFormat="1" ht="12">
      <c r="F143" s="334"/>
      <c r="G143" s="334"/>
      <c r="H143" s="131"/>
    </row>
    <row r="144" spans="6:8" s="236" customFormat="1" ht="12">
      <c r="F144" s="334"/>
      <c r="G144" s="334"/>
      <c r="H144" s="131"/>
    </row>
    <row r="145" spans="6:8" s="236" customFormat="1" ht="12">
      <c r="F145" s="334"/>
      <c r="G145" s="334"/>
      <c r="H145" s="131"/>
    </row>
    <row r="146" spans="6:8" s="236" customFormat="1" ht="12">
      <c r="F146" s="334"/>
      <c r="G146" s="334"/>
      <c r="H146" s="131"/>
    </row>
    <row r="147" spans="6:8" s="236" customFormat="1" ht="12">
      <c r="F147" s="334"/>
      <c r="G147" s="334"/>
      <c r="H147" s="131"/>
    </row>
    <row r="148" spans="6:8" s="236" customFormat="1" ht="12">
      <c r="F148" s="334"/>
      <c r="G148" s="334"/>
      <c r="H148" s="131"/>
    </row>
    <row r="149" spans="6:8" s="236" customFormat="1" ht="12">
      <c r="F149" s="334"/>
      <c r="G149" s="334"/>
      <c r="H149" s="131"/>
    </row>
    <row r="150" spans="6:8" s="236" customFormat="1" ht="12">
      <c r="F150" s="334"/>
      <c r="G150" s="334"/>
      <c r="H150" s="131"/>
    </row>
    <row r="151" spans="6:8" s="236" customFormat="1" ht="12">
      <c r="F151" s="334"/>
      <c r="G151" s="334"/>
      <c r="H151" s="131"/>
    </row>
    <row r="152" spans="6:8" s="236" customFormat="1" ht="12">
      <c r="F152" s="334"/>
      <c r="G152" s="334"/>
      <c r="H152" s="131"/>
    </row>
    <row r="153" spans="6:8" s="236" customFormat="1" ht="12">
      <c r="F153" s="334"/>
      <c r="G153" s="334"/>
      <c r="H153" s="131"/>
    </row>
    <row r="154" spans="6:8" s="236" customFormat="1" ht="12">
      <c r="F154" s="334"/>
      <c r="G154" s="334"/>
      <c r="H154" s="131"/>
    </row>
    <row r="155" spans="6:8" s="236" customFormat="1" ht="12">
      <c r="F155" s="334"/>
      <c r="G155" s="334"/>
      <c r="H155" s="131"/>
    </row>
    <row r="156" spans="6:8" s="236" customFormat="1" ht="12">
      <c r="F156" s="334"/>
      <c r="G156" s="334"/>
      <c r="H156" s="131"/>
    </row>
    <row r="157" spans="6:8" s="236" customFormat="1" ht="12">
      <c r="F157" s="334"/>
      <c r="G157" s="334"/>
      <c r="H157" s="131"/>
    </row>
    <row r="158" spans="6:8" s="236" customFormat="1" ht="12">
      <c r="F158" s="334"/>
      <c r="G158" s="334"/>
      <c r="H158" s="131"/>
    </row>
    <row r="159" spans="6:8" s="236" customFormat="1" ht="12">
      <c r="F159" s="334"/>
      <c r="G159" s="334"/>
      <c r="H159" s="131"/>
    </row>
    <row r="160" spans="6:8" s="236" customFormat="1" ht="12">
      <c r="F160" s="334"/>
      <c r="G160" s="334"/>
      <c r="H160" s="131"/>
    </row>
    <row r="161" spans="6:8" s="236" customFormat="1" ht="12">
      <c r="F161" s="334"/>
      <c r="G161" s="334"/>
      <c r="H161" s="131"/>
    </row>
    <row r="162" spans="6:8" s="236" customFormat="1" ht="12">
      <c r="F162" s="334"/>
      <c r="G162" s="334"/>
      <c r="H162" s="131"/>
    </row>
    <row r="163" spans="6:8" s="236" customFormat="1" ht="12">
      <c r="F163" s="334"/>
      <c r="G163" s="334"/>
      <c r="H163" s="131"/>
    </row>
    <row r="164" spans="6:8" s="236" customFormat="1" ht="12">
      <c r="F164" s="334"/>
      <c r="G164" s="334"/>
      <c r="H164" s="131"/>
    </row>
    <row r="165" spans="6:8" s="236" customFormat="1" ht="12">
      <c r="F165" s="334"/>
      <c r="G165" s="334"/>
      <c r="H165" s="131"/>
    </row>
    <row r="166" spans="6:8" s="236" customFormat="1" ht="12">
      <c r="F166" s="334"/>
      <c r="G166" s="334"/>
      <c r="H166" s="131"/>
    </row>
    <row r="167" spans="6:8" s="236" customFormat="1" ht="12">
      <c r="F167" s="334"/>
      <c r="G167" s="334"/>
      <c r="H167" s="131"/>
    </row>
    <row r="168" spans="6:8" s="236" customFormat="1" ht="12">
      <c r="F168" s="334"/>
      <c r="G168" s="334"/>
      <c r="H168" s="131"/>
    </row>
    <row r="169" spans="6:8" s="236" customFormat="1" ht="12">
      <c r="F169" s="334"/>
      <c r="G169" s="334"/>
      <c r="H169" s="131"/>
    </row>
    <row r="170" spans="6:8" s="236" customFormat="1" ht="12">
      <c r="F170" s="334"/>
      <c r="G170" s="334"/>
      <c r="H170" s="131"/>
    </row>
    <row r="171" spans="6:8" s="236" customFormat="1" ht="12">
      <c r="F171" s="334"/>
      <c r="G171" s="334"/>
      <c r="H171" s="131"/>
    </row>
    <row r="172" spans="6:8" s="236" customFormat="1" ht="12">
      <c r="F172" s="334"/>
      <c r="G172" s="334"/>
      <c r="H172" s="131"/>
    </row>
    <row r="173" spans="6:8" s="236" customFormat="1" ht="12">
      <c r="F173" s="334"/>
      <c r="G173" s="334"/>
      <c r="H173" s="131"/>
    </row>
    <row r="174" spans="6:8" s="236" customFormat="1" ht="12">
      <c r="F174" s="334"/>
      <c r="G174" s="334"/>
      <c r="H174" s="131"/>
    </row>
    <row r="175" spans="6:8" s="236" customFormat="1" ht="12">
      <c r="F175" s="334"/>
      <c r="G175" s="334"/>
      <c r="H175" s="131"/>
    </row>
    <row r="176" spans="6:8" s="236" customFormat="1" ht="12">
      <c r="F176" s="334"/>
      <c r="G176" s="334"/>
      <c r="H176" s="131"/>
    </row>
    <row r="177" spans="6:8" s="236" customFormat="1" ht="12">
      <c r="F177" s="334"/>
      <c r="G177" s="334"/>
      <c r="H177" s="131"/>
    </row>
    <row r="178" spans="6:8" s="236" customFormat="1" ht="12">
      <c r="F178" s="334"/>
      <c r="G178" s="334"/>
      <c r="H178" s="131"/>
    </row>
    <row r="179" spans="6:8" s="236" customFormat="1" ht="12">
      <c r="F179" s="334"/>
      <c r="G179" s="334"/>
      <c r="H179" s="131"/>
    </row>
    <row r="180" spans="6:8" s="236" customFormat="1" ht="12">
      <c r="F180" s="334"/>
      <c r="G180" s="334"/>
      <c r="H180" s="131"/>
    </row>
    <row r="181" spans="6:8" s="236" customFormat="1" ht="12">
      <c r="F181" s="334"/>
      <c r="G181" s="334"/>
      <c r="H181" s="131"/>
    </row>
    <row r="182" spans="6:8" s="236" customFormat="1" ht="12">
      <c r="F182" s="334"/>
      <c r="G182" s="334"/>
      <c r="H182" s="131"/>
    </row>
    <row r="183" spans="6:8" s="236" customFormat="1" ht="12">
      <c r="F183" s="334"/>
      <c r="G183" s="334"/>
      <c r="H183" s="131"/>
    </row>
    <row r="184" spans="6:8" s="236" customFormat="1" ht="12">
      <c r="F184" s="334"/>
      <c r="G184" s="334"/>
      <c r="H184" s="131"/>
    </row>
    <row r="185" spans="6:8" s="236" customFormat="1" ht="12">
      <c r="F185" s="334"/>
      <c r="G185" s="334"/>
      <c r="H185" s="131"/>
    </row>
    <row r="186" spans="6:8" s="236" customFormat="1" ht="12">
      <c r="F186" s="334"/>
      <c r="G186" s="334"/>
      <c r="H186" s="131"/>
    </row>
    <row r="187" spans="6:8" s="236" customFormat="1" ht="12">
      <c r="F187" s="334"/>
      <c r="G187" s="334"/>
      <c r="H187" s="131"/>
    </row>
    <row r="188" spans="6:8" s="236" customFormat="1" ht="12">
      <c r="F188" s="334"/>
      <c r="G188" s="334"/>
      <c r="H188" s="131"/>
    </row>
    <row r="189" spans="6:8" s="236" customFormat="1" ht="12">
      <c r="F189" s="334"/>
      <c r="G189" s="334"/>
      <c r="H189" s="131"/>
    </row>
    <row r="190" spans="6:8" s="236" customFormat="1" ht="12">
      <c r="F190" s="334"/>
      <c r="G190" s="334"/>
      <c r="H190" s="131"/>
    </row>
    <row r="191" spans="6:8" s="236" customFormat="1" ht="12">
      <c r="F191" s="334"/>
      <c r="G191" s="334"/>
      <c r="H191" s="131"/>
    </row>
    <row r="192" spans="6:8" s="236" customFormat="1" ht="12">
      <c r="F192" s="334"/>
      <c r="G192" s="334"/>
      <c r="H192" s="131"/>
    </row>
    <row r="193" spans="6:8" s="236" customFormat="1" ht="12">
      <c r="F193" s="334"/>
      <c r="G193" s="334"/>
      <c r="H193" s="131"/>
    </row>
    <row r="194" spans="6:8" s="236" customFormat="1" ht="12">
      <c r="F194" s="334"/>
      <c r="G194" s="334"/>
      <c r="H194" s="131"/>
    </row>
    <row r="195" spans="6:8" s="236" customFormat="1" ht="12">
      <c r="F195" s="334"/>
      <c r="G195" s="334"/>
      <c r="H195" s="131"/>
    </row>
    <row r="196" spans="6:8" s="236" customFormat="1" ht="12">
      <c r="F196" s="334"/>
      <c r="G196" s="334"/>
      <c r="H196" s="131"/>
    </row>
    <row r="197" spans="6:8" s="236" customFormat="1" ht="12">
      <c r="F197" s="334"/>
      <c r="G197" s="334"/>
      <c r="H197" s="131"/>
    </row>
    <row r="198" spans="6:8" s="236" customFormat="1" ht="12">
      <c r="F198" s="334"/>
      <c r="G198" s="334"/>
      <c r="H198" s="131"/>
    </row>
    <row r="199" spans="6:8" s="236" customFormat="1" ht="12">
      <c r="F199" s="334"/>
      <c r="G199" s="334"/>
      <c r="H199" s="131"/>
    </row>
    <row r="200" spans="6:8" s="236" customFormat="1" ht="12">
      <c r="F200" s="334"/>
      <c r="G200" s="334"/>
      <c r="H200" s="131"/>
    </row>
    <row r="201" spans="6:8" s="236" customFormat="1" ht="12">
      <c r="F201" s="334"/>
      <c r="G201" s="334"/>
      <c r="H201" s="131"/>
    </row>
    <row r="202" spans="6:8" s="236" customFormat="1" ht="12">
      <c r="F202" s="334"/>
      <c r="G202" s="334"/>
      <c r="H202" s="131"/>
    </row>
    <row r="203" spans="6:8" s="236" customFormat="1" ht="12">
      <c r="F203" s="334"/>
      <c r="G203" s="334"/>
      <c r="H203" s="131"/>
    </row>
    <row r="204" spans="6:8" s="236" customFormat="1" ht="12">
      <c r="F204" s="334"/>
      <c r="G204" s="334"/>
      <c r="H204" s="131"/>
    </row>
    <row r="205" spans="6:8" s="236" customFormat="1" ht="12">
      <c r="F205" s="334"/>
      <c r="G205" s="334"/>
      <c r="H205" s="131"/>
    </row>
    <row r="206" spans="6:8" s="236" customFormat="1" ht="12">
      <c r="F206" s="334"/>
      <c r="G206" s="334"/>
      <c r="H206" s="131"/>
    </row>
    <row r="207" spans="6:8" s="236" customFormat="1" ht="12">
      <c r="F207" s="334"/>
      <c r="G207" s="334"/>
      <c r="H207" s="131"/>
    </row>
    <row r="208" spans="6:8" s="236" customFormat="1" ht="12">
      <c r="F208" s="334"/>
      <c r="G208" s="334"/>
      <c r="H208" s="131"/>
    </row>
    <row r="209" spans="6:8" s="236" customFormat="1" ht="12">
      <c r="F209" s="334"/>
      <c r="G209" s="334"/>
      <c r="H209" s="131"/>
    </row>
    <row r="210" spans="6:8" s="236" customFormat="1" ht="12">
      <c r="F210" s="334"/>
      <c r="G210" s="334"/>
      <c r="H210" s="131"/>
    </row>
    <row r="211" spans="6:8" s="236" customFormat="1" ht="12">
      <c r="F211" s="334"/>
      <c r="G211" s="334"/>
      <c r="H211" s="131"/>
    </row>
    <row r="212" spans="6:8" s="236" customFormat="1" ht="12">
      <c r="F212" s="334"/>
      <c r="G212" s="334"/>
      <c r="H212" s="131"/>
    </row>
    <row r="213" spans="6:8" s="236" customFormat="1" ht="12">
      <c r="F213" s="334"/>
      <c r="G213" s="334"/>
      <c r="H213" s="131"/>
    </row>
    <row r="214" spans="6:8" s="236" customFormat="1" ht="12">
      <c r="F214" s="334"/>
      <c r="G214" s="334"/>
      <c r="H214" s="131"/>
    </row>
    <row r="215" spans="6:8" s="236" customFormat="1" ht="12">
      <c r="F215" s="334"/>
      <c r="G215" s="334"/>
      <c r="H215" s="131"/>
    </row>
    <row r="216" spans="6:8" s="236" customFormat="1" ht="12">
      <c r="F216" s="334"/>
      <c r="G216" s="334"/>
      <c r="H216" s="131"/>
    </row>
    <row r="217" spans="6:8" s="236" customFormat="1" ht="12">
      <c r="F217" s="334"/>
      <c r="G217" s="334"/>
      <c r="H217" s="131"/>
    </row>
    <row r="218" spans="6:8" s="236" customFormat="1" ht="12">
      <c r="F218" s="334"/>
      <c r="G218" s="334"/>
      <c r="H218" s="131"/>
    </row>
    <row r="219" spans="6:8" s="236" customFormat="1" ht="12">
      <c r="F219" s="334"/>
      <c r="G219" s="334"/>
      <c r="H219" s="131"/>
    </row>
    <row r="220" spans="6:8" s="236" customFormat="1" ht="12">
      <c r="F220" s="334"/>
      <c r="G220" s="334"/>
      <c r="H220" s="131"/>
    </row>
    <row r="221" spans="6:8" s="236" customFormat="1" ht="12">
      <c r="F221" s="334"/>
      <c r="G221" s="334"/>
      <c r="H221" s="131"/>
    </row>
    <row r="222" spans="6:8" s="236" customFormat="1" ht="12">
      <c r="F222" s="334"/>
      <c r="G222" s="334"/>
      <c r="H222" s="131"/>
    </row>
    <row r="223" spans="6:8" s="236" customFormat="1" ht="12">
      <c r="F223" s="334"/>
      <c r="G223" s="334"/>
      <c r="H223" s="131"/>
    </row>
    <row r="224" spans="6:8" s="236" customFormat="1" ht="12">
      <c r="F224" s="334"/>
      <c r="G224" s="334"/>
      <c r="H224" s="131"/>
    </row>
    <row r="225" spans="6:8" s="236" customFormat="1" ht="12">
      <c r="F225" s="334"/>
      <c r="G225" s="334"/>
      <c r="H225" s="131"/>
    </row>
    <row r="226" spans="6:8" s="236" customFormat="1" ht="12">
      <c r="F226" s="334"/>
      <c r="G226" s="334"/>
      <c r="H226" s="131"/>
    </row>
    <row r="227" spans="6:8" s="236" customFormat="1" ht="12">
      <c r="F227" s="334"/>
      <c r="G227" s="334"/>
      <c r="H227" s="131"/>
    </row>
    <row r="228" spans="6:8" s="236" customFormat="1" ht="12">
      <c r="F228" s="334"/>
      <c r="G228" s="334"/>
      <c r="H228" s="131"/>
    </row>
    <row r="229" spans="6:8" s="236" customFormat="1" ht="12">
      <c r="F229" s="334"/>
      <c r="G229" s="334"/>
      <c r="H229" s="131"/>
    </row>
    <row r="230" spans="6:8" s="236" customFormat="1" ht="12">
      <c r="F230" s="334"/>
      <c r="G230" s="334"/>
      <c r="H230" s="131"/>
    </row>
    <row r="231" spans="6:8" s="236" customFormat="1" ht="12">
      <c r="F231" s="334"/>
      <c r="G231" s="334"/>
      <c r="H231" s="131"/>
    </row>
    <row r="232" spans="6:8" s="236" customFormat="1" ht="12">
      <c r="F232" s="334"/>
      <c r="G232" s="334"/>
      <c r="H232" s="131"/>
    </row>
    <row r="233" spans="6:8" s="236" customFormat="1" ht="12">
      <c r="F233" s="334"/>
      <c r="G233" s="334"/>
      <c r="H233" s="131"/>
    </row>
    <row r="234" spans="6:8" s="236" customFormat="1" ht="12">
      <c r="F234" s="334"/>
      <c r="G234" s="334"/>
      <c r="H234" s="131"/>
    </row>
    <row r="235" spans="6:8" s="236" customFormat="1" ht="12">
      <c r="F235" s="334"/>
      <c r="G235" s="334"/>
      <c r="H235" s="131"/>
    </row>
    <row r="236" spans="6:8" s="236" customFormat="1" ht="12">
      <c r="F236" s="334"/>
      <c r="G236" s="334"/>
      <c r="H236" s="131"/>
    </row>
    <row r="237" spans="6:8" s="236" customFormat="1" ht="12">
      <c r="F237" s="334"/>
      <c r="G237" s="334"/>
      <c r="H237" s="131"/>
    </row>
    <row r="238" spans="6:8" s="236" customFormat="1" ht="12">
      <c r="F238" s="334"/>
      <c r="G238" s="334"/>
      <c r="H238" s="131"/>
    </row>
    <row r="239" spans="6:8" s="236" customFormat="1" ht="12">
      <c r="F239" s="334"/>
      <c r="G239" s="334"/>
      <c r="H239" s="131"/>
    </row>
    <row r="240" spans="6:8" s="236" customFormat="1" ht="12">
      <c r="F240" s="334"/>
      <c r="G240" s="334"/>
      <c r="H240" s="131"/>
    </row>
    <row r="241" spans="6:8" s="236" customFormat="1" ht="12">
      <c r="F241" s="334"/>
      <c r="G241" s="334"/>
      <c r="H241" s="131"/>
    </row>
    <row r="242" spans="6:8" s="236" customFormat="1" ht="12">
      <c r="F242" s="334"/>
      <c r="G242" s="334"/>
      <c r="H242" s="131"/>
    </row>
    <row r="243" spans="6:8" s="236" customFormat="1" ht="12">
      <c r="F243" s="334"/>
      <c r="G243" s="334"/>
      <c r="H243" s="131"/>
    </row>
    <row r="244" spans="6:8" s="236" customFormat="1" ht="12">
      <c r="F244" s="334"/>
      <c r="G244" s="334"/>
      <c r="H244" s="131"/>
    </row>
    <row r="245" spans="6:8" s="236" customFormat="1" ht="12">
      <c r="F245" s="334"/>
      <c r="G245" s="334"/>
      <c r="H245" s="131"/>
    </row>
    <row r="246" spans="6:8" s="236" customFormat="1" ht="12">
      <c r="F246" s="334"/>
      <c r="G246" s="334"/>
      <c r="H246" s="131"/>
    </row>
    <row r="247" spans="6:8" s="236" customFormat="1" ht="12">
      <c r="F247" s="334"/>
      <c r="G247" s="334"/>
      <c r="H247" s="131"/>
    </row>
    <row r="248" spans="6:8" s="236" customFormat="1" ht="12">
      <c r="F248" s="334"/>
      <c r="G248" s="334"/>
      <c r="H248" s="131"/>
    </row>
    <row r="249" spans="6:8" s="236" customFormat="1" ht="12">
      <c r="F249" s="334"/>
      <c r="G249" s="334"/>
      <c r="H249" s="131"/>
    </row>
    <row r="250" spans="6:8" s="236" customFormat="1" ht="12">
      <c r="F250" s="334"/>
      <c r="G250" s="334"/>
      <c r="H250" s="131"/>
    </row>
    <row r="251" spans="6:8" s="236" customFormat="1" ht="12">
      <c r="F251" s="334"/>
      <c r="G251" s="334"/>
      <c r="H251" s="131"/>
    </row>
    <row r="252" spans="6:8" s="236" customFormat="1" ht="12">
      <c r="F252" s="334"/>
      <c r="G252" s="334"/>
      <c r="H252" s="131"/>
    </row>
    <row r="253" spans="6:8" s="236" customFormat="1" ht="12">
      <c r="F253" s="334"/>
      <c r="G253" s="334"/>
      <c r="H253" s="131"/>
    </row>
    <row r="254" spans="6:8" s="236" customFormat="1" ht="12">
      <c r="F254" s="334"/>
      <c r="G254" s="334"/>
      <c r="H254" s="131"/>
    </row>
    <row r="255" spans="6:8" s="236" customFormat="1" ht="12">
      <c r="F255" s="334"/>
      <c r="G255" s="334"/>
      <c r="H255" s="131"/>
    </row>
    <row r="256" spans="6:8" s="236" customFormat="1" ht="12">
      <c r="F256" s="334"/>
      <c r="G256" s="334"/>
      <c r="H256" s="131"/>
    </row>
    <row r="257" spans="6:8" s="236" customFormat="1" ht="12">
      <c r="F257" s="334"/>
      <c r="G257" s="334"/>
      <c r="H257" s="131"/>
    </row>
    <row r="258" spans="6:8" s="236" customFormat="1" ht="12">
      <c r="F258" s="334"/>
      <c r="G258" s="334"/>
      <c r="H258" s="131"/>
    </row>
    <row r="259" spans="6:8" s="236" customFormat="1" ht="12">
      <c r="F259" s="334"/>
      <c r="G259" s="334"/>
      <c r="H259" s="131"/>
    </row>
    <row r="260" spans="6:8" s="236" customFormat="1" ht="12">
      <c r="F260" s="334"/>
      <c r="G260" s="334"/>
      <c r="H260" s="131"/>
    </row>
    <row r="261" spans="6:8" s="236" customFormat="1" ht="12">
      <c r="F261" s="334"/>
      <c r="G261" s="334"/>
      <c r="H261" s="131"/>
    </row>
    <row r="262" spans="6:8" s="236" customFormat="1" ht="12">
      <c r="F262" s="334"/>
      <c r="G262" s="334"/>
      <c r="H262" s="131"/>
    </row>
    <row r="263" spans="6:8" s="236" customFormat="1" ht="12">
      <c r="F263" s="334"/>
      <c r="G263" s="334"/>
      <c r="H263" s="131"/>
    </row>
    <row r="264" spans="6:8" s="236" customFormat="1" ht="12">
      <c r="F264" s="334"/>
      <c r="G264" s="334"/>
      <c r="H264" s="131"/>
    </row>
    <row r="265" spans="6:8" s="236" customFormat="1" ht="12">
      <c r="F265" s="334"/>
      <c r="G265" s="334"/>
      <c r="H265" s="131"/>
    </row>
    <row r="266" spans="6:8" s="236" customFormat="1" ht="12">
      <c r="F266" s="334"/>
      <c r="G266" s="334"/>
      <c r="H266" s="131"/>
    </row>
    <row r="267" spans="6:8" s="236" customFormat="1" ht="12">
      <c r="F267" s="334"/>
      <c r="G267" s="334"/>
      <c r="H267" s="131"/>
    </row>
    <row r="268" spans="6:8" s="236" customFormat="1" ht="12">
      <c r="F268" s="334"/>
      <c r="G268" s="334"/>
      <c r="H268" s="131"/>
    </row>
    <row r="269" spans="6:8" s="236" customFormat="1" ht="12">
      <c r="F269" s="334"/>
      <c r="G269" s="334"/>
      <c r="H269" s="131"/>
    </row>
    <row r="270" spans="6:8" s="236" customFormat="1" ht="12">
      <c r="F270" s="334"/>
      <c r="G270" s="334"/>
      <c r="H270" s="131"/>
    </row>
    <row r="271" spans="6:8" s="236" customFormat="1" ht="12">
      <c r="F271" s="334"/>
      <c r="G271" s="334"/>
      <c r="H271" s="131"/>
    </row>
    <row r="272" spans="6:8" s="236" customFormat="1" ht="12">
      <c r="F272" s="334"/>
      <c r="G272" s="334"/>
      <c r="H272" s="131"/>
    </row>
    <row r="273" spans="6:8" s="236" customFormat="1" ht="12">
      <c r="F273" s="334"/>
      <c r="G273" s="334"/>
      <c r="H273" s="131"/>
    </row>
    <row r="274" spans="6:8" s="236" customFormat="1" ht="12">
      <c r="F274" s="334"/>
      <c r="G274" s="334"/>
      <c r="H274" s="131"/>
    </row>
    <row r="275" spans="6:8" s="236" customFormat="1" ht="12">
      <c r="F275" s="334"/>
      <c r="G275" s="334"/>
      <c r="H275" s="131"/>
    </row>
    <row r="276" spans="6:8" s="236" customFormat="1" ht="12">
      <c r="F276" s="334"/>
      <c r="G276" s="334"/>
      <c r="H276" s="131"/>
    </row>
    <row r="277" spans="6:8" s="236" customFormat="1" ht="12">
      <c r="F277" s="334"/>
      <c r="G277" s="334"/>
      <c r="H277" s="131"/>
    </row>
    <row r="278" spans="6:8" s="236" customFormat="1" ht="12">
      <c r="F278" s="334"/>
      <c r="G278" s="334"/>
      <c r="H278" s="131"/>
    </row>
    <row r="279" spans="6:8" s="236" customFormat="1" ht="12">
      <c r="F279" s="334"/>
      <c r="G279" s="334"/>
      <c r="H279" s="131"/>
    </row>
    <row r="280" spans="6:8" s="236" customFormat="1" ht="12">
      <c r="F280" s="334"/>
      <c r="G280" s="334"/>
      <c r="H280" s="131"/>
    </row>
    <row r="281" spans="6:8" s="236" customFormat="1" ht="12">
      <c r="F281" s="334"/>
      <c r="G281" s="334"/>
      <c r="H281" s="131"/>
    </row>
    <row r="282" spans="6:8" s="236" customFormat="1" ht="12">
      <c r="F282" s="334"/>
      <c r="G282" s="334"/>
      <c r="H282" s="131"/>
    </row>
    <row r="283" spans="6:8" s="236" customFormat="1" ht="12">
      <c r="F283" s="334"/>
      <c r="G283" s="334"/>
      <c r="H283" s="131"/>
    </row>
    <row r="284" spans="6:8" s="236" customFormat="1" ht="12">
      <c r="F284" s="334"/>
      <c r="G284" s="334"/>
      <c r="H284" s="131"/>
    </row>
    <row r="285" spans="6:8" s="236" customFormat="1" ht="12">
      <c r="F285" s="334"/>
      <c r="G285" s="334"/>
      <c r="H285" s="131"/>
    </row>
    <row r="286" spans="6:8" s="236" customFormat="1" ht="12">
      <c r="F286" s="334"/>
      <c r="G286" s="334"/>
      <c r="H286" s="131"/>
    </row>
    <row r="287" spans="6:8" s="236" customFormat="1" ht="12">
      <c r="F287" s="334"/>
      <c r="G287" s="334"/>
      <c r="H287" s="131"/>
    </row>
    <row r="288" spans="6:8" s="236" customFormat="1" ht="12">
      <c r="F288" s="334"/>
      <c r="G288" s="334"/>
      <c r="H288" s="131"/>
    </row>
    <row r="289" spans="6:8" s="236" customFormat="1" ht="12">
      <c r="F289" s="334"/>
      <c r="G289" s="334"/>
      <c r="H289" s="131"/>
    </row>
    <row r="290" spans="6:8" s="236" customFormat="1" ht="12">
      <c r="F290" s="334"/>
      <c r="G290" s="334"/>
      <c r="H290" s="131"/>
    </row>
    <row r="291" spans="6:8" s="236" customFormat="1" ht="12">
      <c r="F291" s="334"/>
      <c r="G291" s="334"/>
      <c r="H291" s="131"/>
    </row>
    <row r="292" spans="6:8" s="236" customFormat="1" ht="12">
      <c r="F292" s="334"/>
      <c r="G292" s="334"/>
      <c r="H292" s="131"/>
    </row>
    <row r="293" spans="6:8" s="236" customFormat="1" ht="12">
      <c r="F293" s="334"/>
      <c r="G293" s="334"/>
      <c r="H293" s="131"/>
    </row>
    <row r="294" spans="6:8" s="236" customFormat="1" ht="12">
      <c r="F294" s="334"/>
      <c r="G294" s="334"/>
      <c r="H294" s="131"/>
    </row>
  </sheetData>
  <sheetProtection password="D08F" sheet="1" objects="1" scenarios="1"/>
  <mergeCells count="7">
    <mergeCell ref="A1:H1"/>
    <mergeCell ref="A2:H2"/>
    <mergeCell ref="C25:D25"/>
    <mergeCell ref="C18:D18"/>
    <mergeCell ref="C19:D19"/>
    <mergeCell ref="C24:D24"/>
    <mergeCell ref="A3:A34"/>
  </mergeCells>
  <printOptions/>
  <pageMargins left="0.77" right="0.4" top="0.67" bottom="1" header="0.35" footer="0.5"/>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R1739"/>
  <sheetViews>
    <sheetView tabSelected="1" zoomScale="75" zoomScaleNormal="75" workbookViewId="0" topLeftCell="A1">
      <selection activeCell="G25" sqref="G25"/>
    </sheetView>
  </sheetViews>
  <sheetFormatPr defaultColWidth="9.140625" defaultRowHeight="12.75"/>
  <cols>
    <col min="1" max="1" width="9.28125" style="5" bestFit="1" customWidth="1"/>
    <col min="2" max="2" width="58.8515625" style="6" customWidth="1"/>
    <col min="3" max="5" width="11.28125" style="10" customWidth="1"/>
    <col min="6" max="7" width="12.57421875" style="10" customWidth="1"/>
    <col min="8" max="9" width="10.7109375" style="10" customWidth="1"/>
    <col min="10" max="10" width="11.8515625" style="10" customWidth="1"/>
    <col min="11" max="11" width="13.7109375" style="594" customWidth="1"/>
    <col min="12" max="16384" width="9.140625" style="6" customWidth="1"/>
  </cols>
  <sheetData>
    <row r="1" spans="1:10" ht="24" customHeight="1">
      <c r="A1" s="386" t="s">
        <v>257</v>
      </c>
      <c r="B1" s="385"/>
      <c r="C1" s="373"/>
      <c r="D1" s="373"/>
      <c r="E1" s="142"/>
      <c r="F1" s="142"/>
      <c r="G1" s="142"/>
      <c r="H1" s="362"/>
      <c r="I1" s="374"/>
      <c r="J1" s="589" t="str">
        <f>'SCC List'!A2</f>
        <v>(Rev.11a, June 4, 2008)</v>
      </c>
    </row>
    <row r="2" spans="1:11" s="40" customFormat="1" ht="24" customHeight="1">
      <c r="A2" s="624" t="s">
        <v>324</v>
      </c>
      <c r="B2" s="588"/>
      <c r="C2" s="588"/>
      <c r="D2" s="588"/>
      <c r="E2" s="588"/>
      <c r="F2" s="588"/>
      <c r="G2" s="588"/>
      <c r="H2" s="1283" t="s">
        <v>76</v>
      </c>
      <c r="I2" s="1284"/>
      <c r="J2" s="584">
        <v>39563</v>
      </c>
      <c r="K2" s="595"/>
    </row>
    <row r="3" spans="1:11" s="40" customFormat="1" ht="24" customHeight="1">
      <c r="A3" s="624" t="s">
        <v>325</v>
      </c>
      <c r="B3" s="588"/>
      <c r="C3" s="588"/>
      <c r="D3" s="588"/>
      <c r="E3" s="588"/>
      <c r="F3" s="588"/>
      <c r="G3" s="588"/>
      <c r="H3" s="1285" t="s">
        <v>230</v>
      </c>
      <c r="I3" s="1286"/>
      <c r="J3" s="585">
        <v>2008</v>
      </c>
      <c r="K3" s="595"/>
    </row>
    <row r="4" spans="1:11" s="40" customFormat="1" ht="24" customHeight="1">
      <c r="A4" s="625" t="s">
        <v>326</v>
      </c>
      <c r="B4" s="587"/>
      <c r="C4" s="587"/>
      <c r="D4" s="587"/>
      <c r="E4" s="587"/>
      <c r="F4" s="587"/>
      <c r="G4" s="587"/>
      <c r="H4" s="1287" t="s">
        <v>78</v>
      </c>
      <c r="I4" s="1288"/>
      <c r="J4" s="586">
        <v>2012</v>
      </c>
      <c r="K4" s="595"/>
    </row>
    <row r="5" spans="1:11" s="7" customFormat="1" ht="6" customHeight="1">
      <c r="A5" s="1280"/>
      <c r="B5" s="1281"/>
      <c r="C5" s="1281"/>
      <c r="D5" s="1281"/>
      <c r="E5" s="1281"/>
      <c r="F5" s="1281"/>
      <c r="G5" s="1281"/>
      <c r="H5" s="1281"/>
      <c r="I5" s="1281"/>
      <c r="J5" s="1282"/>
      <c r="K5" s="596"/>
    </row>
    <row r="6" spans="1:10" ht="69.75" customHeight="1">
      <c r="A6" s="1289"/>
      <c r="B6" s="1290"/>
      <c r="C6" s="307" t="s">
        <v>80</v>
      </c>
      <c r="D6" s="308" t="s">
        <v>190</v>
      </c>
      <c r="E6" s="308" t="s">
        <v>191</v>
      </c>
      <c r="F6" s="308" t="s">
        <v>192</v>
      </c>
      <c r="G6" s="308" t="s">
        <v>145</v>
      </c>
      <c r="H6" s="309" t="s">
        <v>146</v>
      </c>
      <c r="I6" s="309" t="s">
        <v>147</v>
      </c>
      <c r="J6" s="308" t="s">
        <v>148</v>
      </c>
    </row>
    <row r="7" spans="1:11" s="15" customFormat="1" ht="15" customHeight="1">
      <c r="A7" s="12" t="str">
        <f>'SCC List'!A3:B3</f>
        <v>10 GUIDEWAY &amp; TRACK ELEMENTS (route miles)</v>
      </c>
      <c r="B7" s="13"/>
      <c r="C7" s="107">
        <f>SUM(C8:C15)</f>
        <v>9</v>
      </c>
      <c r="D7" s="130">
        <f>SUM(D8:D20)</f>
        <v>100000</v>
      </c>
      <c r="E7" s="130">
        <f>SUM(E8:E20)</f>
        <v>12000</v>
      </c>
      <c r="F7" s="14">
        <f>SUM(F8:F20)</f>
        <v>112000</v>
      </c>
      <c r="G7" s="85">
        <f aca="true" t="shared" si="0" ref="G7:G15">IF(C7&gt;0,F7/C7,"")</f>
        <v>12444.444444444445</v>
      </c>
      <c r="H7" s="389">
        <f>SUM(F7/$F$52)</f>
        <v>0.3765845129619044</v>
      </c>
      <c r="I7" s="44">
        <f>SUM(F7/$F$77)</f>
        <v>0.2439292657678375</v>
      </c>
      <c r="J7" s="20">
        <f>Inflation!C24</f>
        <v>121800.79746953124</v>
      </c>
      <c r="K7" s="597">
        <f>SUM(J7/F7)</f>
        <v>1.087507120263672</v>
      </c>
    </row>
    <row r="8" spans="1:11" s="16" customFormat="1" ht="15" customHeight="1">
      <c r="A8" s="163">
        <f>'SCC List'!A4:B4</f>
        <v>10.01</v>
      </c>
      <c r="B8" s="29" t="str">
        <f>'SCC List'!B4</f>
        <v>Guideway: At-grade exclusive right-of-way</v>
      </c>
      <c r="C8" s="108">
        <v>9</v>
      </c>
      <c r="D8" s="32">
        <v>100000</v>
      </c>
      <c r="E8" s="32">
        <v>12000</v>
      </c>
      <c r="F8" s="201">
        <f>SUM(D8:E8)</f>
        <v>112000</v>
      </c>
      <c r="G8" s="33">
        <f t="shared" si="0"/>
        <v>12444.444444444445</v>
      </c>
      <c r="H8" s="390"/>
      <c r="I8" s="94"/>
      <c r="J8" s="130">
        <f aca="true" t="shared" si="1" ref="J8:J20">SUM(F8/$F$7)*$J$7</f>
        <v>121800.79746953124</v>
      </c>
      <c r="K8" s="598"/>
    </row>
    <row r="9" spans="1:11" s="16" customFormat="1" ht="15" customHeight="1">
      <c r="A9" s="163">
        <f>'SCC List'!A5:B5</f>
        <v>10.02</v>
      </c>
      <c r="B9" s="29" t="str">
        <f>'SCC List'!B5</f>
        <v>Guideway: At-grade semi-exclusive (allows cross-traffic)</v>
      </c>
      <c r="C9" s="108"/>
      <c r="D9" s="32"/>
      <c r="E9" s="32"/>
      <c r="F9" s="201">
        <f aca="true" t="shared" si="2" ref="F9:F22">SUM(D9:E9)</f>
        <v>0</v>
      </c>
      <c r="G9" s="33">
        <f t="shared" si="0"/>
      </c>
      <c r="H9" s="390"/>
      <c r="I9" s="94"/>
      <c r="J9" s="130">
        <f t="shared" si="1"/>
        <v>0</v>
      </c>
      <c r="K9" s="598"/>
    </row>
    <row r="10" spans="1:11" s="16" customFormat="1" ht="15" customHeight="1">
      <c r="A10" s="163">
        <f>'SCC List'!A6:B6</f>
        <v>10.03</v>
      </c>
      <c r="B10" s="29" t="str">
        <f>'SCC List'!B6</f>
        <v>Guideway: At-grade in mixed traffic</v>
      </c>
      <c r="C10" s="108"/>
      <c r="D10" s="32"/>
      <c r="E10" s="32"/>
      <c r="F10" s="201">
        <f t="shared" si="2"/>
        <v>0</v>
      </c>
      <c r="G10" s="33">
        <f t="shared" si="0"/>
      </c>
      <c r="H10" s="390"/>
      <c r="I10" s="94"/>
      <c r="J10" s="130">
        <f t="shared" si="1"/>
        <v>0</v>
      </c>
      <c r="K10" s="598"/>
    </row>
    <row r="11" spans="1:11" s="16" customFormat="1" ht="15" customHeight="1">
      <c r="A11" s="163">
        <f>'SCC List'!A7:B7</f>
        <v>10.04</v>
      </c>
      <c r="B11" s="29" t="str">
        <f>'SCC List'!B7</f>
        <v>Guideway: Aerial structure</v>
      </c>
      <c r="C11" s="108"/>
      <c r="D11" s="32"/>
      <c r="E11" s="32"/>
      <c r="F11" s="201">
        <f t="shared" si="2"/>
        <v>0</v>
      </c>
      <c r="G11" s="33">
        <f t="shared" si="0"/>
      </c>
      <c r="H11" s="390"/>
      <c r="I11" s="94"/>
      <c r="J11" s="130">
        <f t="shared" si="1"/>
        <v>0</v>
      </c>
      <c r="K11" s="598"/>
    </row>
    <row r="12" spans="1:11" s="16" customFormat="1" ht="15" customHeight="1">
      <c r="A12" s="163">
        <f>'SCC List'!A8:B8</f>
        <v>10.05</v>
      </c>
      <c r="B12" s="29" t="str">
        <f>'SCC List'!B8</f>
        <v>Guideway: Built-up fill</v>
      </c>
      <c r="C12" s="108"/>
      <c r="D12" s="32"/>
      <c r="E12" s="32"/>
      <c r="F12" s="201">
        <f t="shared" si="2"/>
        <v>0</v>
      </c>
      <c r="G12" s="33">
        <f t="shared" si="0"/>
      </c>
      <c r="H12" s="390"/>
      <c r="I12" s="94"/>
      <c r="J12" s="130">
        <f t="shared" si="1"/>
        <v>0</v>
      </c>
      <c r="K12" s="598"/>
    </row>
    <row r="13" spans="1:11" s="16" customFormat="1" ht="15" customHeight="1">
      <c r="A13" s="163">
        <f>'SCC List'!A9:B9</f>
        <v>10.06</v>
      </c>
      <c r="B13" s="29" t="str">
        <f>'SCC List'!B9</f>
        <v>Guideway: Underground cut &amp; cover</v>
      </c>
      <c r="C13" s="108"/>
      <c r="D13" s="32"/>
      <c r="E13" s="32"/>
      <c r="F13" s="201">
        <f t="shared" si="2"/>
        <v>0</v>
      </c>
      <c r="G13" s="33">
        <f t="shared" si="0"/>
      </c>
      <c r="H13" s="390"/>
      <c r="I13" s="94"/>
      <c r="J13" s="130">
        <f t="shared" si="1"/>
        <v>0</v>
      </c>
      <c r="K13" s="598"/>
    </row>
    <row r="14" spans="1:11" s="16" customFormat="1" ht="15" customHeight="1">
      <c r="A14" s="163">
        <f>'SCC List'!A10:B10</f>
        <v>10.07</v>
      </c>
      <c r="B14" s="29" t="str">
        <f>'SCC List'!B10</f>
        <v>Guideway: Underground tunnel</v>
      </c>
      <c r="C14" s="108"/>
      <c r="D14" s="32"/>
      <c r="E14" s="32"/>
      <c r="F14" s="201">
        <f t="shared" si="2"/>
        <v>0</v>
      </c>
      <c r="G14" s="33">
        <f t="shared" si="0"/>
      </c>
      <c r="H14" s="390"/>
      <c r="I14" s="94"/>
      <c r="J14" s="130">
        <f t="shared" si="1"/>
        <v>0</v>
      </c>
      <c r="K14" s="598"/>
    </row>
    <row r="15" spans="1:11" s="16" customFormat="1" ht="15" customHeight="1">
      <c r="A15" s="163">
        <f>'SCC List'!A11:B11</f>
        <v>10.08</v>
      </c>
      <c r="B15" s="29" t="str">
        <f>'SCC List'!B11</f>
        <v>Guideway: Retained cut or fill</v>
      </c>
      <c r="C15" s="178"/>
      <c r="D15" s="32"/>
      <c r="E15" s="32"/>
      <c r="F15" s="201">
        <f t="shared" si="2"/>
        <v>0</v>
      </c>
      <c r="G15" s="33">
        <f t="shared" si="0"/>
      </c>
      <c r="H15" s="390"/>
      <c r="I15" s="94"/>
      <c r="J15" s="130">
        <f t="shared" si="1"/>
        <v>0</v>
      </c>
      <c r="K15" s="598"/>
    </row>
    <row r="16" spans="1:11" s="16" customFormat="1" ht="15" customHeight="1">
      <c r="A16" s="163">
        <f>'SCC List'!A12:B12</f>
        <v>10.09</v>
      </c>
      <c r="B16" s="29" t="str">
        <f>'SCC List'!B12</f>
        <v>Track:  Direct fixation</v>
      </c>
      <c r="C16" s="25"/>
      <c r="D16" s="32"/>
      <c r="E16" s="32"/>
      <c r="F16" s="201">
        <f t="shared" si="2"/>
        <v>0</v>
      </c>
      <c r="G16" s="33"/>
      <c r="H16" s="390"/>
      <c r="I16" s="94"/>
      <c r="J16" s="130">
        <f t="shared" si="1"/>
        <v>0</v>
      </c>
      <c r="K16" s="598"/>
    </row>
    <row r="17" spans="1:11" s="16" customFormat="1" ht="15" customHeight="1">
      <c r="A17" s="163">
        <f>'SCC List'!A13:B13</f>
        <v>10.1</v>
      </c>
      <c r="B17" s="29" t="str">
        <f>'SCC List'!B13</f>
        <v>Track:  Embedded</v>
      </c>
      <c r="C17" s="26"/>
      <c r="D17" s="32"/>
      <c r="E17" s="32"/>
      <c r="F17" s="201">
        <f t="shared" si="2"/>
        <v>0</v>
      </c>
      <c r="G17" s="34"/>
      <c r="H17" s="390"/>
      <c r="I17" s="94"/>
      <c r="J17" s="130">
        <f t="shared" si="1"/>
        <v>0</v>
      </c>
      <c r="K17" s="598"/>
    </row>
    <row r="18" spans="1:11" s="16" customFormat="1" ht="15" customHeight="1">
      <c r="A18" s="163">
        <f>'SCC List'!A14:B14</f>
        <v>10.11</v>
      </c>
      <c r="B18" s="29" t="str">
        <f>'SCC List'!B14</f>
        <v>Track:  Ballasted</v>
      </c>
      <c r="C18" s="26"/>
      <c r="D18" s="32"/>
      <c r="E18" s="32"/>
      <c r="F18" s="201">
        <f t="shared" si="2"/>
        <v>0</v>
      </c>
      <c r="G18" s="34"/>
      <c r="H18" s="390"/>
      <c r="I18" s="94"/>
      <c r="J18" s="130">
        <f t="shared" si="1"/>
        <v>0</v>
      </c>
      <c r="K18" s="598"/>
    </row>
    <row r="19" spans="1:11" s="16" customFormat="1" ht="15" customHeight="1">
      <c r="A19" s="163">
        <f>'SCC List'!A15:B15</f>
        <v>10.12</v>
      </c>
      <c r="B19" s="29" t="str">
        <f>'SCC List'!B15</f>
        <v>Track:  Special (switches, turnouts)</v>
      </c>
      <c r="C19" s="26"/>
      <c r="D19" s="32"/>
      <c r="E19" s="32"/>
      <c r="F19" s="201">
        <f t="shared" si="2"/>
        <v>0</v>
      </c>
      <c r="G19" s="34"/>
      <c r="H19" s="390"/>
      <c r="I19" s="94"/>
      <c r="J19" s="130">
        <f t="shared" si="1"/>
        <v>0</v>
      </c>
      <c r="K19" s="598"/>
    </row>
    <row r="20" spans="1:11" s="16" customFormat="1" ht="15" customHeight="1">
      <c r="A20" s="163">
        <f>'SCC List'!A16:B16</f>
        <v>10.13</v>
      </c>
      <c r="B20" s="29" t="str">
        <f>'SCC List'!B16</f>
        <v>Track:  Vibration and noise dampening</v>
      </c>
      <c r="C20" s="27"/>
      <c r="D20" s="32"/>
      <c r="E20" s="32"/>
      <c r="F20" s="201">
        <f t="shared" si="2"/>
        <v>0</v>
      </c>
      <c r="G20" s="35"/>
      <c r="H20" s="390"/>
      <c r="I20" s="94"/>
      <c r="J20" s="130">
        <f t="shared" si="1"/>
        <v>0</v>
      </c>
      <c r="K20" s="598"/>
    </row>
    <row r="21" spans="1:11" s="15" customFormat="1" ht="15" customHeight="1">
      <c r="A21" s="12" t="str">
        <f>'SCC List'!A17:B17</f>
        <v>20 STATIONS, STOPS, TERMINALS, INTERMODAL (number)</v>
      </c>
      <c r="B21" s="13"/>
      <c r="C21" s="109">
        <f>SUM(C22:C28)</f>
        <v>18</v>
      </c>
      <c r="D21" s="130">
        <f>SUM(D22:D28)</f>
        <v>100000</v>
      </c>
      <c r="E21" s="130">
        <f>SUM(E22:E28)</f>
        <v>20000</v>
      </c>
      <c r="F21" s="852">
        <f t="shared" si="2"/>
        <v>120000</v>
      </c>
      <c r="G21" s="86">
        <f aca="true" t="shared" si="3" ref="G21:G29">IF(C21&gt;0,F21/C21,"")</f>
        <v>6666.666666666667</v>
      </c>
      <c r="H21" s="389">
        <f>SUM(F21/$F$52)</f>
        <v>0.40348340674489763</v>
      </c>
      <c r="I21" s="44">
        <f>SUM(F21/$F$77)</f>
        <v>0.26135278475125445</v>
      </c>
      <c r="J21" s="14">
        <f>Inflation!C25</f>
        <v>132475.87853281246</v>
      </c>
      <c r="K21" s="597">
        <f>SUM(J21/F21)</f>
        <v>1.103965654440104</v>
      </c>
    </row>
    <row r="22" spans="1:11" s="16" customFormat="1" ht="15" customHeight="1">
      <c r="A22" s="8">
        <f>'SCC List'!A18</f>
        <v>20.01</v>
      </c>
      <c r="B22" s="45" t="str">
        <f>'SCC List'!B18</f>
        <v>At-grade station, stop, shelter, mall, terminal, platform</v>
      </c>
      <c r="C22" s="110">
        <v>18</v>
      </c>
      <c r="D22" s="32">
        <v>100000</v>
      </c>
      <c r="E22" s="32">
        <v>20000</v>
      </c>
      <c r="F22" s="201">
        <f t="shared" si="2"/>
        <v>120000</v>
      </c>
      <c r="G22" s="31">
        <f t="shared" si="3"/>
        <v>6666.666666666667</v>
      </c>
      <c r="H22" s="390"/>
      <c r="I22" s="94"/>
      <c r="J22" s="130">
        <f aca="true" t="shared" si="4" ref="J22:J28">SUM(F22/$F$21)*$J$21</f>
        <v>132475.87853281246</v>
      </c>
      <c r="K22" s="598"/>
    </row>
    <row r="23" spans="1:11" s="16" customFormat="1" ht="15" customHeight="1">
      <c r="A23" s="8">
        <f>'SCC List'!A19</f>
        <v>20.02</v>
      </c>
      <c r="B23" s="45" t="str">
        <f>'SCC List'!B19</f>
        <v>Aerial station, stop, shelter, mall, terminal, platform</v>
      </c>
      <c r="C23" s="110"/>
      <c r="D23" s="32"/>
      <c r="E23" s="32"/>
      <c r="F23" s="130">
        <f aca="true" t="shared" si="5" ref="F23:F29">SUM(D23:E23)</f>
        <v>0</v>
      </c>
      <c r="G23" s="31">
        <f t="shared" si="3"/>
      </c>
      <c r="H23" s="390"/>
      <c r="I23" s="94"/>
      <c r="J23" s="130">
        <f t="shared" si="4"/>
        <v>0</v>
      </c>
      <c r="K23" s="598"/>
    </row>
    <row r="24" spans="1:11" s="16" customFormat="1" ht="15" customHeight="1">
      <c r="A24" s="8">
        <f>'SCC List'!A20</f>
        <v>20.03</v>
      </c>
      <c r="B24" s="45" t="str">
        <f>'SCC List'!B20</f>
        <v>Underground station, stop, shelter, mall, terminal, platform </v>
      </c>
      <c r="C24" s="110"/>
      <c r="D24" s="32"/>
      <c r="E24" s="32"/>
      <c r="F24" s="130">
        <f t="shared" si="5"/>
        <v>0</v>
      </c>
      <c r="G24" s="31">
        <f t="shared" si="3"/>
      </c>
      <c r="H24" s="390"/>
      <c r="I24" s="94"/>
      <c r="J24" s="130">
        <f t="shared" si="4"/>
        <v>0</v>
      </c>
      <c r="K24" s="598"/>
    </row>
    <row r="25" spans="1:11" s="16" customFormat="1" ht="15" customHeight="1">
      <c r="A25" s="8">
        <f>'SCC List'!A21</f>
        <v>20.04</v>
      </c>
      <c r="B25" s="45" t="str">
        <f>'SCC List'!B21</f>
        <v>Other stations, landings, terminals:  Intermodal, ferry, trolley, etc. </v>
      </c>
      <c r="C25" s="111"/>
      <c r="D25" s="32"/>
      <c r="E25" s="32"/>
      <c r="F25" s="130">
        <f t="shared" si="5"/>
        <v>0</v>
      </c>
      <c r="G25" s="33">
        <f t="shared" si="3"/>
      </c>
      <c r="H25" s="390"/>
      <c r="I25" s="94"/>
      <c r="J25" s="130">
        <f t="shared" si="4"/>
        <v>0</v>
      </c>
      <c r="K25" s="598"/>
    </row>
    <row r="26" spans="1:11" s="16" customFormat="1" ht="15" customHeight="1">
      <c r="A26" s="8">
        <f>'SCC List'!A22</f>
        <v>20.05</v>
      </c>
      <c r="B26" s="45" t="str">
        <f>'SCC List'!B22</f>
        <v>Joint development </v>
      </c>
      <c r="C26" s="244"/>
      <c r="D26" s="32"/>
      <c r="E26" s="32"/>
      <c r="F26" s="201">
        <f t="shared" si="5"/>
        <v>0</v>
      </c>
      <c r="G26" s="33">
        <f t="shared" si="3"/>
      </c>
      <c r="H26" s="433"/>
      <c r="I26" s="94"/>
      <c r="J26" s="130">
        <f t="shared" si="4"/>
        <v>0</v>
      </c>
      <c r="K26" s="598"/>
    </row>
    <row r="27" spans="1:11" s="16" customFormat="1" ht="15" customHeight="1">
      <c r="A27" s="8">
        <f>'SCC List'!A23</f>
        <v>20.06</v>
      </c>
      <c r="B27" s="45" t="str">
        <f>'SCC List'!B23</f>
        <v>Automobile parking multi-story structure</v>
      </c>
      <c r="C27" s="103"/>
      <c r="D27" s="32"/>
      <c r="E27" s="32"/>
      <c r="F27" s="201">
        <f t="shared" si="5"/>
        <v>0</v>
      </c>
      <c r="G27" s="34">
        <f t="shared" si="3"/>
      </c>
      <c r="H27" s="433"/>
      <c r="I27" s="94"/>
      <c r="J27" s="130">
        <f t="shared" si="4"/>
        <v>0</v>
      </c>
      <c r="K27" s="598"/>
    </row>
    <row r="28" spans="1:11" s="16" customFormat="1" ht="15" customHeight="1">
      <c r="A28" s="8">
        <f>'SCC List'!A24</f>
        <v>20.07</v>
      </c>
      <c r="B28" s="45" t="str">
        <f>'SCC List'!B24</f>
        <v>Elevators, escalators</v>
      </c>
      <c r="C28" s="104"/>
      <c r="D28" s="32"/>
      <c r="E28" s="32"/>
      <c r="F28" s="201">
        <f t="shared" si="5"/>
        <v>0</v>
      </c>
      <c r="G28" s="35">
        <f t="shared" si="3"/>
      </c>
      <c r="H28" s="433"/>
      <c r="I28" s="94"/>
      <c r="J28" s="130">
        <f t="shared" si="4"/>
        <v>0</v>
      </c>
      <c r="K28" s="598"/>
    </row>
    <row r="29" spans="1:11" s="15" customFormat="1" ht="15" customHeight="1">
      <c r="A29" s="12" t="str">
        <f>'SCC List'!A25</f>
        <v>30 SUPPORT FACILITIES: YARDS, SHOPS, ADMIN. BLDGS</v>
      </c>
      <c r="B29" s="13"/>
      <c r="C29" s="147">
        <f>C7</f>
        <v>9</v>
      </c>
      <c r="D29" s="130">
        <f>SUM(D30:D34)</f>
        <v>10000</v>
      </c>
      <c r="E29" s="130">
        <f>SUM(E30:E34)</f>
        <v>2000</v>
      </c>
      <c r="F29" s="852">
        <f t="shared" si="5"/>
        <v>12000</v>
      </c>
      <c r="G29" s="86">
        <f t="shared" si="3"/>
        <v>1333.3333333333333</v>
      </c>
      <c r="H29" s="389">
        <f>SUM(F29/$F$52)</f>
        <v>0.04034834067448976</v>
      </c>
      <c r="I29" s="44">
        <f>SUM(F29/$F$77)</f>
        <v>0.026135278475125444</v>
      </c>
      <c r="J29" s="14">
        <f>Inflation!C26</f>
        <v>13423.074037734372</v>
      </c>
      <c r="K29" s="597">
        <f>SUM(J29/F29)</f>
        <v>1.118589503144531</v>
      </c>
    </row>
    <row r="30" spans="1:11" s="16" customFormat="1" ht="15" customHeight="1">
      <c r="A30" s="8">
        <f>'SCC List'!A26</f>
        <v>30.01</v>
      </c>
      <c r="B30" s="45" t="str">
        <f>'SCC List'!B26</f>
        <v>Administration Building:  Office, sales, storage, revenue counting</v>
      </c>
      <c r="C30" s="103"/>
      <c r="D30" s="32"/>
      <c r="E30" s="32"/>
      <c r="F30" s="130">
        <f aca="true" t="shared" si="6" ref="F30:F36">SUM(D30:E30)</f>
        <v>0</v>
      </c>
      <c r="G30" s="33"/>
      <c r="H30" s="390"/>
      <c r="I30" s="94"/>
      <c r="J30" s="130">
        <f>SUM(F30/$F$29)*$J$29</f>
        <v>0</v>
      </c>
      <c r="K30" s="598"/>
    </row>
    <row r="31" spans="1:11" s="16" customFormat="1" ht="15" customHeight="1">
      <c r="A31" s="8">
        <f>'SCC List'!A27</f>
        <v>30.02</v>
      </c>
      <c r="B31" s="46" t="str">
        <f>'SCC List'!B27</f>
        <v>Light Maintenance Facility </v>
      </c>
      <c r="C31" s="103"/>
      <c r="D31" s="32">
        <v>10000</v>
      </c>
      <c r="E31" s="32">
        <v>2000</v>
      </c>
      <c r="F31" s="130">
        <f t="shared" si="6"/>
        <v>12000</v>
      </c>
      <c r="G31" s="34"/>
      <c r="H31" s="390"/>
      <c r="I31" s="94"/>
      <c r="J31" s="130">
        <f>SUM(F31/$F$29)*$J$29</f>
        <v>13423.074037734372</v>
      </c>
      <c r="K31" s="598"/>
    </row>
    <row r="32" spans="1:11" s="16" customFormat="1" ht="15" customHeight="1">
      <c r="A32" s="8">
        <f>'SCC List'!A28</f>
        <v>30.03</v>
      </c>
      <c r="B32" s="46" t="str">
        <f>'SCC List'!B28</f>
        <v>Heavy Maintenance Facility</v>
      </c>
      <c r="C32" s="103"/>
      <c r="D32" s="32"/>
      <c r="E32" s="32"/>
      <c r="F32" s="130">
        <f t="shared" si="6"/>
        <v>0</v>
      </c>
      <c r="G32" s="34"/>
      <c r="H32" s="390"/>
      <c r="I32" s="94"/>
      <c r="J32" s="130">
        <f>SUM(F32/$F$29)*$J$29</f>
        <v>0</v>
      </c>
      <c r="K32" s="598"/>
    </row>
    <row r="33" spans="1:11" s="16" customFormat="1" ht="15" customHeight="1">
      <c r="A33" s="8">
        <f>'SCC List'!A29</f>
        <v>30.04</v>
      </c>
      <c r="B33" s="46" t="str">
        <f>'SCC List'!B29</f>
        <v>Storage or Maintenance of Way Building</v>
      </c>
      <c r="C33" s="103"/>
      <c r="D33" s="32"/>
      <c r="E33" s="32"/>
      <c r="F33" s="130">
        <f t="shared" si="6"/>
        <v>0</v>
      </c>
      <c r="G33" s="34"/>
      <c r="H33" s="390"/>
      <c r="I33" s="94"/>
      <c r="J33" s="130">
        <f>SUM(F33/$F$29)*$J$29</f>
        <v>0</v>
      </c>
      <c r="K33" s="598"/>
    </row>
    <row r="34" spans="1:11" s="16" customFormat="1" ht="15" customHeight="1">
      <c r="A34" s="8">
        <f>'SCC List'!A30</f>
        <v>30.05</v>
      </c>
      <c r="B34" s="46" t="str">
        <f>'SCC List'!B30</f>
        <v>Yard and Yard Track</v>
      </c>
      <c r="C34" s="104"/>
      <c r="D34" s="32"/>
      <c r="E34" s="32"/>
      <c r="F34" s="130">
        <f t="shared" si="6"/>
        <v>0</v>
      </c>
      <c r="G34" s="35"/>
      <c r="H34" s="390"/>
      <c r="I34" s="94"/>
      <c r="J34" s="130">
        <f>SUM(F34/$F$29)*$J$29</f>
        <v>0</v>
      </c>
      <c r="K34" s="598"/>
    </row>
    <row r="35" spans="1:11" s="15" customFormat="1" ht="15" customHeight="1">
      <c r="A35" s="12" t="str">
        <f>'SCC List'!A31</f>
        <v>40 SITEWORK &amp; SPECIAL CONDITIONS</v>
      </c>
      <c r="B35" s="47"/>
      <c r="C35" s="147">
        <f>C7</f>
        <v>9</v>
      </c>
      <c r="D35" s="130">
        <f>SUM(D36:D43)</f>
        <v>21420</v>
      </c>
      <c r="E35" s="201">
        <f>SUM(E36:E43)</f>
        <v>2800</v>
      </c>
      <c r="F35" s="14">
        <f t="shared" si="6"/>
        <v>24220</v>
      </c>
      <c r="G35" s="86">
        <f>IF(C35&gt;0,F35/C35,"")</f>
        <v>2691.1111111111113</v>
      </c>
      <c r="H35" s="389">
        <f>SUM(F35/$F$52)</f>
        <v>0.08143640092801184</v>
      </c>
      <c r="I35" s="44">
        <f>SUM(F35/$F$77)</f>
        <v>0.05274970372229486</v>
      </c>
      <c r="J35" s="14">
        <f>Inflation!C27</f>
        <v>25121.304503125</v>
      </c>
      <c r="K35" s="597">
        <f>SUM(J35/F35)</f>
        <v>1.0372132329944261</v>
      </c>
    </row>
    <row r="36" spans="1:11" s="16" customFormat="1" ht="15" customHeight="1">
      <c r="A36" s="8">
        <f>'SCC List'!A32</f>
        <v>40.01</v>
      </c>
      <c r="B36" s="45" t="str">
        <f>'SCC List'!B32</f>
        <v>Demolition, Clearing, Earthwork</v>
      </c>
      <c r="C36" s="24"/>
      <c r="D36" s="171">
        <v>920</v>
      </c>
      <c r="E36" s="32">
        <v>100</v>
      </c>
      <c r="F36" s="130">
        <f t="shared" si="6"/>
        <v>1020</v>
      </c>
      <c r="G36" s="33"/>
      <c r="H36" s="434"/>
      <c r="I36" s="95"/>
      <c r="J36" s="130">
        <f aca="true" t="shared" si="7" ref="J36:J43">SUM(F36/$F$35)*$J$35</f>
        <v>1057.9574976543147</v>
      </c>
      <c r="K36" s="598"/>
    </row>
    <row r="37" spans="1:11" s="16" customFormat="1" ht="15" customHeight="1">
      <c r="A37" s="8">
        <f>'SCC List'!A33</f>
        <v>40.02</v>
      </c>
      <c r="B37" s="45" t="str">
        <f>'SCC List'!B33</f>
        <v>Site Utilities, Utility Relocation</v>
      </c>
      <c r="C37" s="24"/>
      <c r="D37" s="171">
        <v>5500</v>
      </c>
      <c r="E37" s="32">
        <v>500</v>
      </c>
      <c r="F37" s="130">
        <f aca="true" t="shared" si="8" ref="F37:F44">SUM(D37:E37)</f>
        <v>6000</v>
      </c>
      <c r="G37" s="34"/>
      <c r="H37" s="435"/>
      <c r="I37" s="95"/>
      <c r="J37" s="130">
        <f t="shared" si="7"/>
        <v>6223.279397966557</v>
      </c>
      <c r="K37" s="598"/>
    </row>
    <row r="38" spans="1:11" s="16" customFormat="1" ht="12.75">
      <c r="A38" s="8">
        <f>'SCC List'!A34</f>
        <v>40.03</v>
      </c>
      <c r="B38" s="45" t="str">
        <f>'SCC List'!B34</f>
        <v>Haz. mat'l, contam'd soil removal/mitigation, ground water treatments</v>
      </c>
      <c r="C38" s="24"/>
      <c r="D38" s="171"/>
      <c r="E38" s="32"/>
      <c r="F38" s="130">
        <f t="shared" si="8"/>
        <v>0</v>
      </c>
      <c r="G38" s="34"/>
      <c r="H38" s="435"/>
      <c r="I38" s="95"/>
      <c r="J38" s="130">
        <f t="shared" si="7"/>
        <v>0</v>
      </c>
      <c r="K38" s="598"/>
    </row>
    <row r="39" spans="1:11" s="16" customFormat="1" ht="12.75" customHeight="1">
      <c r="A39" s="8">
        <f>'SCC List'!A35</f>
        <v>40.04</v>
      </c>
      <c r="B39" s="45" t="str">
        <f>'SCC List'!B35</f>
        <v>Environmental mitigation, e.g. wetlands, historic/archeologic, parks</v>
      </c>
      <c r="C39" s="24"/>
      <c r="D39" s="171">
        <v>4000</v>
      </c>
      <c r="E39" s="32">
        <v>200</v>
      </c>
      <c r="F39" s="130">
        <f t="shared" si="8"/>
        <v>4200</v>
      </c>
      <c r="G39" s="34"/>
      <c r="H39" s="435"/>
      <c r="I39" s="95"/>
      <c r="J39" s="130">
        <f t="shared" si="7"/>
        <v>4356.29557857659</v>
      </c>
      <c r="K39" s="598"/>
    </row>
    <row r="40" spans="1:11" s="16" customFormat="1" ht="12.75">
      <c r="A40" s="8">
        <f>'SCC List'!A36</f>
        <v>40.05</v>
      </c>
      <c r="B40" s="45" t="str">
        <f>'SCC List'!B36</f>
        <v>Site structures including retaining walls, sound walls</v>
      </c>
      <c r="C40" s="24"/>
      <c r="D40" s="171"/>
      <c r="E40" s="32"/>
      <c r="F40" s="130">
        <f t="shared" si="8"/>
        <v>0</v>
      </c>
      <c r="G40" s="34"/>
      <c r="H40" s="435"/>
      <c r="I40" s="95"/>
      <c r="J40" s="130">
        <f t="shared" si="7"/>
        <v>0</v>
      </c>
      <c r="K40" s="598"/>
    </row>
    <row r="41" spans="1:11" s="16" customFormat="1" ht="12.75" customHeight="1">
      <c r="A41" s="8">
        <f>'SCC List'!A37</f>
        <v>40.06</v>
      </c>
      <c r="B41" s="48" t="str">
        <f>'SCC List'!B37</f>
        <v>Pedestrian / bike access and accommodation, landscaping</v>
      </c>
      <c r="C41" s="24"/>
      <c r="D41" s="171">
        <v>11000</v>
      </c>
      <c r="E41" s="32">
        <v>2000</v>
      </c>
      <c r="F41" s="130">
        <f t="shared" si="8"/>
        <v>13000</v>
      </c>
      <c r="G41" s="34"/>
      <c r="H41" s="435"/>
      <c r="I41" s="95"/>
      <c r="J41" s="130">
        <f t="shared" si="7"/>
        <v>13483.772028927538</v>
      </c>
      <c r="K41" s="598"/>
    </row>
    <row r="42" spans="1:11" s="16" customFormat="1" ht="12.75" customHeight="1">
      <c r="A42" s="8">
        <f>'SCC List'!A38</f>
        <v>40.07</v>
      </c>
      <c r="B42" s="48" t="str">
        <f>'SCC List'!B38</f>
        <v>Automobile, bus, van accessways including roads, parking lots</v>
      </c>
      <c r="C42" s="24"/>
      <c r="D42" s="171"/>
      <c r="E42" s="32"/>
      <c r="F42" s="130">
        <f t="shared" si="8"/>
        <v>0</v>
      </c>
      <c r="G42" s="34"/>
      <c r="H42" s="435"/>
      <c r="I42" s="95"/>
      <c r="J42" s="130">
        <f t="shared" si="7"/>
        <v>0</v>
      </c>
      <c r="K42" s="598"/>
    </row>
    <row r="43" spans="1:11" s="16" customFormat="1" ht="12.75">
      <c r="A43" s="8">
        <f>'SCC List'!A39</f>
        <v>40.08</v>
      </c>
      <c r="B43" s="45" t="str">
        <f>'SCC List'!B39</f>
        <v>Temporary Facilities and other indirect costs during construction</v>
      </c>
      <c r="C43" s="24"/>
      <c r="D43" s="171"/>
      <c r="E43" s="32"/>
      <c r="F43" s="130">
        <f t="shared" si="8"/>
        <v>0</v>
      </c>
      <c r="G43" s="34"/>
      <c r="H43" s="435"/>
      <c r="I43" s="95"/>
      <c r="J43" s="130">
        <f t="shared" si="7"/>
        <v>0</v>
      </c>
      <c r="K43" s="598"/>
    </row>
    <row r="44" spans="1:11" s="15" customFormat="1" ht="15" customHeight="1">
      <c r="A44" s="12" t="str">
        <f>'SCC List'!A40</f>
        <v>50  SYSTEMS</v>
      </c>
      <c r="B44" s="13"/>
      <c r="C44" s="146">
        <f>C7</f>
        <v>9</v>
      </c>
      <c r="D44" s="130">
        <f>SUM(D45:D51)</f>
        <v>25490</v>
      </c>
      <c r="E44" s="201">
        <f>SUM(E45:E51)</f>
        <v>3700</v>
      </c>
      <c r="F44" s="14">
        <f t="shared" si="8"/>
        <v>29190</v>
      </c>
      <c r="G44" s="90">
        <f>IF(C44&gt;0,F44/C44,"")</f>
        <v>3243.3333333333335</v>
      </c>
      <c r="H44" s="389">
        <f>SUM(F44/$F$52)</f>
        <v>0.09814733869069635</v>
      </c>
      <c r="I44" s="44">
        <f>SUM(F44/$F$77)</f>
        <v>0.06357406489074265</v>
      </c>
      <c r="J44" s="14">
        <f>Inflation!C28</f>
        <v>32487.251350859366</v>
      </c>
      <c r="K44" s="597">
        <f>SUM(J44/F44)</f>
        <v>1.1129582511428353</v>
      </c>
    </row>
    <row r="45" spans="1:11" s="16" customFormat="1" ht="15" customHeight="1">
      <c r="A45" s="8">
        <f>'SCC List'!A41</f>
        <v>50.01</v>
      </c>
      <c r="B45" s="45" t="str">
        <f>'SCC List'!B41</f>
        <v>Train control and signals</v>
      </c>
      <c r="C45" s="26"/>
      <c r="D45" s="171">
        <v>8000</v>
      </c>
      <c r="E45" s="171">
        <v>2000</v>
      </c>
      <c r="F45" s="130">
        <f>SUM(D45:E45)</f>
        <v>10000</v>
      </c>
      <c r="G45" s="33"/>
      <c r="H45" s="434"/>
      <c r="I45" s="95"/>
      <c r="J45" s="130">
        <f aca="true" t="shared" si="9" ref="J45:J51">SUM(F45/$F$44)*$J$44</f>
        <v>11129.582511428354</v>
      </c>
      <c r="K45" s="598"/>
    </row>
    <row r="46" spans="1:11" s="16" customFormat="1" ht="15" customHeight="1">
      <c r="A46" s="8">
        <f>'SCC List'!A42</f>
        <v>50.02</v>
      </c>
      <c r="B46" s="45" t="str">
        <f>'SCC List'!B42</f>
        <v>Traffic signals and crossing protection</v>
      </c>
      <c r="C46" s="24"/>
      <c r="D46" s="171">
        <v>2500</v>
      </c>
      <c r="E46" s="171">
        <v>500</v>
      </c>
      <c r="F46" s="130">
        <f aca="true" t="shared" si="10" ref="F46:F51">SUM(D46:E46)</f>
        <v>3000</v>
      </c>
      <c r="G46" s="34"/>
      <c r="H46" s="435"/>
      <c r="I46" s="95"/>
      <c r="J46" s="130">
        <f t="shared" si="9"/>
        <v>3338.874753428506</v>
      </c>
      <c r="K46" s="598"/>
    </row>
    <row r="47" spans="1:11" s="16" customFormat="1" ht="15" customHeight="1">
      <c r="A47" s="8">
        <f>'SCC List'!A43</f>
        <v>50.03</v>
      </c>
      <c r="B47" s="45" t="str">
        <f>'SCC List'!B43</f>
        <v>Traction power supply:  substations </v>
      </c>
      <c r="C47" s="24"/>
      <c r="D47" s="171">
        <v>7500</v>
      </c>
      <c r="E47" s="171">
        <v>500</v>
      </c>
      <c r="F47" s="130">
        <f t="shared" si="10"/>
        <v>8000</v>
      </c>
      <c r="G47" s="34"/>
      <c r="H47" s="435"/>
      <c r="I47" s="95"/>
      <c r="J47" s="130">
        <f t="shared" si="9"/>
        <v>8903.666009142682</v>
      </c>
      <c r="K47" s="598"/>
    </row>
    <row r="48" spans="1:11" s="16" customFormat="1" ht="15" customHeight="1">
      <c r="A48" s="8">
        <f>'SCC List'!A44</f>
        <v>50.04</v>
      </c>
      <c r="B48" s="45" t="str">
        <f>'SCC List'!B44</f>
        <v>Traction power distribution:  catenary and third rail</v>
      </c>
      <c r="C48" s="24"/>
      <c r="D48" s="171">
        <v>5500</v>
      </c>
      <c r="E48" s="171">
        <v>500</v>
      </c>
      <c r="F48" s="130">
        <f t="shared" si="10"/>
        <v>6000</v>
      </c>
      <c r="G48" s="34"/>
      <c r="H48" s="435"/>
      <c r="I48" s="95"/>
      <c r="J48" s="130">
        <f t="shared" si="9"/>
        <v>6677.749506857012</v>
      </c>
      <c r="K48" s="598"/>
    </row>
    <row r="49" spans="1:11" s="16" customFormat="1" ht="15" customHeight="1">
      <c r="A49" s="8">
        <f>'SCC List'!A45</f>
        <v>50.05</v>
      </c>
      <c r="B49" s="45" t="str">
        <f>'SCC List'!B45</f>
        <v>Communications</v>
      </c>
      <c r="C49" s="24"/>
      <c r="D49" s="171">
        <v>1000</v>
      </c>
      <c r="E49" s="171">
        <v>100</v>
      </c>
      <c r="F49" s="130">
        <f t="shared" si="10"/>
        <v>1100</v>
      </c>
      <c r="G49" s="34"/>
      <c r="H49" s="435"/>
      <c r="I49" s="95"/>
      <c r="J49" s="130">
        <f t="shared" si="9"/>
        <v>1224.2540762571189</v>
      </c>
      <c r="K49" s="598"/>
    </row>
    <row r="50" spans="1:11" s="16" customFormat="1" ht="15" customHeight="1">
      <c r="A50" s="8">
        <f>'SCC List'!A46</f>
        <v>50.06</v>
      </c>
      <c r="B50" s="45" t="str">
        <f>'SCC List'!B46</f>
        <v>Fare collection system and equipment</v>
      </c>
      <c r="C50" s="24"/>
      <c r="D50" s="171">
        <v>990</v>
      </c>
      <c r="E50" s="171">
        <v>100</v>
      </c>
      <c r="F50" s="130">
        <f t="shared" si="10"/>
        <v>1090</v>
      </c>
      <c r="G50" s="34"/>
      <c r="H50" s="435"/>
      <c r="I50" s="95"/>
      <c r="J50" s="130">
        <f t="shared" si="9"/>
        <v>1213.1244937456906</v>
      </c>
      <c r="K50" s="598"/>
    </row>
    <row r="51" spans="1:11" s="16" customFormat="1" ht="15" customHeight="1">
      <c r="A51" s="8">
        <f>'SCC List'!A47</f>
        <v>50.07</v>
      </c>
      <c r="B51" s="45" t="str">
        <f>'SCC List'!B47</f>
        <v>Central Control</v>
      </c>
      <c r="C51" s="24"/>
      <c r="D51" s="171">
        <v>0</v>
      </c>
      <c r="E51" s="171">
        <v>0</v>
      </c>
      <c r="F51" s="130">
        <f t="shared" si="10"/>
        <v>0</v>
      </c>
      <c r="G51" s="34"/>
      <c r="H51" s="435"/>
      <c r="I51" s="95"/>
      <c r="J51" s="130">
        <f t="shared" si="9"/>
        <v>0</v>
      </c>
      <c r="K51" s="598"/>
    </row>
    <row r="52" spans="1:70" s="145" customFormat="1" ht="15.75" customHeight="1">
      <c r="A52" s="1278" t="str">
        <f>'SCC Definitions'!A51:B51</f>
        <v>Construction Subtotal (10 - 50)</v>
      </c>
      <c r="B52" s="1279"/>
      <c r="C52" s="168">
        <f>C7</f>
        <v>9</v>
      </c>
      <c r="D52" s="318">
        <f>SUM(D44,D35,D29,D21,D7)</f>
        <v>256910</v>
      </c>
      <c r="E52" s="318">
        <f>SUM(E44,E35,E29,E21,E7)</f>
        <v>40500</v>
      </c>
      <c r="F52" s="310">
        <f>SUM(F44,F35,F29,F21,F7)</f>
        <v>297410</v>
      </c>
      <c r="G52" s="119">
        <f>IF(C52&gt;0,F52/C52,"")</f>
        <v>33045.555555555555</v>
      </c>
      <c r="H52" s="120">
        <f>SUM(H44,H35,H29,H21,H7)</f>
        <v>1</v>
      </c>
      <c r="I52" s="121">
        <f>SUM(F52/$F$77)</f>
        <v>0.6477410976072548</v>
      </c>
      <c r="J52" s="122">
        <f>SUM(J44,J35,J29,J21,J7)</f>
        <v>325308.30589406245</v>
      </c>
      <c r="K52" s="59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1:11" s="15" customFormat="1" ht="15">
      <c r="A53" s="12" t="str">
        <f>'SCC List'!A48:B48</f>
        <v>60 ROW, LAND, EXISTING IMPROVEMENTS</v>
      </c>
      <c r="B53" s="47"/>
      <c r="C53" s="146">
        <f>C7</f>
        <v>9</v>
      </c>
      <c r="D53" s="130">
        <f>SUM(D54:D55)</f>
        <v>17000</v>
      </c>
      <c r="E53" s="130">
        <f>SUM(E54:E55)</f>
        <v>4000</v>
      </c>
      <c r="F53" s="166">
        <f>SUM(F54:F55)</f>
        <v>21000</v>
      </c>
      <c r="G53" s="123">
        <f>IF(C53&gt;0,F53/C53,"")</f>
        <v>2333.3333333333335</v>
      </c>
      <c r="H53" s="52"/>
      <c r="I53" s="44">
        <f>SUM(F53/$F$77)</f>
        <v>0.045736737331469525</v>
      </c>
      <c r="J53" s="14">
        <f>Inflation!C29</f>
        <v>22839.84205945312</v>
      </c>
      <c r="K53" s="597">
        <f>SUM(J53/F53)</f>
        <v>1.0876115266406248</v>
      </c>
    </row>
    <row r="54" spans="1:11" s="16" customFormat="1" ht="12.75">
      <c r="A54" s="8">
        <f>'SCC List'!A49</f>
        <v>60.01</v>
      </c>
      <c r="B54" s="45" t="str">
        <f>'SCC List'!B49</f>
        <v>Purchase or lease of real estate  </v>
      </c>
      <c r="C54" s="177"/>
      <c r="D54" s="171">
        <v>17000</v>
      </c>
      <c r="E54" s="171">
        <v>4000</v>
      </c>
      <c r="F54" s="130">
        <f>SUM(D54:E54)</f>
        <v>21000</v>
      </c>
      <c r="G54" s="124"/>
      <c r="H54" s="51"/>
      <c r="I54" s="95"/>
      <c r="J54" s="130">
        <f>SUM(F54/$F$53)*$J$53</f>
        <v>22839.84205945312</v>
      </c>
      <c r="K54" s="598"/>
    </row>
    <row r="55" spans="1:11" s="16" customFormat="1" ht="12.75">
      <c r="A55" s="8">
        <f>'SCC List'!A50</f>
        <v>60.02</v>
      </c>
      <c r="B55" s="45" t="str">
        <f>'SCC List'!B50</f>
        <v>Relocation of existing households and businesses</v>
      </c>
      <c r="C55" s="102"/>
      <c r="D55" s="171"/>
      <c r="E55" s="171"/>
      <c r="F55" s="130">
        <f>SUM(D55:E55)</f>
        <v>0</v>
      </c>
      <c r="G55" s="125"/>
      <c r="H55" s="51"/>
      <c r="I55" s="95"/>
      <c r="J55" s="130">
        <f>SUM(F55/$F$53)*$J$53</f>
        <v>0</v>
      </c>
      <c r="K55" s="598"/>
    </row>
    <row r="56" spans="1:11" s="15" customFormat="1" ht="15" customHeight="1">
      <c r="A56" s="30" t="str">
        <f>'SCC List'!A51</f>
        <v>70 VEHICLES (number)</v>
      </c>
      <c r="B56" s="13"/>
      <c r="C56" s="109">
        <f>SUM(C57:C63)</f>
        <v>10</v>
      </c>
      <c r="D56" s="130">
        <f>SUM(D57:D63)</f>
        <v>25404</v>
      </c>
      <c r="E56" s="201">
        <f>SUM(E57:E63)</f>
        <v>8000</v>
      </c>
      <c r="F56" s="14">
        <f>SUM(D56:E56)</f>
        <v>33404</v>
      </c>
      <c r="G56" s="126">
        <f aca="true" t="shared" si="11" ref="G56:G64">IF(C56&gt;0,F56/C56,"")</f>
        <v>3340.4</v>
      </c>
      <c r="H56" s="52"/>
      <c r="I56" s="44">
        <f>SUM(F56/$F$77)</f>
        <v>0.07275190351525752</v>
      </c>
      <c r="J56" s="14">
        <f>Inflation!C30</f>
        <v>36688.531565954836</v>
      </c>
      <c r="K56" s="597">
        <f>SUM(J56/F56)</f>
        <v>1.0983274926941335</v>
      </c>
    </row>
    <row r="57" spans="1:11" s="16" customFormat="1" ht="15" customHeight="1">
      <c r="A57" s="8">
        <f>'SCC List'!A52</f>
        <v>70.01</v>
      </c>
      <c r="B57" s="45" t="str">
        <f>'SCC List'!B52</f>
        <v>Light Rail</v>
      </c>
      <c r="C57" s="110">
        <v>10</v>
      </c>
      <c r="D57" s="32">
        <v>25404</v>
      </c>
      <c r="E57" s="32">
        <v>8000</v>
      </c>
      <c r="F57" s="130">
        <f>SUM(D57:E57)</f>
        <v>33404</v>
      </c>
      <c r="G57" s="31">
        <f t="shared" si="11"/>
        <v>3340.4</v>
      </c>
      <c r="H57" s="51"/>
      <c r="I57" s="95"/>
      <c r="J57" s="130">
        <f aca="true" t="shared" si="12" ref="J57:J63">SUM(F57/$F$56)*$J$56</f>
        <v>36688.531565954836</v>
      </c>
      <c r="K57" s="598"/>
    </row>
    <row r="58" spans="1:11" s="16" customFormat="1" ht="15" customHeight="1">
      <c r="A58" s="8">
        <f>'SCC List'!A53</f>
        <v>70.02</v>
      </c>
      <c r="B58" s="45" t="str">
        <f>'SCC List'!B53</f>
        <v>Heavy Rail</v>
      </c>
      <c r="C58" s="110"/>
      <c r="D58" s="32"/>
      <c r="E58" s="32"/>
      <c r="F58" s="130">
        <f aca="true" t="shared" si="13" ref="F58:F64">SUM(D58:E58)</f>
        <v>0</v>
      </c>
      <c r="G58" s="31">
        <f t="shared" si="11"/>
      </c>
      <c r="H58" s="51"/>
      <c r="I58" s="95"/>
      <c r="J58" s="130">
        <f t="shared" si="12"/>
        <v>0</v>
      </c>
      <c r="K58" s="598"/>
    </row>
    <row r="59" spans="1:11" s="16" customFormat="1" ht="15" customHeight="1">
      <c r="A59" s="8">
        <f>'SCC List'!A54</f>
        <v>70.03</v>
      </c>
      <c r="B59" s="45" t="str">
        <f>'SCC List'!B54</f>
        <v>Commuter Rail</v>
      </c>
      <c r="C59" s="110"/>
      <c r="D59" s="32"/>
      <c r="E59" s="32"/>
      <c r="F59" s="130">
        <f t="shared" si="13"/>
        <v>0</v>
      </c>
      <c r="G59" s="31">
        <f t="shared" si="11"/>
      </c>
      <c r="H59" s="51"/>
      <c r="I59" s="95"/>
      <c r="J59" s="130">
        <f t="shared" si="12"/>
        <v>0</v>
      </c>
      <c r="K59" s="598"/>
    </row>
    <row r="60" spans="1:11" s="16" customFormat="1" ht="15" customHeight="1">
      <c r="A60" s="8">
        <f>'SCC List'!A55</f>
        <v>70.04</v>
      </c>
      <c r="B60" s="45" t="str">
        <f>'SCC List'!B55</f>
        <v>Bus</v>
      </c>
      <c r="C60" s="110"/>
      <c r="D60" s="32"/>
      <c r="E60" s="32"/>
      <c r="F60" s="130">
        <f t="shared" si="13"/>
        <v>0</v>
      </c>
      <c r="G60" s="31">
        <f t="shared" si="11"/>
      </c>
      <c r="H60" s="51"/>
      <c r="I60" s="95"/>
      <c r="J60" s="130">
        <f t="shared" si="12"/>
        <v>0</v>
      </c>
      <c r="K60" s="598"/>
    </row>
    <row r="61" spans="1:11" s="16" customFormat="1" ht="15" customHeight="1">
      <c r="A61" s="8">
        <f>'SCC List'!A56</f>
        <v>70.05</v>
      </c>
      <c r="B61" s="45" t="str">
        <f>'SCC List'!B56</f>
        <v>Other</v>
      </c>
      <c r="C61" s="110"/>
      <c r="D61" s="32"/>
      <c r="E61" s="32"/>
      <c r="F61" s="130">
        <f t="shared" si="13"/>
        <v>0</v>
      </c>
      <c r="G61" s="31">
        <f t="shared" si="11"/>
      </c>
      <c r="H61" s="51"/>
      <c r="I61" s="95"/>
      <c r="J61" s="130">
        <f t="shared" si="12"/>
        <v>0</v>
      </c>
      <c r="K61" s="598"/>
    </row>
    <row r="62" spans="1:11" s="16" customFormat="1" ht="15" customHeight="1">
      <c r="A62" s="8">
        <f>'SCC List'!A57</f>
        <v>70.06</v>
      </c>
      <c r="B62" s="45" t="str">
        <f>'SCC List'!B57</f>
        <v>Non-revenue vehicles</v>
      </c>
      <c r="C62" s="110"/>
      <c r="D62" s="32"/>
      <c r="E62" s="32"/>
      <c r="F62" s="130">
        <f t="shared" si="13"/>
        <v>0</v>
      </c>
      <c r="G62" s="31">
        <f t="shared" si="11"/>
      </c>
      <c r="H62" s="51"/>
      <c r="I62" s="95"/>
      <c r="J62" s="130">
        <f t="shared" si="12"/>
        <v>0</v>
      </c>
      <c r="K62" s="598"/>
    </row>
    <row r="63" spans="1:11" s="16" customFormat="1" ht="15" customHeight="1">
      <c r="A63" s="8">
        <f>'SCC List'!A58</f>
        <v>70.07</v>
      </c>
      <c r="B63" s="45" t="str">
        <f>'SCC List'!B58</f>
        <v>Spare parts</v>
      </c>
      <c r="C63" s="110"/>
      <c r="D63" s="32"/>
      <c r="E63" s="32"/>
      <c r="F63" s="130">
        <f t="shared" si="13"/>
        <v>0</v>
      </c>
      <c r="G63" s="31">
        <f t="shared" si="11"/>
      </c>
      <c r="H63" s="51"/>
      <c r="I63" s="95"/>
      <c r="J63" s="130">
        <f t="shared" si="12"/>
        <v>0</v>
      </c>
      <c r="K63" s="598"/>
    </row>
    <row r="64" spans="1:11" s="87" customFormat="1" ht="15" customHeight="1">
      <c r="A64" s="30" t="str">
        <f>'SCC List'!A59</f>
        <v>80 PROFESSIONAL SERVICES (applies to Cats. 10-50)</v>
      </c>
      <c r="B64" s="49"/>
      <c r="C64" s="146">
        <f>C7</f>
        <v>9</v>
      </c>
      <c r="D64" s="130">
        <f>SUM(D65:D72)</f>
        <v>65895</v>
      </c>
      <c r="E64" s="201">
        <f>SUM(E65:E72)</f>
        <v>19000</v>
      </c>
      <c r="F64" s="14">
        <f t="shared" si="13"/>
        <v>84895</v>
      </c>
      <c r="G64" s="86">
        <f t="shared" si="11"/>
        <v>9432.777777777777</v>
      </c>
      <c r="H64" s="43">
        <f>SUM(F64/$F$52)</f>
        <v>0.2854476984634007</v>
      </c>
      <c r="I64" s="44">
        <f>SUM(F64/$F$77)</f>
        <v>0.1848962055121479</v>
      </c>
      <c r="J64" s="14">
        <f>Inflation!C31</f>
        <v>87291.88716759766</v>
      </c>
      <c r="K64" s="599">
        <f>SUM(J64/F64)</f>
        <v>1.0282335492973398</v>
      </c>
    </row>
    <row r="65" spans="1:11" s="16" customFormat="1" ht="15" customHeight="1">
      <c r="A65" s="28">
        <f>'SCC List'!A60</f>
        <v>80.01</v>
      </c>
      <c r="B65" s="29" t="str">
        <f>'SCC List'!B60</f>
        <v>Preliminary Engineering</v>
      </c>
      <c r="C65" s="24"/>
      <c r="D65" s="32">
        <v>12000</v>
      </c>
      <c r="E65" s="32">
        <v>3000</v>
      </c>
      <c r="F65" s="130">
        <f>SUM(D65:E65)</f>
        <v>15000</v>
      </c>
      <c r="G65" s="22"/>
      <c r="H65" s="51"/>
      <c r="I65" s="95"/>
      <c r="J65" s="130">
        <f aca="true" t="shared" si="14" ref="J65:J72">SUM(F65/$F$64)*$J$64</f>
        <v>15423.503239460095</v>
      </c>
      <c r="K65" s="598"/>
    </row>
    <row r="66" spans="1:11" s="16" customFormat="1" ht="15" customHeight="1">
      <c r="A66" s="28">
        <f>'SCC List'!A61</f>
        <v>80.02</v>
      </c>
      <c r="B66" s="29" t="str">
        <f>'SCC List'!B61</f>
        <v>Final Design</v>
      </c>
      <c r="C66" s="21"/>
      <c r="D66" s="32">
        <v>17395</v>
      </c>
      <c r="E66" s="32">
        <v>3000</v>
      </c>
      <c r="F66" s="130">
        <f aca="true" t="shared" si="15" ref="F66:F72">SUM(D66:E66)</f>
        <v>20395</v>
      </c>
      <c r="G66" s="34"/>
      <c r="H66" s="51"/>
      <c r="I66" s="95"/>
      <c r="J66" s="130">
        <f t="shared" si="14"/>
        <v>20970.823237919245</v>
      </c>
      <c r="K66" s="598"/>
    </row>
    <row r="67" spans="1:11" s="16" customFormat="1" ht="15" customHeight="1">
      <c r="A67" s="28">
        <f>'SCC List'!A62</f>
        <v>80.03</v>
      </c>
      <c r="B67" s="29" t="str">
        <f>'SCC List'!B62</f>
        <v>Project Management for Design and Construction</v>
      </c>
      <c r="C67" s="21"/>
      <c r="D67" s="32">
        <v>9000</v>
      </c>
      <c r="E67" s="32">
        <v>3000</v>
      </c>
      <c r="F67" s="130">
        <f t="shared" si="15"/>
        <v>12000</v>
      </c>
      <c r="G67" s="34"/>
      <c r="H67" s="51"/>
      <c r="I67" s="95"/>
      <c r="J67" s="130">
        <f t="shared" si="14"/>
        <v>12338.802591568077</v>
      </c>
      <c r="K67" s="598"/>
    </row>
    <row r="68" spans="1:11" s="16" customFormat="1" ht="15" customHeight="1">
      <c r="A68" s="28">
        <f>'SCC List'!A63</f>
        <v>80.04</v>
      </c>
      <c r="B68" s="29" t="str">
        <f>'SCC List'!B63</f>
        <v>Construction Administration &amp; Management </v>
      </c>
      <c r="C68" s="21"/>
      <c r="D68" s="32">
        <v>9000</v>
      </c>
      <c r="E68" s="32">
        <v>3000</v>
      </c>
      <c r="F68" s="130">
        <f t="shared" si="15"/>
        <v>12000</v>
      </c>
      <c r="G68" s="34"/>
      <c r="H68" s="51"/>
      <c r="I68" s="95"/>
      <c r="J68" s="130">
        <f t="shared" si="14"/>
        <v>12338.802591568077</v>
      </c>
      <c r="K68" s="598"/>
    </row>
    <row r="69" spans="1:11" s="16" customFormat="1" ht="15" customHeight="1">
      <c r="A69" s="28">
        <f>'SCC List'!A64</f>
        <v>80.05</v>
      </c>
      <c r="B69" s="29" t="str">
        <f>'SCC List'!B64</f>
        <v>Professional Liability and other Non-Construction Insurance </v>
      </c>
      <c r="C69" s="21"/>
      <c r="D69" s="32">
        <v>2500</v>
      </c>
      <c r="E69" s="32">
        <v>2000</v>
      </c>
      <c r="F69" s="130">
        <f t="shared" si="15"/>
        <v>4500</v>
      </c>
      <c r="G69" s="34"/>
      <c r="H69" s="51"/>
      <c r="I69" s="95"/>
      <c r="J69" s="130">
        <f t="shared" si="14"/>
        <v>4627.050971838029</v>
      </c>
      <c r="K69" s="598"/>
    </row>
    <row r="70" spans="1:11" s="16" customFormat="1" ht="15" customHeight="1">
      <c r="A70" s="28">
        <f>'SCC List'!A65</f>
        <v>80.06</v>
      </c>
      <c r="B70" s="29" t="str">
        <f>'SCC List'!B65</f>
        <v>Legal; Permits; Review Fees by other agencies, cities, etc.</v>
      </c>
      <c r="C70" s="21"/>
      <c r="D70" s="32">
        <v>3000</v>
      </c>
      <c r="E70" s="32">
        <v>1000</v>
      </c>
      <c r="F70" s="130">
        <f t="shared" si="15"/>
        <v>4000</v>
      </c>
      <c r="G70" s="34"/>
      <c r="H70" s="51"/>
      <c r="I70" s="95"/>
      <c r="J70" s="130">
        <f t="shared" si="14"/>
        <v>4112.934197189359</v>
      </c>
      <c r="K70" s="598"/>
    </row>
    <row r="71" spans="1:11" s="16" customFormat="1" ht="15" customHeight="1">
      <c r="A71" s="28">
        <f>'SCC List'!A66</f>
        <v>80.07</v>
      </c>
      <c r="B71" s="292" t="str">
        <f>'SCC List'!B66</f>
        <v>Surveys, Testing, Investigation, Inspection</v>
      </c>
      <c r="C71" s="281"/>
      <c r="D71" s="32">
        <v>3000</v>
      </c>
      <c r="E71" s="32">
        <v>1000</v>
      </c>
      <c r="F71" s="130">
        <f t="shared" si="15"/>
        <v>4000</v>
      </c>
      <c r="G71" s="34"/>
      <c r="H71" s="51"/>
      <c r="I71" s="95"/>
      <c r="J71" s="130">
        <f t="shared" si="14"/>
        <v>4112.934197189359</v>
      </c>
      <c r="K71" s="598"/>
    </row>
    <row r="72" spans="1:11" s="16" customFormat="1" ht="15" customHeight="1">
      <c r="A72" s="28">
        <f>'SCC List'!A67</f>
        <v>80.08</v>
      </c>
      <c r="B72" s="292" t="str">
        <f>'SCC List'!B67</f>
        <v>Start up</v>
      </c>
      <c r="C72" s="281"/>
      <c r="D72" s="32">
        <v>10000</v>
      </c>
      <c r="E72" s="32">
        <v>3000</v>
      </c>
      <c r="F72" s="130">
        <f t="shared" si="15"/>
        <v>13000</v>
      </c>
      <c r="G72" s="34"/>
      <c r="H72" s="51"/>
      <c r="I72" s="95"/>
      <c r="J72" s="130">
        <f t="shared" si="14"/>
        <v>13367.036140865417</v>
      </c>
      <c r="K72" s="598"/>
    </row>
    <row r="73" spans="1:11" s="16" customFormat="1" ht="15" customHeight="1">
      <c r="A73" s="403" t="str">
        <f>'SCC Definitions'!A72</f>
        <v>Subtotal (10 - 80)</v>
      </c>
      <c r="B73" s="404"/>
      <c r="C73" s="291">
        <f>C7</f>
        <v>9</v>
      </c>
      <c r="D73" s="319">
        <f>SUM(D52,D53,D56,D64)</f>
        <v>365209</v>
      </c>
      <c r="E73" s="320">
        <f>SUM(E52,E53,E56,E64)</f>
        <v>71500</v>
      </c>
      <c r="F73" s="122">
        <f>SUM(F52,F53,F56,F64)</f>
        <v>436709</v>
      </c>
      <c r="G73" s="119">
        <f>IF(C73&gt;0,F73/C73,"")</f>
        <v>48523.22222222222</v>
      </c>
      <c r="H73" s="285"/>
      <c r="I73" s="121">
        <f>SUM(F73/$F$77)</f>
        <v>0.9511259439661298</v>
      </c>
      <c r="J73" s="122">
        <f>SUM(J52,J53,J56,J64)</f>
        <v>472128.5666870681</v>
      </c>
      <c r="K73" s="598"/>
    </row>
    <row r="74" spans="1:11" s="15" customFormat="1" ht="15" customHeight="1">
      <c r="A74" s="12" t="str">
        <f>'SCC List'!A68</f>
        <v>90 UNALLOCATED CONTINGENCY</v>
      </c>
      <c r="B74" s="47"/>
      <c r="C74" s="325"/>
      <c r="D74" s="326"/>
      <c r="E74" s="327"/>
      <c r="F74" s="569">
        <v>21971</v>
      </c>
      <c r="G74" s="88"/>
      <c r="H74" s="52"/>
      <c r="I74" s="284">
        <f>SUM(F74/$F$77)</f>
        <v>0.04785151694808176</v>
      </c>
      <c r="J74" s="23">
        <f>Inflation!C32</f>
        <v>23782.85728488105</v>
      </c>
      <c r="K74" s="598">
        <f>SUM(J74/F74)</f>
        <v>1.0824658543025374</v>
      </c>
    </row>
    <row r="75" spans="1:11" s="15" customFormat="1" ht="15" customHeight="1">
      <c r="A75" s="289" t="str">
        <f>'SCC Definitions'!A74</f>
        <v>Subtotal (10 - 90)</v>
      </c>
      <c r="B75" s="321"/>
      <c r="C75" s="329">
        <f>C7</f>
        <v>9</v>
      </c>
      <c r="D75" s="243"/>
      <c r="E75" s="330"/>
      <c r="F75" s="50">
        <f>SUM(F73:F74)</f>
        <v>458680</v>
      </c>
      <c r="G75" s="90">
        <f>IF(C75&gt;0,F75/C75,"")</f>
        <v>50964.444444444445</v>
      </c>
      <c r="H75" s="288"/>
      <c r="I75" s="44">
        <f>SUM(F75/$F$77)</f>
        <v>0.9989774609142116</v>
      </c>
      <c r="J75" s="14">
        <f>SUM(J73:J74)</f>
        <v>495911.42397194915</v>
      </c>
      <c r="K75" s="597"/>
    </row>
    <row r="76" spans="1:11" s="15" customFormat="1" ht="15" customHeight="1">
      <c r="A76" s="30" t="str">
        <f>'SCC List'!A69</f>
        <v>100  FINANCE CHARGES</v>
      </c>
      <c r="B76" s="47"/>
      <c r="C76" s="328"/>
      <c r="D76" s="95"/>
      <c r="E76" s="281"/>
      <c r="F76" s="169">
        <f>Inflation!C17</f>
        <v>469.4983082403478</v>
      </c>
      <c r="G76" s="89"/>
      <c r="H76" s="53"/>
      <c r="I76" s="167">
        <f>SUM(F76/$F$77)</f>
        <v>0.0010225390857884812</v>
      </c>
      <c r="J76" s="166">
        <f>Inflation!C33</f>
        <v>500</v>
      </c>
      <c r="K76" s="598">
        <f>SUM(J76/F76)</f>
        <v>1.064966563721967</v>
      </c>
    </row>
    <row r="77" spans="1:70" s="145" customFormat="1" ht="15.75" customHeight="1">
      <c r="A77" s="360" t="str">
        <f>'SCC Definitions'!A76</f>
        <v>Total Project Cost (10 - 100)</v>
      </c>
      <c r="B77" s="405"/>
      <c r="C77" s="331">
        <f>C7</f>
        <v>9</v>
      </c>
      <c r="D77" s="332"/>
      <c r="E77" s="333"/>
      <c r="F77" s="310">
        <f>SUM(F75,F76)</f>
        <v>459149.4983082403</v>
      </c>
      <c r="G77" s="119">
        <f>IF(C77&gt;0,F77/C77,"")</f>
        <v>51016.610923137814</v>
      </c>
      <c r="H77" s="120"/>
      <c r="I77" s="121">
        <f>SUM(F77/$F$77)</f>
        <v>1</v>
      </c>
      <c r="J77" s="122">
        <f>Inflation!C34</f>
        <v>496411.42397194915</v>
      </c>
      <c r="K77" s="597">
        <f>SUM(J77/F77)</f>
        <v>1.0811542336450377</v>
      </c>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row>
    <row r="78" spans="1:70" s="311" customFormat="1" ht="12.75">
      <c r="A78" s="312" t="s">
        <v>304</v>
      </c>
      <c r="B78" s="397"/>
      <c r="C78" s="323"/>
      <c r="D78" s="324"/>
      <c r="E78" s="324"/>
      <c r="F78" s="401">
        <f>SUM(E73/D73)</f>
        <v>0.1957783077634998</v>
      </c>
      <c r="H78" s="398"/>
      <c r="I78" s="399"/>
      <c r="J78" s="400"/>
      <c r="K78" s="599"/>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row>
    <row r="79" spans="1:70" s="311" customFormat="1" ht="12.75">
      <c r="A79" s="312" t="s">
        <v>305</v>
      </c>
      <c r="B79" s="397"/>
      <c r="C79" s="323"/>
      <c r="D79" s="324"/>
      <c r="E79" s="324"/>
      <c r="F79" s="401">
        <f>SUM(F74/D73)</f>
        <v>0.060160072725480476</v>
      </c>
      <c r="H79" s="398"/>
      <c r="I79" s="399"/>
      <c r="J79" s="400"/>
      <c r="K79" s="599"/>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row>
    <row r="80" spans="1:70" s="311" customFormat="1" ht="12.75">
      <c r="A80" s="312" t="s">
        <v>306</v>
      </c>
      <c r="B80" s="397"/>
      <c r="C80" s="323"/>
      <c r="D80" s="324"/>
      <c r="E80" s="324"/>
      <c r="F80" s="401">
        <f>SUM(F78:F79)</f>
        <v>0.25593838048898027</v>
      </c>
      <c r="H80" s="398"/>
      <c r="I80" s="399"/>
      <c r="J80" s="400"/>
      <c r="K80" s="599"/>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row>
    <row r="81" spans="1:70" s="311" customFormat="1" ht="12.75">
      <c r="A81" s="312" t="s">
        <v>254</v>
      </c>
      <c r="B81" s="397"/>
      <c r="C81" s="323"/>
      <c r="D81" s="324"/>
      <c r="E81" s="324"/>
      <c r="F81" s="401">
        <f>SUM(F74/F73)</f>
        <v>0.05031038975610761</v>
      </c>
      <c r="H81" s="398"/>
      <c r="I81" s="399"/>
      <c r="J81" s="400"/>
      <c r="K81" s="599"/>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row>
    <row r="82" spans="1:10" ht="12.75">
      <c r="A82" s="312" t="s">
        <v>133</v>
      </c>
      <c r="B82" s="314"/>
      <c r="C82" s="314"/>
      <c r="D82" s="314"/>
      <c r="E82" s="314"/>
      <c r="F82" s="402"/>
      <c r="G82" s="313"/>
      <c r="H82" s="315"/>
      <c r="I82" s="315"/>
      <c r="J82" s="467">
        <f>SUM(J52/C7)</f>
        <v>36145.367321562495</v>
      </c>
    </row>
    <row r="83" spans="1:10" ht="12.75">
      <c r="A83" s="312" t="s">
        <v>16</v>
      </c>
      <c r="B83" s="314"/>
      <c r="C83" s="314"/>
      <c r="D83" s="314"/>
      <c r="E83" s="314"/>
      <c r="F83" s="402"/>
      <c r="G83" s="313"/>
      <c r="H83" s="315"/>
      <c r="I83" s="315"/>
      <c r="J83" s="467">
        <f>SUM(J77-J56)/C7</f>
        <v>51080.32137844381</v>
      </c>
    </row>
    <row r="84" spans="1:10" ht="12.75">
      <c r="A84" s="316" t="s">
        <v>82</v>
      </c>
      <c r="B84" s="261"/>
      <c r="C84" s="261"/>
      <c r="D84" s="261"/>
      <c r="E84" s="261"/>
      <c r="F84" s="406"/>
      <c r="G84" s="317"/>
      <c r="H84" s="407"/>
      <c r="I84" s="407"/>
      <c r="J84" s="468">
        <f>SUM(J77/C7)</f>
        <v>55156.82488577213</v>
      </c>
    </row>
    <row r="85" spans="10:11" s="15" customFormat="1" ht="14.25" customHeight="1">
      <c r="J85" s="36"/>
      <c r="K85" s="597"/>
    </row>
    <row r="86" spans="3:11" s="17" customFormat="1" ht="15" customHeight="1">
      <c r="C86" s="18"/>
      <c r="D86" s="18"/>
      <c r="E86" s="18"/>
      <c r="F86" s="18"/>
      <c r="G86" s="18"/>
      <c r="H86" s="18"/>
      <c r="I86" s="18"/>
      <c r="J86" s="18"/>
      <c r="K86" s="600"/>
    </row>
    <row r="87" spans="3:11" s="17" customFormat="1" ht="15" customHeight="1">
      <c r="C87" s="18"/>
      <c r="D87" s="18"/>
      <c r="E87" s="18"/>
      <c r="F87" s="18"/>
      <c r="G87" s="18"/>
      <c r="H87" s="18"/>
      <c r="I87" s="18"/>
      <c r="J87" s="18"/>
      <c r="K87" s="600"/>
    </row>
    <row r="88" spans="3:11" s="17" customFormat="1" ht="15" customHeight="1">
      <c r="C88" s="18"/>
      <c r="D88" s="18"/>
      <c r="E88" s="18"/>
      <c r="F88" s="18"/>
      <c r="G88" s="18"/>
      <c r="H88" s="18"/>
      <c r="I88" s="18"/>
      <c r="J88" s="18"/>
      <c r="K88" s="600"/>
    </row>
    <row r="89" spans="3:11" s="17" customFormat="1" ht="15" customHeight="1">
      <c r="C89" s="18"/>
      <c r="D89" s="18"/>
      <c r="E89" s="18"/>
      <c r="F89" s="18"/>
      <c r="G89" s="18"/>
      <c r="H89" s="18"/>
      <c r="I89" s="18"/>
      <c r="J89" s="18"/>
      <c r="K89" s="600"/>
    </row>
    <row r="90" spans="3:11" s="17" customFormat="1" ht="15" customHeight="1">
      <c r="C90" s="18"/>
      <c r="D90" s="18"/>
      <c r="E90" s="18"/>
      <c r="F90" s="18"/>
      <c r="G90" s="18"/>
      <c r="H90" s="18"/>
      <c r="I90" s="18"/>
      <c r="J90" s="18"/>
      <c r="K90" s="600"/>
    </row>
    <row r="91" spans="3:11" s="17" customFormat="1" ht="15" customHeight="1">
      <c r="C91" s="18"/>
      <c r="D91" s="18"/>
      <c r="E91" s="18"/>
      <c r="F91" s="18"/>
      <c r="G91" s="18"/>
      <c r="H91" s="18"/>
      <c r="I91" s="18"/>
      <c r="J91" s="18"/>
      <c r="K91" s="600"/>
    </row>
    <row r="92" spans="3:11" s="17" customFormat="1" ht="15" customHeight="1">
      <c r="C92" s="18"/>
      <c r="D92" s="18"/>
      <c r="E92" s="18"/>
      <c r="F92" s="18"/>
      <c r="G92" s="18"/>
      <c r="H92" s="18"/>
      <c r="I92" s="18"/>
      <c r="J92" s="18"/>
      <c r="K92" s="600"/>
    </row>
    <row r="93" spans="3:11" s="17" customFormat="1" ht="15" customHeight="1">
      <c r="C93" s="18"/>
      <c r="D93" s="18"/>
      <c r="E93" s="18"/>
      <c r="F93" s="18"/>
      <c r="G93" s="18"/>
      <c r="H93" s="18"/>
      <c r="I93" s="18"/>
      <c r="J93" s="18"/>
      <c r="K93" s="600"/>
    </row>
    <row r="94" spans="3:11" s="17" customFormat="1" ht="15" customHeight="1">
      <c r="C94" s="18"/>
      <c r="D94" s="18"/>
      <c r="E94" s="18"/>
      <c r="F94" s="18"/>
      <c r="G94" s="18"/>
      <c r="H94" s="18"/>
      <c r="I94" s="18"/>
      <c r="J94" s="18"/>
      <c r="K94" s="600"/>
    </row>
    <row r="95" spans="3:11" s="17" customFormat="1" ht="15" customHeight="1">
      <c r="C95" s="18"/>
      <c r="D95" s="18"/>
      <c r="E95" s="18"/>
      <c r="F95" s="18"/>
      <c r="G95" s="18"/>
      <c r="H95" s="18"/>
      <c r="I95" s="18"/>
      <c r="J95" s="18"/>
      <c r="K95" s="600"/>
    </row>
    <row r="96" spans="3:11" s="17" customFormat="1" ht="15" customHeight="1">
      <c r="C96" s="18"/>
      <c r="D96" s="18"/>
      <c r="E96" s="18"/>
      <c r="F96" s="18"/>
      <c r="G96" s="18"/>
      <c r="H96" s="18"/>
      <c r="I96" s="18"/>
      <c r="J96" s="18"/>
      <c r="K96" s="600"/>
    </row>
    <row r="97" spans="3:11" s="17" customFormat="1" ht="15" customHeight="1">
      <c r="C97" s="18"/>
      <c r="D97" s="18"/>
      <c r="E97" s="18"/>
      <c r="F97" s="18"/>
      <c r="G97" s="18"/>
      <c r="H97" s="18"/>
      <c r="I97" s="18"/>
      <c r="J97" s="18"/>
      <c r="K97" s="600"/>
    </row>
    <row r="98" spans="3:11" s="17" customFormat="1" ht="15" customHeight="1">
      <c r="C98" s="18"/>
      <c r="D98" s="18"/>
      <c r="E98" s="18"/>
      <c r="F98" s="18"/>
      <c r="G98" s="18"/>
      <c r="H98" s="18"/>
      <c r="I98" s="18"/>
      <c r="J98" s="18"/>
      <c r="K98" s="600"/>
    </row>
    <row r="99" spans="3:11" s="17" customFormat="1" ht="15" customHeight="1">
      <c r="C99" s="18"/>
      <c r="D99" s="18"/>
      <c r="E99" s="18"/>
      <c r="F99" s="18"/>
      <c r="G99" s="18"/>
      <c r="H99" s="18"/>
      <c r="I99" s="18"/>
      <c r="J99" s="18"/>
      <c r="K99" s="600"/>
    </row>
    <row r="100" spans="3:11" s="17" customFormat="1" ht="15" customHeight="1">
      <c r="C100" s="18"/>
      <c r="D100" s="18"/>
      <c r="E100" s="18"/>
      <c r="F100" s="18"/>
      <c r="G100" s="18"/>
      <c r="H100" s="18"/>
      <c r="I100" s="18"/>
      <c r="J100" s="18"/>
      <c r="K100" s="600"/>
    </row>
    <row r="101" spans="3:11" s="17" customFormat="1" ht="15" customHeight="1">
      <c r="C101" s="18"/>
      <c r="D101" s="18"/>
      <c r="E101" s="18"/>
      <c r="F101" s="18"/>
      <c r="G101" s="18"/>
      <c r="H101" s="18"/>
      <c r="I101" s="18"/>
      <c r="J101" s="18"/>
      <c r="K101" s="600"/>
    </row>
    <row r="102" spans="3:11" s="17" customFormat="1" ht="15" customHeight="1">
      <c r="C102" s="18"/>
      <c r="D102" s="18"/>
      <c r="E102" s="18"/>
      <c r="F102" s="18"/>
      <c r="G102" s="18"/>
      <c r="H102" s="18"/>
      <c r="I102" s="18"/>
      <c r="J102" s="18"/>
      <c r="K102" s="600"/>
    </row>
    <row r="103" spans="3:11" s="17" customFormat="1" ht="15" customHeight="1">
      <c r="C103" s="18"/>
      <c r="D103" s="18"/>
      <c r="E103" s="18"/>
      <c r="F103" s="18"/>
      <c r="G103" s="18"/>
      <c r="H103" s="18"/>
      <c r="I103" s="18"/>
      <c r="J103" s="18"/>
      <c r="K103" s="600"/>
    </row>
    <row r="104" spans="3:11" s="17" customFormat="1" ht="15" customHeight="1">
      <c r="C104" s="18"/>
      <c r="D104" s="18"/>
      <c r="E104" s="18"/>
      <c r="F104" s="18"/>
      <c r="G104" s="18"/>
      <c r="H104" s="18"/>
      <c r="I104" s="18"/>
      <c r="J104" s="18"/>
      <c r="K104" s="600"/>
    </row>
    <row r="105" spans="3:11" s="17" customFormat="1" ht="15" customHeight="1">
      <c r="C105" s="18"/>
      <c r="D105" s="18"/>
      <c r="E105" s="18"/>
      <c r="F105" s="18"/>
      <c r="G105" s="18"/>
      <c r="H105" s="18"/>
      <c r="I105" s="18"/>
      <c r="J105" s="18"/>
      <c r="K105" s="600"/>
    </row>
    <row r="106" spans="3:11" s="17" customFormat="1" ht="15" customHeight="1">
      <c r="C106" s="18"/>
      <c r="D106" s="18"/>
      <c r="E106" s="18"/>
      <c r="F106" s="18"/>
      <c r="G106" s="18"/>
      <c r="H106" s="18"/>
      <c r="I106" s="18"/>
      <c r="J106" s="18"/>
      <c r="K106" s="600"/>
    </row>
    <row r="107" spans="3:11" s="17" customFormat="1" ht="14.25">
      <c r="C107" s="18"/>
      <c r="D107" s="18"/>
      <c r="E107" s="18"/>
      <c r="F107" s="18"/>
      <c r="G107" s="18"/>
      <c r="H107" s="18"/>
      <c r="I107" s="18"/>
      <c r="J107" s="18"/>
      <c r="K107" s="600"/>
    </row>
    <row r="108" spans="3:11" s="17" customFormat="1" ht="14.25">
      <c r="C108" s="18"/>
      <c r="D108" s="18"/>
      <c r="E108" s="18"/>
      <c r="F108" s="18"/>
      <c r="G108" s="18"/>
      <c r="H108" s="18"/>
      <c r="I108" s="18"/>
      <c r="J108" s="18"/>
      <c r="K108" s="600"/>
    </row>
    <row r="109" spans="3:11" s="17" customFormat="1" ht="14.25">
      <c r="C109" s="18"/>
      <c r="D109" s="18"/>
      <c r="E109" s="18"/>
      <c r="F109" s="18"/>
      <c r="G109" s="18"/>
      <c r="H109" s="18"/>
      <c r="I109" s="18"/>
      <c r="J109" s="18"/>
      <c r="K109" s="600"/>
    </row>
    <row r="110" spans="3:11" s="17" customFormat="1" ht="14.25">
      <c r="C110" s="18"/>
      <c r="D110" s="18"/>
      <c r="E110" s="18"/>
      <c r="F110" s="18"/>
      <c r="G110" s="18"/>
      <c r="H110" s="18"/>
      <c r="I110" s="18"/>
      <c r="J110" s="18"/>
      <c r="K110" s="600"/>
    </row>
    <row r="111" spans="3:11" s="17" customFormat="1" ht="14.25">
      <c r="C111" s="18"/>
      <c r="D111" s="18"/>
      <c r="E111" s="18"/>
      <c r="F111" s="18"/>
      <c r="G111" s="18"/>
      <c r="H111" s="18"/>
      <c r="I111" s="18"/>
      <c r="J111" s="18"/>
      <c r="K111" s="600"/>
    </row>
    <row r="112" spans="3:11" s="17" customFormat="1" ht="14.25">
      <c r="C112" s="18"/>
      <c r="D112" s="18"/>
      <c r="E112" s="18"/>
      <c r="F112" s="18"/>
      <c r="G112" s="18"/>
      <c r="H112" s="18"/>
      <c r="I112" s="18"/>
      <c r="J112" s="18"/>
      <c r="K112" s="600"/>
    </row>
    <row r="113" spans="3:11" s="17" customFormat="1" ht="14.25">
      <c r="C113" s="18"/>
      <c r="D113" s="18"/>
      <c r="E113" s="18"/>
      <c r="F113" s="18"/>
      <c r="G113" s="18"/>
      <c r="H113" s="18"/>
      <c r="I113" s="18"/>
      <c r="J113" s="18"/>
      <c r="K113" s="600"/>
    </row>
    <row r="114" spans="3:11" s="17" customFormat="1" ht="14.25">
      <c r="C114" s="18"/>
      <c r="D114" s="18"/>
      <c r="E114" s="18"/>
      <c r="F114" s="18"/>
      <c r="G114" s="18"/>
      <c r="H114" s="18"/>
      <c r="I114" s="18"/>
      <c r="J114" s="18"/>
      <c r="K114" s="600"/>
    </row>
    <row r="115" spans="3:11" s="17" customFormat="1" ht="14.25">
      <c r="C115" s="18"/>
      <c r="D115" s="18"/>
      <c r="E115" s="18"/>
      <c r="F115" s="18"/>
      <c r="G115" s="18"/>
      <c r="H115" s="18"/>
      <c r="I115" s="18"/>
      <c r="J115" s="18"/>
      <c r="K115" s="600"/>
    </row>
    <row r="116" spans="3:11" s="17" customFormat="1" ht="14.25">
      <c r="C116" s="18"/>
      <c r="D116" s="18"/>
      <c r="E116" s="18"/>
      <c r="F116" s="18"/>
      <c r="G116" s="18"/>
      <c r="H116" s="18"/>
      <c r="I116" s="18"/>
      <c r="J116" s="18"/>
      <c r="K116" s="600"/>
    </row>
    <row r="117" spans="3:11" s="17" customFormat="1" ht="14.25">
      <c r="C117" s="18"/>
      <c r="D117" s="18"/>
      <c r="E117" s="18"/>
      <c r="F117" s="18"/>
      <c r="G117" s="18"/>
      <c r="H117" s="18"/>
      <c r="I117" s="18"/>
      <c r="J117" s="18"/>
      <c r="K117" s="600"/>
    </row>
    <row r="118" spans="3:11" s="17" customFormat="1" ht="14.25">
      <c r="C118" s="18"/>
      <c r="D118" s="18"/>
      <c r="E118" s="18"/>
      <c r="F118" s="18"/>
      <c r="G118" s="18"/>
      <c r="H118" s="18"/>
      <c r="I118" s="18"/>
      <c r="J118" s="18"/>
      <c r="K118" s="600"/>
    </row>
    <row r="119" spans="3:11" s="17" customFormat="1" ht="14.25">
      <c r="C119" s="18"/>
      <c r="D119" s="18"/>
      <c r="E119" s="18"/>
      <c r="F119" s="18"/>
      <c r="G119" s="18"/>
      <c r="H119" s="18"/>
      <c r="I119" s="18"/>
      <c r="J119" s="18"/>
      <c r="K119" s="600"/>
    </row>
    <row r="120" spans="3:11" s="17" customFormat="1" ht="14.25">
      <c r="C120" s="18"/>
      <c r="D120" s="18"/>
      <c r="E120" s="18"/>
      <c r="F120" s="18"/>
      <c r="G120" s="18"/>
      <c r="H120" s="18"/>
      <c r="I120" s="18"/>
      <c r="J120" s="18"/>
      <c r="K120" s="600"/>
    </row>
    <row r="121" spans="3:11" s="17" customFormat="1" ht="14.25">
      <c r="C121" s="18"/>
      <c r="D121" s="18"/>
      <c r="E121" s="18"/>
      <c r="F121" s="18"/>
      <c r="G121" s="18"/>
      <c r="H121" s="18"/>
      <c r="I121" s="18"/>
      <c r="J121" s="18"/>
      <c r="K121" s="600"/>
    </row>
    <row r="122" spans="3:11" s="17" customFormat="1" ht="14.25">
      <c r="C122" s="18"/>
      <c r="D122" s="18"/>
      <c r="E122" s="18"/>
      <c r="F122" s="18"/>
      <c r="G122" s="18"/>
      <c r="H122" s="18"/>
      <c r="I122" s="18"/>
      <c r="J122" s="18"/>
      <c r="K122" s="600"/>
    </row>
    <row r="123" spans="3:11" s="17" customFormat="1" ht="14.25">
      <c r="C123" s="18"/>
      <c r="D123" s="18"/>
      <c r="E123" s="18"/>
      <c r="F123" s="18"/>
      <c r="G123" s="18"/>
      <c r="H123" s="18"/>
      <c r="I123" s="18"/>
      <c r="J123" s="18"/>
      <c r="K123" s="600"/>
    </row>
    <row r="124" spans="3:11" s="17" customFormat="1" ht="14.25">
      <c r="C124" s="18"/>
      <c r="D124" s="18"/>
      <c r="E124" s="18"/>
      <c r="F124" s="18"/>
      <c r="G124" s="18"/>
      <c r="H124" s="18"/>
      <c r="I124" s="18"/>
      <c r="J124" s="18"/>
      <c r="K124" s="600"/>
    </row>
    <row r="125" spans="3:11" s="17" customFormat="1" ht="14.25">
      <c r="C125" s="18"/>
      <c r="D125" s="18"/>
      <c r="E125" s="18"/>
      <c r="F125" s="18"/>
      <c r="G125" s="18"/>
      <c r="H125" s="18"/>
      <c r="I125" s="18"/>
      <c r="J125" s="18"/>
      <c r="K125" s="600"/>
    </row>
    <row r="126" spans="3:11" s="17" customFormat="1" ht="14.25">
      <c r="C126" s="18"/>
      <c r="D126" s="18"/>
      <c r="E126" s="18"/>
      <c r="F126" s="18"/>
      <c r="G126" s="18"/>
      <c r="H126" s="18"/>
      <c r="I126" s="18"/>
      <c r="J126" s="18"/>
      <c r="K126" s="600"/>
    </row>
    <row r="127" spans="3:11" s="17" customFormat="1" ht="14.25">
      <c r="C127" s="18"/>
      <c r="D127" s="18"/>
      <c r="E127" s="18"/>
      <c r="F127" s="18"/>
      <c r="G127" s="18"/>
      <c r="H127" s="18"/>
      <c r="I127" s="18"/>
      <c r="J127" s="18"/>
      <c r="K127" s="600"/>
    </row>
    <row r="128" spans="3:11" s="17" customFormat="1" ht="14.25">
      <c r="C128" s="18"/>
      <c r="D128" s="18"/>
      <c r="E128" s="18"/>
      <c r="F128" s="18"/>
      <c r="G128" s="18"/>
      <c r="H128" s="18"/>
      <c r="I128" s="18"/>
      <c r="J128" s="18"/>
      <c r="K128" s="600"/>
    </row>
    <row r="129" spans="3:11" s="17" customFormat="1" ht="14.25">
      <c r="C129" s="18"/>
      <c r="D129" s="18"/>
      <c r="E129" s="18"/>
      <c r="F129" s="18"/>
      <c r="G129" s="18"/>
      <c r="H129" s="18"/>
      <c r="I129" s="18"/>
      <c r="J129" s="18"/>
      <c r="K129" s="600"/>
    </row>
    <row r="130" spans="3:11" s="17" customFormat="1" ht="14.25">
      <c r="C130" s="18"/>
      <c r="D130" s="18"/>
      <c r="E130" s="18"/>
      <c r="F130" s="18"/>
      <c r="G130" s="18"/>
      <c r="H130" s="18"/>
      <c r="I130" s="18"/>
      <c r="J130" s="18"/>
      <c r="K130" s="600"/>
    </row>
    <row r="131" spans="1:11" s="16" customFormat="1" ht="14.25">
      <c r="A131" s="17"/>
      <c r="B131" s="17"/>
      <c r="C131" s="18"/>
      <c r="D131" s="18"/>
      <c r="E131" s="18"/>
      <c r="F131" s="18"/>
      <c r="G131" s="18"/>
      <c r="H131" s="18"/>
      <c r="I131" s="18"/>
      <c r="J131" s="18"/>
      <c r="K131" s="598"/>
    </row>
    <row r="132" spans="1:11" s="16" customFormat="1" ht="14.25">
      <c r="A132" s="17"/>
      <c r="B132" s="17"/>
      <c r="C132" s="18"/>
      <c r="D132" s="18"/>
      <c r="E132" s="18"/>
      <c r="F132" s="18"/>
      <c r="G132" s="18"/>
      <c r="H132" s="18"/>
      <c r="I132" s="18"/>
      <c r="J132" s="18"/>
      <c r="K132" s="598"/>
    </row>
    <row r="133" spans="1:11" s="16" customFormat="1" ht="14.25">
      <c r="A133" s="17"/>
      <c r="B133" s="17"/>
      <c r="C133" s="18"/>
      <c r="D133" s="18"/>
      <c r="E133" s="18"/>
      <c r="F133" s="18"/>
      <c r="G133" s="18"/>
      <c r="H133" s="18"/>
      <c r="I133" s="18"/>
      <c r="J133" s="18"/>
      <c r="K133" s="598"/>
    </row>
    <row r="134" spans="1:11" s="16" customFormat="1" ht="14.25">
      <c r="A134" s="17"/>
      <c r="B134" s="17"/>
      <c r="C134" s="18"/>
      <c r="D134" s="18"/>
      <c r="E134" s="18"/>
      <c r="F134" s="18"/>
      <c r="G134" s="18"/>
      <c r="H134" s="18"/>
      <c r="I134" s="18"/>
      <c r="J134" s="18"/>
      <c r="K134" s="598"/>
    </row>
    <row r="135" spans="1:11" s="16" customFormat="1" ht="14.25">
      <c r="A135" s="17"/>
      <c r="B135" s="17"/>
      <c r="C135" s="18"/>
      <c r="D135" s="18"/>
      <c r="E135" s="18"/>
      <c r="F135" s="18"/>
      <c r="G135" s="18"/>
      <c r="H135" s="18"/>
      <c r="I135" s="18"/>
      <c r="J135" s="18"/>
      <c r="K135" s="598"/>
    </row>
    <row r="136" spans="1:11" s="16" customFormat="1" ht="14.25">
      <c r="A136" s="17"/>
      <c r="B136" s="17"/>
      <c r="C136" s="18"/>
      <c r="D136" s="18"/>
      <c r="E136" s="18"/>
      <c r="F136" s="18"/>
      <c r="G136" s="18"/>
      <c r="H136" s="18"/>
      <c r="I136" s="18"/>
      <c r="J136" s="18"/>
      <c r="K136" s="598"/>
    </row>
    <row r="137" spans="1:11" s="16" customFormat="1" ht="14.25">
      <c r="A137" s="17"/>
      <c r="B137" s="17"/>
      <c r="C137" s="18"/>
      <c r="D137" s="18"/>
      <c r="E137" s="18"/>
      <c r="F137" s="18"/>
      <c r="G137" s="18"/>
      <c r="H137" s="18"/>
      <c r="I137" s="18"/>
      <c r="J137" s="18"/>
      <c r="K137" s="598"/>
    </row>
    <row r="138" spans="1:11" s="16" customFormat="1" ht="14.25">
      <c r="A138" s="17"/>
      <c r="B138" s="17"/>
      <c r="C138" s="18"/>
      <c r="D138" s="18"/>
      <c r="E138" s="18"/>
      <c r="F138" s="18"/>
      <c r="G138" s="18"/>
      <c r="H138" s="18"/>
      <c r="I138" s="18"/>
      <c r="J138" s="18"/>
      <c r="K138" s="598"/>
    </row>
    <row r="139" spans="1:11" s="16" customFormat="1" ht="14.25">
      <c r="A139" s="17"/>
      <c r="B139" s="17"/>
      <c r="C139" s="18"/>
      <c r="D139" s="18"/>
      <c r="E139" s="18"/>
      <c r="F139" s="18"/>
      <c r="G139" s="18"/>
      <c r="H139" s="18"/>
      <c r="I139" s="18"/>
      <c r="J139" s="18"/>
      <c r="K139" s="598"/>
    </row>
    <row r="140" spans="1:11" s="16" customFormat="1" ht="14.25">
      <c r="A140" s="17"/>
      <c r="B140" s="17"/>
      <c r="C140" s="18"/>
      <c r="D140" s="18"/>
      <c r="E140" s="18"/>
      <c r="F140" s="18"/>
      <c r="G140" s="18"/>
      <c r="H140" s="18"/>
      <c r="I140" s="18"/>
      <c r="J140" s="18"/>
      <c r="K140" s="598"/>
    </row>
    <row r="141" spans="1:11" s="16" customFormat="1" ht="14.25">
      <c r="A141" s="17"/>
      <c r="B141" s="17"/>
      <c r="C141" s="18"/>
      <c r="D141" s="18"/>
      <c r="E141" s="18"/>
      <c r="F141" s="18"/>
      <c r="G141" s="18"/>
      <c r="H141" s="18"/>
      <c r="I141" s="18"/>
      <c r="J141" s="18"/>
      <c r="K141" s="598"/>
    </row>
    <row r="142" spans="1:11" s="16" customFormat="1" ht="14.25">
      <c r="A142" s="17"/>
      <c r="B142" s="17"/>
      <c r="C142" s="18"/>
      <c r="D142" s="18"/>
      <c r="E142" s="18"/>
      <c r="F142" s="18"/>
      <c r="G142" s="18"/>
      <c r="H142" s="18"/>
      <c r="I142" s="18"/>
      <c r="J142" s="18"/>
      <c r="K142" s="598"/>
    </row>
    <row r="143" spans="1:11" s="16" customFormat="1" ht="14.25">
      <c r="A143" s="17"/>
      <c r="B143" s="17"/>
      <c r="C143" s="18"/>
      <c r="D143" s="18"/>
      <c r="E143" s="18"/>
      <c r="F143" s="18"/>
      <c r="G143" s="18"/>
      <c r="H143" s="18"/>
      <c r="I143" s="18"/>
      <c r="J143" s="18"/>
      <c r="K143" s="598"/>
    </row>
    <row r="144" spans="1:11" s="16" customFormat="1" ht="14.25">
      <c r="A144" s="17"/>
      <c r="B144" s="17"/>
      <c r="C144" s="18"/>
      <c r="D144" s="18"/>
      <c r="E144" s="18"/>
      <c r="F144" s="18"/>
      <c r="G144" s="18"/>
      <c r="H144" s="18"/>
      <c r="I144" s="18"/>
      <c r="J144" s="18"/>
      <c r="K144" s="598"/>
    </row>
    <row r="145" spans="1:11" s="16" customFormat="1" ht="14.25">
      <c r="A145" s="17"/>
      <c r="B145" s="17"/>
      <c r="C145" s="18"/>
      <c r="D145" s="18"/>
      <c r="E145" s="18"/>
      <c r="F145" s="18"/>
      <c r="G145" s="18"/>
      <c r="H145" s="18"/>
      <c r="I145" s="18"/>
      <c r="J145" s="18"/>
      <c r="K145" s="598"/>
    </row>
    <row r="146" spans="1:11" s="16" customFormat="1" ht="14.25">
      <c r="A146" s="17"/>
      <c r="B146" s="17"/>
      <c r="C146" s="18"/>
      <c r="D146" s="18"/>
      <c r="E146" s="18"/>
      <c r="F146" s="18"/>
      <c r="G146" s="18"/>
      <c r="H146" s="18"/>
      <c r="I146" s="18"/>
      <c r="J146" s="18"/>
      <c r="K146" s="598"/>
    </row>
    <row r="147" spans="1:11" s="16" customFormat="1" ht="14.25">
      <c r="A147" s="17"/>
      <c r="B147" s="17"/>
      <c r="C147" s="18"/>
      <c r="D147" s="18"/>
      <c r="E147" s="18"/>
      <c r="F147" s="18"/>
      <c r="G147" s="18"/>
      <c r="H147" s="18"/>
      <c r="I147" s="18"/>
      <c r="J147" s="18"/>
      <c r="K147" s="598"/>
    </row>
    <row r="148" spans="1:11" s="16" customFormat="1" ht="14.25">
      <c r="A148" s="17"/>
      <c r="B148" s="17"/>
      <c r="C148" s="18"/>
      <c r="D148" s="18"/>
      <c r="E148" s="18"/>
      <c r="F148" s="18"/>
      <c r="G148" s="18"/>
      <c r="H148" s="18"/>
      <c r="I148" s="18"/>
      <c r="J148" s="18"/>
      <c r="K148" s="598"/>
    </row>
    <row r="149" spans="1:11" s="16" customFormat="1" ht="14.25">
      <c r="A149" s="17"/>
      <c r="B149" s="17"/>
      <c r="C149" s="18"/>
      <c r="D149" s="18"/>
      <c r="E149" s="18"/>
      <c r="F149" s="18"/>
      <c r="G149" s="18"/>
      <c r="H149" s="18"/>
      <c r="I149" s="18"/>
      <c r="J149" s="18"/>
      <c r="K149" s="598"/>
    </row>
    <row r="150" spans="1:11" s="16" customFormat="1" ht="14.25">
      <c r="A150" s="17"/>
      <c r="B150" s="17"/>
      <c r="C150" s="18"/>
      <c r="D150" s="18"/>
      <c r="E150" s="18"/>
      <c r="F150" s="18"/>
      <c r="G150" s="18"/>
      <c r="H150" s="18"/>
      <c r="I150" s="18"/>
      <c r="J150" s="18"/>
      <c r="K150" s="598"/>
    </row>
    <row r="151" spans="1:11" s="16" customFormat="1" ht="14.25">
      <c r="A151" s="17"/>
      <c r="B151" s="17"/>
      <c r="C151" s="18"/>
      <c r="D151" s="18"/>
      <c r="E151" s="18"/>
      <c r="F151" s="18"/>
      <c r="G151" s="18"/>
      <c r="H151" s="18"/>
      <c r="I151" s="18"/>
      <c r="J151" s="18"/>
      <c r="K151" s="598"/>
    </row>
    <row r="152" spans="1:11" s="16" customFormat="1" ht="14.25">
      <c r="A152" s="17"/>
      <c r="B152" s="17"/>
      <c r="C152" s="18"/>
      <c r="D152" s="18"/>
      <c r="E152" s="18"/>
      <c r="F152" s="18"/>
      <c r="G152" s="18"/>
      <c r="H152" s="18"/>
      <c r="I152" s="18"/>
      <c r="J152" s="18"/>
      <c r="K152" s="598"/>
    </row>
    <row r="153" spans="1:11" s="16" customFormat="1" ht="14.25">
      <c r="A153" s="17"/>
      <c r="B153" s="17"/>
      <c r="C153" s="18"/>
      <c r="D153" s="18"/>
      <c r="E153" s="18"/>
      <c r="F153" s="18"/>
      <c r="G153" s="18"/>
      <c r="H153" s="18"/>
      <c r="I153" s="18"/>
      <c r="J153" s="18"/>
      <c r="K153" s="598"/>
    </row>
    <row r="154" spans="1:11" s="16" customFormat="1" ht="14.25">
      <c r="A154" s="17"/>
      <c r="B154" s="17"/>
      <c r="C154" s="18"/>
      <c r="D154" s="18"/>
      <c r="E154" s="18"/>
      <c r="F154" s="18"/>
      <c r="G154" s="18"/>
      <c r="H154" s="18"/>
      <c r="I154" s="18"/>
      <c r="J154" s="18"/>
      <c r="K154" s="598"/>
    </row>
    <row r="155" spans="1:11" s="16" customFormat="1" ht="14.25">
      <c r="A155" s="17"/>
      <c r="B155" s="17"/>
      <c r="C155" s="18"/>
      <c r="D155" s="18"/>
      <c r="E155" s="18"/>
      <c r="F155" s="18"/>
      <c r="G155" s="18"/>
      <c r="H155" s="18"/>
      <c r="I155" s="18"/>
      <c r="J155" s="18"/>
      <c r="K155" s="598"/>
    </row>
    <row r="156" spans="1:11" s="16" customFormat="1" ht="14.25">
      <c r="A156" s="17"/>
      <c r="B156" s="17"/>
      <c r="C156" s="18"/>
      <c r="D156" s="18"/>
      <c r="E156" s="18"/>
      <c r="F156" s="18"/>
      <c r="G156" s="18"/>
      <c r="H156" s="18"/>
      <c r="I156" s="18"/>
      <c r="J156" s="18"/>
      <c r="K156" s="598"/>
    </row>
    <row r="157" spans="1:11" s="16" customFormat="1" ht="14.25">
      <c r="A157" s="17"/>
      <c r="B157" s="17"/>
      <c r="C157" s="18"/>
      <c r="D157" s="18"/>
      <c r="E157" s="18"/>
      <c r="F157" s="18"/>
      <c r="G157" s="18"/>
      <c r="H157" s="18"/>
      <c r="I157" s="18"/>
      <c r="J157" s="18"/>
      <c r="K157" s="598"/>
    </row>
    <row r="158" spans="1:11" s="16" customFormat="1" ht="14.25">
      <c r="A158" s="17"/>
      <c r="B158" s="17"/>
      <c r="C158" s="18"/>
      <c r="D158" s="18"/>
      <c r="E158" s="18"/>
      <c r="F158" s="18"/>
      <c r="G158" s="18"/>
      <c r="H158" s="18"/>
      <c r="I158" s="18"/>
      <c r="J158" s="18"/>
      <c r="K158" s="598"/>
    </row>
    <row r="159" spans="1:11" s="16" customFormat="1" ht="14.25">
      <c r="A159" s="17"/>
      <c r="B159" s="17"/>
      <c r="C159" s="18"/>
      <c r="D159" s="18"/>
      <c r="E159" s="18"/>
      <c r="F159" s="18"/>
      <c r="G159" s="18"/>
      <c r="H159" s="18"/>
      <c r="I159" s="18"/>
      <c r="J159" s="18"/>
      <c r="K159" s="598"/>
    </row>
    <row r="160" spans="1:11" s="16" customFormat="1" ht="14.25">
      <c r="A160" s="17"/>
      <c r="B160" s="17"/>
      <c r="C160" s="18"/>
      <c r="D160" s="18"/>
      <c r="E160" s="18"/>
      <c r="F160" s="18"/>
      <c r="G160" s="18"/>
      <c r="H160" s="18"/>
      <c r="I160" s="18"/>
      <c r="J160" s="18"/>
      <c r="K160" s="598"/>
    </row>
    <row r="161" spans="1:11" s="16" customFormat="1" ht="14.25">
      <c r="A161" s="17"/>
      <c r="B161" s="17"/>
      <c r="C161" s="18"/>
      <c r="D161" s="18"/>
      <c r="E161" s="18"/>
      <c r="F161" s="18"/>
      <c r="G161" s="18"/>
      <c r="H161" s="18"/>
      <c r="I161" s="18"/>
      <c r="J161" s="18"/>
      <c r="K161" s="598"/>
    </row>
    <row r="162" spans="1:11" s="16" customFormat="1" ht="14.25">
      <c r="A162" s="17"/>
      <c r="B162" s="17"/>
      <c r="C162" s="18"/>
      <c r="D162" s="18"/>
      <c r="E162" s="18"/>
      <c r="F162" s="18"/>
      <c r="G162" s="18"/>
      <c r="H162" s="18"/>
      <c r="I162" s="18"/>
      <c r="J162" s="18"/>
      <c r="K162" s="598"/>
    </row>
    <row r="163" spans="1:11" s="16" customFormat="1" ht="14.25">
      <c r="A163" s="17"/>
      <c r="B163" s="17"/>
      <c r="C163" s="18"/>
      <c r="D163" s="18"/>
      <c r="E163" s="18"/>
      <c r="F163" s="18"/>
      <c r="G163" s="18"/>
      <c r="H163" s="18"/>
      <c r="I163" s="18"/>
      <c r="J163" s="18"/>
      <c r="K163" s="598"/>
    </row>
    <row r="164" spans="1:11" s="16" customFormat="1" ht="14.25">
      <c r="A164" s="17"/>
      <c r="B164" s="17"/>
      <c r="C164" s="18"/>
      <c r="D164" s="18"/>
      <c r="E164" s="18"/>
      <c r="F164" s="18"/>
      <c r="G164" s="18"/>
      <c r="H164" s="18"/>
      <c r="I164" s="18"/>
      <c r="J164" s="18"/>
      <c r="K164" s="598"/>
    </row>
    <row r="165" spans="1:11" s="16" customFormat="1" ht="14.25">
      <c r="A165" s="17"/>
      <c r="B165" s="17"/>
      <c r="C165" s="18"/>
      <c r="D165" s="18"/>
      <c r="E165" s="18"/>
      <c r="F165" s="18"/>
      <c r="G165" s="18"/>
      <c r="H165" s="18"/>
      <c r="I165" s="18"/>
      <c r="J165" s="18"/>
      <c r="K165" s="598"/>
    </row>
    <row r="166" spans="1:11" s="16" customFormat="1" ht="14.25">
      <c r="A166" s="17"/>
      <c r="B166" s="17"/>
      <c r="C166" s="18"/>
      <c r="D166" s="18"/>
      <c r="E166" s="18"/>
      <c r="F166" s="18"/>
      <c r="G166" s="18"/>
      <c r="H166" s="18"/>
      <c r="I166" s="18"/>
      <c r="J166" s="18"/>
      <c r="K166" s="598"/>
    </row>
    <row r="167" spans="1:11" s="16" customFormat="1" ht="14.25">
      <c r="A167" s="17"/>
      <c r="B167" s="17"/>
      <c r="C167" s="18"/>
      <c r="D167" s="18"/>
      <c r="E167" s="18"/>
      <c r="F167" s="18"/>
      <c r="G167" s="18"/>
      <c r="H167" s="18"/>
      <c r="I167" s="18"/>
      <c r="J167" s="18"/>
      <c r="K167" s="598"/>
    </row>
    <row r="168" spans="1:11" s="16" customFormat="1" ht="14.25">
      <c r="A168" s="17"/>
      <c r="B168" s="17"/>
      <c r="C168" s="18"/>
      <c r="D168" s="18"/>
      <c r="E168" s="18"/>
      <c r="F168" s="18"/>
      <c r="G168" s="18"/>
      <c r="H168" s="18"/>
      <c r="I168" s="18"/>
      <c r="J168" s="18"/>
      <c r="K168" s="598"/>
    </row>
    <row r="169" spans="1:11" s="16" customFormat="1" ht="14.25">
      <c r="A169" s="17"/>
      <c r="B169" s="17"/>
      <c r="C169" s="18"/>
      <c r="D169" s="18"/>
      <c r="E169" s="18"/>
      <c r="F169" s="18"/>
      <c r="G169" s="18"/>
      <c r="H169" s="18"/>
      <c r="I169" s="18"/>
      <c r="J169" s="18"/>
      <c r="K169" s="598"/>
    </row>
    <row r="170" spans="1:11" s="16" customFormat="1" ht="14.25">
      <c r="A170" s="17"/>
      <c r="B170" s="17"/>
      <c r="C170" s="18"/>
      <c r="D170" s="18"/>
      <c r="E170" s="18"/>
      <c r="F170" s="18"/>
      <c r="G170" s="18"/>
      <c r="H170" s="18"/>
      <c r="I170" s="18"/>
      <c r="J170" s="18"/>
      <c r="K170" s="598"/>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9"/>
      <c r="B244" s="9"/>
    </row>
    <row r="245" spans="1:2" ht="14.25">
      <c r="A245" s="9"/>
      <c r="B245" s="9"/>
    </row>
    <row r="246" spans="1:2" ht="14.25">
      <c r="A246" s="9"/>
      <c r="B246" s="9"/>
    </row>
    <row r="247" spans="1:2" ht="14.25">
      <c r="A247" s="9"/>
      <c r="B247" s="9"/>
    </row>
    <row r="248" spans="1:2" ht="14.25">
      <c r="A248" s="9"/>
      <c r="B248" s="9"/>
    </row>
    <row r="249" spans="1:2" ht="14.25">
      <c r="A249" s="9"/>
      <c r="B249" s="9"/>
    </row>
    <row r="250" spans="1:2" ht="14.25">
      <c r="A250" s="9"/>
      <c r="B250" s="9"/>
    </row>
    <row r="251" spans="1:2" ht="14.25">
      <c r="A251" s="9"/>
      <c r="B251" s="9"/>
    </row>
    <row r="252" spans="1:2" ht="14.25">
      <c r="A252" s="9"/>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row r="1731" spans="1:2" ht="14.25">
      <c r="A1731" s="11"/>
      <c r="B1731" s="9"/>
    </row>
    <row r="1732" spans="1:2" ht="14.25">
      <c r="A1732" s="11"/>
      <c r="B1732" s="9"/>
    </row>
    <row r="1733" spans="1:2" ht="14.25">
      <c r="A1733" s="11"/>
      <c r="B1733" s="9"/>
    </row>
    <row r="1734" spans="1:2" ht="14.25">
      <c r="A1734" s="11"/>
      <c r="B1734" s="9"/>
    </row>
    <row r="1735" spans="1:2" ht="14.25">
      <c r="A1735" s="11"/>
      <c r="B1735" s="9"/>
    </row>
    <row r="1736" spans="1:2" ht="14.25">
      <c r="A1736" s="11"/>
      <c r="B1736" s="9"/>
    </row>
    <row r="1737" spans="1:2" ht="14.25">
      <c r="A1737" s="11"/>
      <c r="B1737" s="9"/>
    </row>
    <row r="1738" spans="1:2" ht="14.25">
      <c r="A1738" s="11"/>
      <c r="B1738" s="9"/>
    </row>
    <row r="1739" spans="1:2" ht="14.25">
      <c r="A1739" s="11"/>
      <c r="B1739" s="9"/>
    </row>
  </sheetData>
  <sheetProtection password="D08F" sheet="1" objects="1" scenarios="1"/>
  <mergeCells count="6">
    <mergeCell ref="A52:B52"/>
    <mergeCell ref="A5:J5"/>
    <mergeCell ref="H2:I2"/>
    <mergeCell ref="H3:I3"/>
    <mergeCell ref="H4:I4"/>
    <mergeCell ref="A6:B6"/>
  </mergeCells>
  <printOptions horizontalCentered="1"/>
  <pageMargins left="0.4" right="0.33" top="0.57" bottom="0.39" header="0.28" footer="0.16"/>
  <pageSetup fitToHeight="1" fitToWidth="1" horizontalDpi="600" verticalDpi="600" orientation="portrait" scale="55" r:id="rId3"/>
  <headerFooter alignWithMargins="0">
    <oddFooter>&amp;R
</oddFooter>
  </headerFooter>
  <ignoredErrors>
    <ignoredError sqref="F8 F22 F57" formulaRange="1"/>
    <ignoredError sqref="G52" formula="1"/>
  </ignoredErrors>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AU74"/>
  <sheetViews>
    <sheetView zoomScale="75" zoomScaleNormal="75" workbookViewId="0" topLeftCell="A1">
      <selection activeCell="R11" sqref="R11"/>
    </sheetView>
  </sheetViews>
  <sheetFormatPr defaultColWidth="9.140625" defaultRowHeight="12.75"/>
  <cols>
    <col min="1" max="1" width="22.28125" style="84" customWidth="1"/>
    <col min="2" max="2" width="39.421875" style="84" customWidth="1"/>
    <col min="3" max="3" width="13.00390625" style="0" customWidth="1"/>
    <col min="4" max="4" width="13.00390625" style="133" customWidth="1"/>
    <col min="5" max="15" width="10.7109375" style="84" customWidth="1"/>
    <col min="16" max="23" width="10.7109375" style="133" customWidth="1"/>
    <col min="24" max="25" width="10.7109375" style="955" customWidth="1"/>
    <col min="26" max="29" width="10.7109375" style="964" customWidth="1"/>
    <col min="30" max="30" width="10.7109375" style="955" customWidth="1"/>
    <col min="31" max="47" width="9.140625" style="6" customWidth="1"/>
    <col min="48" max="16384" width="9.140625" style="132" customWidth="1"/>
  </cols>
  <sheetData>
    <row r="1" spans="1:47" s="265" customFormat="1" ht="24" customHeight="1">
      <c r="A1" s="386" t="s">
        <v>237</v>
      </c>
      <c r="B1" s="361"/>
      <c r="C1" s="609"/>
      <c r="D1" s="361"/>
      <c r="E1" s="363"/>
      <c r="F1" s="362"/>
      <c r="G1" s="374"/>
      <c r="H1" s="610" t="str">
        <f>'SCC List'!A2</f>
        <v>(Rev.11a, June 4, 2008)</v>
      </c>
      <c r="I1" s="375"/>
      <c r="J1" s="375"/>
      <c r="K1" s="361"/>
      <c r="L1" s="363"/>
      <c r="M1" s="363"/>
      <c r="N1" s="363"/>
      <c r="O1" s="363"/>
      <c r="P1" s="363"/>
      <c r="Q1" s="361"/>
      <c r="R1" s="363"/>
      <c r="S1" s="363"/>
      <c r="T1" s="363"/>
      <c r="U1" s="363"/>
      <c r="V1" s="363"/>
      <c r="W1" s="363"/>
      <c r="X1" s="375"/>
      <c r="Y1" s="375"/>
      <c r="Z1" s="956"/>
      <c r="AA1" s="956"/>
      <c r="AB1" s="956"/>
      <c r="AC1" s="956"/>
      <c r="AD1" s="943"/>
      <c r="AE1" s="986"/>
      <c r="AF1" s="984"/>
      <c r="AG1" s="984"/>
      <c r="AH1" s="984"/>
      <c r="AI1" s="984"/>
      <c r="AJ1" s="984"/>
      <c r="AK1" s="984"/>
      <c r="AL1" s="984"/>
      <c r="AM1" s="984"/>
      <c r="AN1" s="984"/>
      <c r="AO1" s="984"/>
      <c r="AP1" s="984"/>
      <c r="AQ1" s="984"/>
      <c r="AR1" s="984"/>
      <c r="AS1" s="984"/>
      <c r="AT1" s="984"/>
      <c r="AU1" s="984"/>
    </row>
    <row r="2" spans="1:47" s="265" customFormat="1" ht="24" customHeight="1">
      <c r="A2" s="611" t="str">
        <f>'BUILD Main'!A2</f>
        <v>Insert Project Sponsor's Name here </v>
      </c>
      <c r="B2" s="258"/>
      <c r="C2" s="606"/>
      <c r="D2" s="559"/>
      <c r="E2" s="559"/>
      <c r="F2" s="1283" t="s">
        <v>76</v>
      </c>
      <c r="G2" s="1301"/>
      <c r="H2" s="612">
        <f>'BUILD Main'!J2</f>
        <v>39563</v>
      </c>
      <c r="I2" s="258"/>
      <c r="J2" s="294"/>
      <c r="K2" s="300"/>
      <c r="L2" s="300"/>
      <c r="M2" s="300"/>
      <c r="N2" s="300"/>
      <c r="O2" s="300"/>
      <c r="P2" s="300"/>
      <c r="Q2" s="300"/>
      <c r="R2" s="300"/>
      <c r="S2" s="300"/>
      <c r="T2" s="300"/>
      <c r="U2" s="300"/>
      <c r="V2" s="300"/>
      <c r="W2" s="300"/>
      <c r="X2" s="944"/>
      <c r="Y2" s="944"/>
      <c r="Z2" s="300"/>
      <c r="AA2" s="300"/>
      <c r="AB2" s="300"/>
      <c r="AC2" s="300"/>
      <c r="AD2" s="945"/>
      <c r="AE2" s="986"/>
      <c r="AF2" s="984"/>
      <c r="AG2" s="984"/>
      <c r="AH2" s="984"/>
      <c r="AI2" s="984"/>
      <c r="AJ2" s="984"/>
      <c r="AK2" s="984"/>
      <c r="AL2" s="984"/>
      <c r="AM2" s="984"/>
      <c r="AN2" s="984"/>
      <c r="AO2" s="984"/>
      <c r="AP2" s="984"/>
      <c r="AQ2" s="984"/>
      <c r="AR2" s="984"/>
      <c r="AS2" s="984"/>
      <c r="AT2" s="984"/>
      <c r="AU2" s="984"/>
    </row>
    <row r="3" spans="1:47" s="265" customFormat="1" ht="24" customHeight="1">
      <c r="A3" s="611" t="str">
        <f>'BUILD Main'!A3</f>
        <v>Insert Project Name and Location</v>
      </c>
      <c r="B3" s="258"/>
      <c r="C3" s="607"/>
      <c r="D3" s="258"/>
      <c r="E3" s="301"/>
      <c r="F3" s="1285" t="s">
        <v>230</v>
      </c>
      <c r="G3" s="1302"/>
      <c r="H3" s="257">
        <f>'BUILD Main'!J3</f>
        <v>2008</v>
      </c>
      <c r="I3" s="294"/>
      <c r="J3" s="294"/>
      <c r="K3" s="294"/>
      <c r="L3" s="294"/>
      <c r="M3" s="294"/>
      <c r="N3" s="294"/>
      <c r="O3" s="294"/>
      <c r="P3" s="294"/>
      <c r="Q3" s="294"/>
      <c r="R3" s="294"/>
      <c r="S3" s="294"/>
      <c r="T3" s="294"/>
      <c r="U3" s="294"/>
      <c r="V3" s="294"/>
      <c r="W3" s="294"/>
      <c r="X3" s="257"/>
      <c r="Y3" s="257"/>
      <c r="Z3" s="957"/>
      <c r="AA3" s="957"/>
      <c r="AB3" s="957"/>
      <c r="AC3" s="957"/>
      <c r="AD3" s="592"/>
      <c r="AE3" s="986"/>
      <c r="AF3" s="984"/>
      <c r="AG3" s="984"/>
      <c r="AH3" s="984"/>
      <c r="AI3" s="984"/>
      <c r="AJ3" s="984"/>
      <c r="AK3" s="984"/>
      <c r="AL3" s="984"/>
      <c r="AM3" s="984"/>
      <c r="AN3" s="984"/>
      <c r="AO3" s="984"/>
      <c r="AP3" s="984"/>
      <c r="AQ3" s="984"/>
      <c r="AR3" s="984"/>
      <c r="AS3" s="984"/>
      <c r="AT3" s="984"/>
      <c r="AU3" s="984"/>
    </row>
    <row r="4" spans="1:47" s="265" customFormat="1" ht="24" customHeight="1">
      <c r="A4" s="973" t="str">
        <f>'BUILD Main'!A4</f>
        <v>Insert Current Phase (e.g. Applic.for PE, PE, FD, Applic.for FFGA, Construction, Rev Ops) </v>
      </c>
      <c r="B4" s="974"/>
      <c r="C4" s="975"/>
      <c r="D4" s="976"/>
      <c r="E4" s="977"/>
      <c r="F4" s="1287" t="s">
        <v>78</v>
      </c>
      <c r="G4" s="1303"/>
      <c r="H4" s="613">
        <f>'BUILD Main'!J4</f>
        <v>2012</v>
      </c>
      <c r="I4" s="978"/>
      <c r="J4" s="978"/>
      <c r="K4" s="978"/>
      <c r="L4" s="978"/>
      <c r="M4" s="978"/>
      <c r="N4" s="978"/>
      <c r="O4" s="978"/>
      <c r="P4" s="978"/>
      <c r="Q4" s="978"/>
      <c r="R4" s="978"/>
      <c r="S4" s="978"/>
      <c r="T4" s="978"/>
      <c r="U4" s="978"/>
      <c r="V4" s="978"/>
      <c r="W4" s="978"/>
      <c r="X4" s="979"/>
      <c r="Y4" s="257"/>
      <c r="Z4" s="957"/>
      <c r="AA4" s="980"/>
      <c r="AB4" s="980"/>
      <c r="AC4" s="980"/>
      <c r="AD4" s="981"/>
      <c r="AE4" s="986"/>
      <c r="AF4" s="984"/>
      <c r="AG4" s="984"/>
      <c r="AH4" s="984"/>
      <c r="AI4" s="984"/>
      <c r="AJ4" s="984"/>
      <c r="AK4" s="984"/>
      <c r="AL4" s="984"/>
      <c r="AM4" s="984"/>
      <c r="AN4" s="984"/>
      <c r="AO4" s="984"/>
      <c r="AP4" s="984"/>
      <c r="AQ4" s="984"/>
      <c r="AR4" s="984"/>
      <c r="AS4" s="984"/>
      <c r="AT4" s="984"/>
      <c r="AU4" s="984"/>
    </row>
    <row r="5" spans="1:47" s="260" customFormat="1" ht="6" customHeight="1">
      <c r="A5" s="968"/>
      <c r="D5" s="969"/>
      <c r="K5" s="969"/>
      <c r="L5" s="969"/>
      <c r="M5" s="969"/>
      <c r="N5" s="969"/>
      <c r="O5" s="969"/>
      <c r="P5" s="969"/>
      <c r="Q5" s="969"/>
      <c r="R5" s="969"/>
      <c r="S5" s="969"/>
      <c r="T5" s="969"/>
      <c r="U5" s="969"/>
      <c r="V5" s="969"/>
      <c r="W5" s="969"/>
      <c r="X5" s="970"/>
      <c r="Y5" s="946"/>
      <c r="Z5" s="958"/>
      <c r="AA5" s="972"/>
      <c r="AB5" s="972"/>
      <c r="AC5" s="972"/>
      <c r="AD5" s="971"/>
      <c r="AE5" s="987"/>
      <c r="AF5" s="574"/>
      <c r="AG5" s="574"/>
      <c r="AH5" s="574"/>
      <c r="AI5" s="574"/>
      <c r="AJ5" s="574"/>
      <c r="AK5" s="574"/>
      <c r="AL5" s="574"/>
      <c r="AM5" s="574"/>
      <c r="AN5" s="574"/>
      <c r="AO5" s="574"/>
      <c r="AP5" s="574"/>
      <c r="AQ5" s="574"/>
      <c r="AR5" s="574"/>
      <c r="AS5" s="574"/>
      <c r="AT5" s="574"/>
      <c r="AU5" s="574"/>
    </row>
    <row r="6" spans="1:47" s="264" customFormat="1" ht="24" customHeight="1">
      <c r="A6" s="1306" t="s">
        <v>13</v>
      </c>
      <c r="B6" s="1307"/>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c r="AD6" s="1308"/>
      <c r="AE6" s="11"/>
      <c r="AF6" s="9"/>
      <c r="AG6" s="9"/>
      <c r="AH6" s="9"/>
      <c r="AI6" s="9"/>
      <c r="AJ6" s="9"/>
      <c r="AK6" s="9"/>
      <c r="AL6" s="9"/>
      <c r="AM6" s="9"/>
      <c r="AN6" s="9"/>
      <c r="AO6" s="9"/>
      <c r="AP6" s="9"/>
      <c r="AQ6" s="9"/>
      <c r="AR6" s="9"/>
      <c r="AS6" s="9"/>
      <c r="AT6" s="9"/>
      <c r="AU6" s="9"/>
    </row>
    <row r="7" spans="1:47" s="264" customFormat="1" ht="42.75">
      <c r="A7" s="270" t="s">
        <v>137</v>
      </c>
      <c r="B7" s="271"/>
      <c r="C7" s="140" t="s">
        <v>180</v>
      </c>
      <c r="D7" s="140" t="s">
        <v>179</v>
      </c>
      <c r="E7" s="847">
        <v>2000</v>
      </c>
      <c r="F7" s="140">
        <v>2001</v>
      </c>
      <c r="G7" s="140">
        <v>2002</v>
      </c>
      <c r="H7" s="140">
        <v>2003</v>
      </c>
      <c r="I7" s="140">
        <v>2004</v>
      </c>
      <c r="J7" s="141">
        <v>2005</v>
      </c>
      <c r="K7" s="141">
        <v>2006</v>
      </c>
      <c r="L7" s="141">
        <v>2007</v>
      </c>
      <c r="M7" s="141">
        <v>2008</v>
      </c>
      <c r="N7" s="141">
        <v>2009</v>
      </c>
      <c r="O7" s="141">
        <v>2010</v>
      </c>
      <c r="P7" s="141">
        <v>2011</v>
      </c>
      <c r="Q7" s="141">
        <v>2012</v>
      </c>
      <c r="R7" s="141">
        <v>2013</v>
      </c>
      <c r="S7" s="141">
        <v>2014</v>
      </c>
      <c r="T7" s="141">
        <v>2015</v>
      </c>
      <c r="U7" s="141">
        <v>2016</v>
      </c>
      <c r="V7" s="141">
        <v>2017</v>
      </c>
      <c r="W7" s="141">
        <v>2018</v>
      </c>
      <c r="X7" s="704">
        <v>2019</v>
      </c>
      <c r="Y7" s="990">
        <v>2020</v>
      </c>
      <c r="Z7" s="141">
        <v>2021</v>
      </c>
      <c r="AA7" s="141">
        <v>2022</v>
      </c>
      <c r="AB7" s="141">
        <v>2023</v>
      </c>
      <c r="AC7" s="141">
        <v>2024</v>
      </c>
      <c r="AD7" s="704">
        <v>2025</v>
      </c>
      <c r="AE7" s="11"/>
      <c r="AF7" s="9"/>
      <c r="AG7" s="9"/>
      <c r="AH7" s="9"/>
      <c r="AI7" s="9"/>
      <c r="AJ7" s="9"/>
      <c r="AK7" s="9"/>
      <c r="AL7" s="9"/>
      <c r="AM7" s="9"/>
      <c r="AN7" s="9"/>
      <c r="AO7" s="9"/>
      <c r="AP7" s="9"/>
      <c r="AQ7" s="9"/>
      <c r="AR7" s="9"/>
      <c r="AS7" s="9"/>
      <c r="AT7" s="9"/>
      <c r="AU7" s="9"/>
    </row>
    <row r="8" spans="1:47" s="264" customFormat="1" ht="14.25">
      <c r="A8" s="144" t="str">
        <f>'SCC List'!A3</f>
        <v>10 GUIDEWAY &amp; TRACK ELEMENTS (route miles)</v>
      </c>
      <c r="B8" s="143"/>
      <c r="C8" s="295">
        <f>'BUILD Main'!F7</f>
        <v>112000</v>
      </c>
      <c r="D8" s="297">
        <f>SUM(E8:AD8)</f>
        <v>112000</v>
      </c>
      <c r="E8" s="295">
        <f>SUM(E24*$E$21)</f>
        <v>0</v>
      </c>
      <c r="F8" s="295">
        <f>SUM(F24*$F$21)</f>
        <v>0</v>
      </c>
      <c r="G8" s="295">
        <f>SUM(G24*$G$21)</f>
        <v>0</v>
      </c>
      <c r="H8" s="295">
        <f>SUM(H24*$H$21)</f>
        <v>0</v>
      </c>
      <c r="I8" s="295">
        <f>SUM(I24*$I$21)</f>
        <v>0</v>
      </c>
      <c r="J8" s="295">
        <f>SUM(J24*$J$21)</f>
        <v>0</v>
      </c>
      <c r="K8" s="295">
        <f>SUM(K24*$K$21)</f>
        <v>0</v>
      </c>
      <c r="L8" s="295">
        <f>SUM(L24*$L$21)</f>
        <v>0</v>
      </c>
      <c r="M8" s="296">
        <v>0</v>
      </c>
      <c r="N8" s="296">
        <v>22000</v>
      </c>
      <c r="O8" s="296">
        <v>20000</v>
      </c>
      <c r="P8" s="296">
        <v>50000</v>
      </c>
      <c r="Q8" s="296">
        <v>20000</v>
      </c>
      <c r="R8" s="967">
        <v>0</v>
      </c>
      <c r="S8" s="967">
        <v>0</v>
      </c>
      <c r="T8" s="967">
        <v>0</v>
      </c>
      <c r="U8" s="967">
        <v>0</v>
      </c>
      <c r="V8" s="967">
        <v>0</v>
      </c>
      <c r="W8" s="967">
        <v>0</v>
      </c>
      <c r="X8" s="849">
        <v>0</v>
      </c>
      <c r="Y8" s="849">
        <v>0</v>
      </c>
      <c r="Z8" s="967">
        <v>0</v>
      </c>
      <c r="AA8" s="967">
        <v>0</v>
      </c>
      <c r="AB8" s="967">
        <v>0</v>
      </c>
      <c r="AC8" s="967">
        <v>0</v>
      </c>
      <c r="AD8" s="849">
        <v>0</v>
      </c>
      <c r="AE8" s="11"/>
      <c r="AF8" s="9"/>
      <c r="AG8" s="9"/>
      <c r="AH8" s="9"/>
      <c r="AI8" s="9"/>
      <c r="AJ8" s="9"/>
      <c r="AK8" s="9"/>
      <c r="AL8" s="9"/>
      <c r="AM8" s="9"/>
      <c r="AN8" s="9"/>
      <c r="AO8" s="9"/>
      <c r="AP8" s="9"/>
      <c r="AQ8" s="9"/>
      <c r="AR8" s="9"/>
      <c r="AS8" s="9"/>
      <c r="AT8" s="9"/>
      <c r="AU8" s="9"/>
    </row>
    <row r="9" spans="1:47" s="264" customFormat="1" ht="14.25">
      <c r="A9" s="144" t="str">
        <f>'SCC List'!A17</f>
        <v>20 STATIONS, STOPS, TERMINALS, INTERMODAL (number)</v>
      </c>
      <c r="B9" s="143"/>
      <c r="C9" s="295">
        <f>'BUILD Main'!F21</f>
        <v>120000</v>
      </c>
      <c r="D9" s="297">
        <f aca="true" t="shared" si="0" ref="D9:D17">SUM(E9:AD9)</f>
        <v>120000</v>
      </c>
      <c r="E9" s="295">
        <f aca="true" t="shared" si="1" ref="E9:E17">SUM(E25*$E$21)</f>
        <v>0</v>
      </c>
      <c r="F9" s="295">
        <f aca="true" t="shared" si="2" ref="F9:F17">SUM(F25*$F$21)</f>
        <v>0</v>
      </c>
      <c r="G9" s="295">
        <f aca="true" t="shared" si="3" ref="G9:G17">SUM(G25*$G$21)</f>
        <v>0</v>
      </c>
      <c r="H9" s="295">
        <f aca="true" t="shared" si="4" ref="H9:H17">SUM(H25*$H$21)</f>
        <v>0</v>
      </c>
      <c r="I9" s="295">
        <f aca="true" t="shared" si="5" ref="I9:I17">SUM(I25*$I$21)</f>
        <v>0</v>
      </c>
      <c r="J9" s="295">
        <f aca="true" t="shared" si="6" ref="J9:J17">SUM(J25*$J$21)</f>
        <v>0</v>
      </c>
      <c r="K9" s="295">
        <f aca="true" t="shared" si="7" ref="K9:K14">SUM(K25*$K$21)</f>
        <v>0</v>
      </c>
      <c r="L9" s="295">
        <f aca="true" t="shared" si="8" ref="L9:L17">SUM(L25*$L$21)</f>
        <v>0</v>
      </c>
      <c r="M9" s="296">
        <v>0</v>
      </c>
      <c r="N9" s="296">
        <v>0</v>
      </c>
      <c r="O9" s="296">
        <v>30000</v>
      </c>
      <c r="P9" s="296">
        <v>50000</v>
      </c>
      <c r="Q9" s="296">
        <v>40000</v>
      </c>
      <c r="R9" s="967">
        <v>0</v>
      </c>
      <c r="S9" s="967">
        <v>0</v>
      </c>
      <c r="T9" s="967">
        <v>0</v>
      </c>
      <c r="U9" s="967">
        <v>0</v>
      </c>
      <c r="V9" s="967">
        <v>0</v>
      </c>
      <c r="W9" s="967">
        <v>0</v>
      </c>
      <c r="X9" s="849">
        <v>0</v>
      </c>
      <c r="Y9" s="849">
        <v>0</v>
      </c>
      <c r="Z9" s="967">
        <v>0</v>
      </c>
      <c r="AA9" s="967">
        <v>0</v>
      </c>
      <c r="AB9" s="967">
        <v>0</v>
      </c>
      <c r="AC9" s="967">
        <v>0</v>
      </c>
      <c r="AD9" s="849">
        <v>0</v>
      </c>
      <c r="AE9" s="11"/>
      <c r="AF9" s="9"/>
      <c r="AG9" s="9"/>
      <c r="AH9" s="9"/>
      <c r="AI9" s="9"/>
      <c r="AJ9" s="9"/>
      <c r="AK9" s="9"/>
      <c r="AL9" s="9"/>
      <c r="AM9" s="9"/>
      <c r="AN9" s="9"/>
      <c r="AO9" s="9"/>
      <c r="AP9" s="9"/>
      <c r="AQ9" s="9"/>
      <c r="AR9" s="9"/>
      <c r="AS9" s="9"/>
      <c r="AT9" s="9"/>
      <c r="AU9" s="9"/>
    </row>
    <row r="10" spans="1:47" s="264" customFormat="1" ht="14.25">
      <c r="A10" s="144" t="str">
        <f>'SCC List'!A25</f>
        <v>30 SUPPORT FACILITIES: YARDS, SHOPS, ADMIN. BLDGS</v>
      </c>
      <c r="B10" s="143"/>
      <c r="C10" s="295">
        <f>'BUILD Main'!F29</f>
        <v>12000</v>
      </c>
      <c r="D10" s="297">
        <f t="shared" si="0"/>
        <v>12000</v>
      </c>
      <c r="E10" s="295">
        <f t="shared" si="1"/>
        <v>0</v>
      </c>
      <c r="F10" s="295">
        <f t="shared" si="2"/>
        <v>0</v>
      </c>
      <c r="G10" s="295">
        <f t="shared" si="3"/>
        <v>0</v>
      </c>
      <c r="H10" s="295">
        <f t="shared" si="4"/>
        <v>0</v>
      </c>
      <c r="I10" s="295">
        <f t="shared" si="5"/>
        <v>0</v>
      </c>
      <c r="J10" s="295">
        <f t="shared" si="6"/>
        <v>0</v>
      </c>
      <c r="K10" s="295">
        <f t="shared" si="7"/>
        <v>0</v>
      </c>
      <c r="L10" s="295">
        <f t="shared" si="8"/>
        <v>0</v>
      </c>
      <c r="M10" s="296">
        <v>0</v>
      </c>
      <c r="N10" s="296">
        <v>0</v>
      </c>
      <c r="O10" s="296">
        <v>0</v>
      </c>
      <c r="P10" s="296">
        <v>6000</v>
      </c>
      <c r="Q10" s="296">
        <v>6000</v>
      </c>
      <c r="R10" s="967">
        <v>0</v>
      </c>
      <c r="S10" s="967">
        <v>0</v>
      </c>
      <c r="T10" s="967">
        <v>0</v>
      </c>
      <c r="U10" s="967">
        <v>0</v>
      </c>
      <c r="V10" s="967">
        <v>0</v>
      </c>
      <c r="W10" s="967">
        <v>0</v>
      </c>
      <c r="X10" s="849">
        <v>0</v>
      </c>
      <c r="Y10" s="849">
        <v>0</v>
      </c>
      <c r="Z10" s="967">
        <v>0</v>
      </c>
      <c r="AA10" s="967">
        <v>0</v>
      </c>
      <c r="AB10" s="967">
        <v>0</v>
      </c>
      <c r="AC10" s="967">
        <v>0</v>
      </c>
      <c r="AD10" s="849">
        <v>0</v>
      </c>
      <c r="AE10" s="11"/>
      <c r="AF10" s="9"/>
      <c r="AG10" s="9"/>
      <c r="AH10" s="9"/>
      <c r="AI10" s="9"/>
      <c r="AJ10" s="9"/>
      <c r="AK10" s="9"/>
      <c r="AL10" s="9"/>
      <c r="AM10" s="9"/>
      <c r="AN10" s="9"/>
      <c r="AO10" s="9"/>
      <c r="AP10" s="9"/>
      <c r="AQ10" s="9"/>
      <c r="AR10" s="9"/>
      <c r="AS10" s="9"/>
      <c r="AT10" s="9"/>
      <c r="AU10" s="9"/>
    </row>
    <row r="11" spans="1:47" s="264" customFormat="1" ht="14.25">
      <c r="A11" s="144" t="str">
        <f>'SCC List'!A31</f>
        <v>40 SITEWORK &amp; SPECIAL CONDITIONS</v>
      </c>
      <c r="B11" s="143"/>
      <c r="C11" s="295">
        <f>'BUILD Main'!F35</f>
        <v>24220</v>
      </c>
      <c r="D11" s="297">
        <f t="shared" si="0"/>
        <v>24220</v>
      </c>
      <c r="E11" s="295">
        <f t="shared" si="1"/>
        <v>0</v>
      </c>
      <c r="F11" s="295">
        <f t="shared" si="2"/>
        <v>0</v>
      </c>
      <c r="G11" s="295">
        <f t="shared" si="3"/>
        <v>0</v>
      </c>
      <c r="H11" s="295">
        <f t="shared" si="4"/>
        <v>0</v>
      </c>
      <c r="I11" s="295">
        <f t="shared" si="5"/>
        <v>0</v>
      </c>
      <c r="J11" s="295">
        <f t="shared" si="6"/>
        <v>0</v>
      </c>
      <c r="K11" s="295">
        <f t="shared" si="7"/>
        <v>0</v>
      </c>
      <c r="L11" s="295">
        <f t="shared" si="8"/>
        <v>0</v>
      </c>
      <c r="M11" s="296">
        <v>5000</v>
      </c>
      <c r="N11" s="296">
        <v>11595</v>
      </c>
      <c r="O11" s="296">
        <v>7025</v>
      </c>
      <c r="P11" s="296">
        <v>600</v>
      </c>
      <c r="Q11" s="296">
        <v>0</v>
      </c>
      <c r="R11" s="967">
        <v>0</v>
      </c>
      <c r="S11" s="967">
        <v>0</v>
      </c>
      <c r="T11" s="967">
        <v>0</v>
      </c>
      <c r="U11" s="967">
        <v>0</v>
      </c>
      <c r="V11" s="967">
        <v>0</v>
      </c>
      <c r="W11" s="967">
        <v>0</v>
      </c>
      <c r="X11" s="849">
        <v>0</v>
      </c>
      <c r="Y11" s="849">
        <v>0</v>
      </c>
      <c r="Z11" s="967">
        <v>0</v>
      </c>
      <c r="AA11" s="967">
        <v>0</v>
      </c>
      <c r="AB11" s="967">
        <v>0</v>
      </c>
      <c r="AC11" s="967">
        <v>0</v>
      </c>
      <c r="AD11" s="849">
        <v>0</v>
      </c>
      <c r="AE11" s="11"/>
      <c r="AF11" s="9"/>
      <c r="AG11" s="9"/>
      <c r="AH11" s="9"/>
      <c r="AI11" s="9"/>
      <c r="AJ11" s="9"/>
      <c r="AK11" s="9"/>
      <c r="AL11" s="9"/>
      <c r="AM11" s="9"/>
      <c r="AN11" s="9"/>
      <c r="AO11" s="9"/>
      <c r="AP11" s="9"/>
      <c r="AQ11" s="9"/>
      <c r="AR11" s="9"/>
      <c r="AS11" s="9"/>
      <c r="AT11" s="9"/>
      <c r="AU11" s="9"/>
    </row>
    <row r="12" spans="1:47" s="264" customFormat="1" ht="14.25">
      <c r="A12" s="1304" t="str">
        <f>'SCC List'!A40</f>
        <v>50  SYSTEMS</v>
      </c>
      <c r="B12" s="1305"/>
      <c r="C12" s="295">
        <f>'BUILD Main'!F44</f>
        <v>29190</v>
      </c>
      <c r="D12" s="297">
        <f t="shared" si="0"/>
        <v>29190</v>
      </c>
      <c r="E12" s="295">
        <f t="shared" si="1"/>
        <v>0</v>
      </c>
      <c r="F12" s="295">
        <f t="shared" si="2"/>
        <v>0</v>
      </c>
      <c r="G12" s="295">
        <f t="shared" si="3"/>
        <v>0</v>
      </c>
      <c r="H12" s="295">
        <f t="shared" si="4"/>
        <v>0</v>
      </c>
      <c r="I12" s="295">
        <f t="shared" si="5"/>
        <v>0</v>
      </c>
      <c r="J12" s="295">
        <f t="shared" si="6"/>
        <v>0</v>
      </c>
      <c r="K12" s="295">
        <f t="shared" si="7"/>
        <v>0</v>
      </c>
      <c r="L12" s="295">
        <f t="shared" si="8"/>
        <v>0</v>
      </c>
      <c r="M12" s="296">
        <v>0</v>
      </c>
      <c r="N12" s="296">
        <v>0</v>
      </c>
      <c r="O12" s="296">
        <v>0</v>
      </c>
      <c r="P12" s="296">
        <v>19190</v>
      </c>
      <c r="Q12" s="296">
        <v>10000</v>
      </c>
      <c r="R12" s="967">
        <v>0</v>
      </c>
      <c r="S12" s="967">
        <v>0</v>
      </c>
      <c r="T12" s="967">
        <v>0</v>
      </c>
      <c r="U12" s="967">
        <v>0</v>
      </c>
      <c r="V12" s="967">
        <v>0</v>
      </c>
      <c r="W12" s="967">
        <v>0</v>
      </c>
      <c r="X12" s="849">
        <v>0</v>
      </c>
      <c r="Y12" s="849">
        <v>0</v>
      </c>
      <c r="Z12" s="967">
        <v>0</v>
      </c>
      <c r="AA12" s="967">
        <v>0</v>
      </c>
      <c r="AB12" s="967">
        <v>0</v>
      </c>
      <c r="AC12" s="967">
        <v>0</v>
      </c>
      <c r="AD12" s="849">
        <v>0</v>
      </c>
      <c r="AE12" s="11"/>
      <c r="AF12" s="9"/>
      <c r="AG12" s="9"/>
      <c r="AH12" s="9"/>
      <c r="AI12" s="9"/>
      <c r="AJ12" s="9"/>
      <c r="AK12" s="9"/>
      <c r="AL12" s="9"/>
      <c r="AM12" s="9"/>
      <c r="AN12" s="9"/>
      <c r="AO12" s="9"/>
      <c r="AP12" s="9"/>
      <c r="AQ12" s="9"/>
      <c r="AR12" s="9"/>
      <c r="AS12" s="9"/>
      <c r="AT12" s="9"/>
      <c r="AU12" s="9"/>
    </row>
    <row r="13" spans="1:47" s="264" customFormat="1" ht="14.25">
      <c r="A13" s="173" t="str">
        <f>'SCC List'!A48:B48</f>
        <v>60 ROW, LAND, EXISTING IMPROVEMENTS</v>
      </c>
      <c r="B13" s="174"/>
      <c r="C13" s="295">
        <f>'BUILD Main'!F53</f>
        <v>21000</v>
      </c>
      <c r="D13" s="297">
        <f t="shared" si="0"/>
        <v>21000</v>
      </c>
      <c r="E13" s="295">
        <f t="shared" si="1"/>
        <v>0</v>
      </c>
      <c r="F13" s="295">
        <f t="shared" si="2"/>
        <v>0</v>
      </c>
      <c r="G13" s="295">
        <f t="shared" si="3"/>
        <v>0</v>
      </c>
      <c r="H13" s="295">
        <f t="shared" si="4"/>
        <v>0</v>
      </c>
      <c r="I13" s="295">
        <f t="shared" si="5"/>
        <v>0</v>
      </c>
      <c r="J13" s="295">
        <f t="shared" si="6"/>
        <v>0</v>
      </c>
      <c r="K13" s="295">
        <f t="shared" si="7"/>
        <v>0</v>
      </c>
      <c r="L13" s="295">
        <f t="shared" si="8"/>
        <v>0</v>
      </c>
      <c r="M13" s="296">
        <v>0</v>
      </c>
      <c r="N13" s="296">
        <v>0</v>
      </c>
      <c r="O13" s="296">
        <v>10000</v>
      </c>
      <c r="P13" s="296">
        <v>9000</v>
      </c>
      <c r="Q13" s="296">
        <v>2000</v>
      </c>
      <c r="R13" s="967">
        <v>0</v>
      </c>
      <c r="S13" s="967">
        <v>0</v>
      </c>
      <c r="T13" s="967">
        <v>0</v>
      </c>
      <c r="U13" s="967">
        <v>0</v>
      </c>
      <c r="V13" s="967">
        <v>0</v>
      </c>
      <c r="W13" s="967">
        <v>0</v>
      </c>
      <c r="X13" s="849">
        <v>0</v>
      </c>
      <c r="Y13" s="849">
        <v>0</v>
      </c>
      <c r="Z13" s="967">
        <v>0</v>
      </c>
      <c r="AA13" s="967">
        <v>0</v>
      </c>
      <c r="AB13" s="967">
        <v>0</v>
      </c>
      <c r="AC13" s="967">
        <v>0</v>
      </c>
      <c r="AD13" s="849">
        <v>0</v>
      </c>
      <c r="AE13" s="11"/>
      <c r="AF13" s="9"/>
      <c r="AG13" s="9"/>
      <c r="AH13" s="9"/>
      <c r="AI13" s="9"/>
      <c r="AJ13" s="9"/>
      <c r="AK13" s="9"/>
      <c r="AL13" s="9"/>
      <c r="AM13" s="9"/>
      <c r="AN13" s="9"/>
      <c r="AO13" s="9"/>
      <c r="AP13" s="9"/>
      <c r="AQ13" s="9"/>
      <c r="AR13" s="9"/>
      <c r="AS13" s="9"/>
      <c r="AT13" s="9"/>
      <c r="AU13" s="9"/>
    </row>
    <row r="14" spans="1:47" s="264" customFormat="1" ht="14.25">
      <c r="A14" s="170" t="str">
        <f>'SCC List'!A51</f>
        <v>70 VEHICLES (number)</v>
      </c>
      <c r="B14" s="259"/>
      <c r="C14" s="295">
        <f>'BUILD Main'!F56</f>
        <v>33404</v>
      </c>
      <c r="D14" s="297">
        <f t="shared" si="0"/>
        <v>33404</v>
      </c>
      <c r="E14" s="295">
        <f t="shared" si="1"/>
        <v>0</v>
      </c>
      <c r="F14" s="295">
        <f t="shared" si="2"/>
        <v>0</v>
      </c>
      <c r="G14" s="295">
        <f t="shared" si="3"/>
        <v>0</v>
      </c>
      <c r="H14" s="295">
        <f t="shared" si="4"/>
        <v>0</v>
      </c>
      <c r="I14" s="295">
        <f t="shared" si="5"/>
        <v>0</v>
      </c>
      <c r="J14" s="295">
        <f t="shared" si="6"/>
        <v>0</v>
      </c>
      <c r="K14" s="295">
        <f t="shared" si="7"/>
        <v>0</v>
      </c>
      <c r="L14" s="295">
        <f t="shared" si="8"/>
        <v>0</v>
      </c>
      <c r="M14" s="296">
        <v>0</v>
      </c>
      <c r="N14" s="296">
        <v>0</v>
      </c>
      <c r="O14" s="296">
        <v>12000</v>
      </c>
      <c r="P14" s="296">
        <v>12000</v>
      </c>
      <c r="Q14" s="296">
        <v>9404</v>
      </c>
      <c r="R14" s="967">
        <v>0</v>
      </c>
      <c r="S14" s="967">
        <v>0</v>
      </c>
      <c r="T14" s="967">
        <v>0</v>
      </c>
      <c r="U14" s="967">
        <v>0</v>
      </c>
      <c r="V14" s="967">
        <v>0</v>
      </c>
      <c r="W14" s="967">
        <v>0</v>
      </c>
      <c r="X14" s="849">
        <v>0</v>
      </c>
      <c r="Y14" s="849">
        <v>0</v>
      </c>
      <c r="Z14" s="967">
        <v>0</v>
      </c>
      <c r="AA14" s="967">
        <v>0</v>
      </c>
      <c r="AB14" s="967">
        <v>0</v>
      </c>
      <c r="AC14" s="967">
        <v>0</v>
      </c>
      <c r="AD14" s="849">
        <v>0</v>
      </c>
      <c r="AE14" s="11"/>
      <c r="AF14" s="9"/>
      <c r="AG14" s="9"/>
      <c r="AH14" s="9"/>
      <c r="AI14" s="9"/>
      <c r="AJ14" s="9"/>
      <c r="AK14" s="9"/>
      <c r="AL14" s="9"/>
      <c r="AM14" s="9"/>
      <c r="AN14" s="9"/>
      <c r="AO14" s="9"/>
      <c r="AP14" s="9"/>
      <c r="AQ14" s="9"/>
      <c r="AR14" s="9"/>
      <c r="AS14" s="9"/>
      <c r="AT14" s="9"/>
      <c r="AU14" s="9"/>
    </row>
    <row r="15" spans="1:47" s="264" customFormat="1" ht="14.25">
      <c r="A15" s="1291" t="str">
        <f>'SCC List'!A59:B59</f>
        <v>80 PROFESSIONAL SERVICES (applies to Cats. 10-50)</v>
      </c>
      <c r="B15" s="1292"/>
      <c r="C15" s="295">
        <f>'BUILD Main'!F64</f>
        <v>84895</v>
      </c>
      <c r="D15" s="297">
        <f t="shared" si="0"/>
        <v>84895.44229515802</v>
      </c>
      <c r="E15" s="295">
        <f t="shared" si="1"/>
        <v>1062.8939728072307</v>
      </c>
      <c r="F15" s="295">
        <f t="shared" si="2"/>
        <v>2126.900211849595</v>
      </c>
      <c r="G15" s="295">
        <f t="shared" si="3"/>
        <v>2127.3441584590873</v>
      </c>
      <c r="H15" s="295">
        <f t="shared" si="4"/>
        <v>2127.1228258539873</v>
      </c>
      <c r="I15" s="295">
        <f t="shared" si="5"/>
        <v>2127.371641250625</v>
      </c>
      <c r="J15" s="295">
        <f t="shared" si="6"/>
        <v>2126.8994849375</v>
      </c>
      <c r="K15" s="295">
        <f>SUM(K31*$K$21)</f>
        <v>2132.1124999999997</v>
      </c>
      <c r="L15" s="295">
        <f t="shared" si="8"/>
        <v>5330.7975</v>
      </c>
      <c r="M15" s="296">
        <v>10234</v>
      </c>
      <c r="N15" s="296">
        <v>15000</v>
      </c>
      <c r="O15" s="296">
        <v>15000</v>
      </c>
      <c r="P15" s="296">
        <v>15000</v>
      </c>
      <c r="Q15" s="296">
        <v>10500</v>
      </c>
      <c r="R15" s="967">
        <v>0</v>
      </c>
      <c r="S15" s="967">
        <v>0</v>
      </c>
      <c r="T15" s="967">
        <v>0</v>
      </c>
      <c r="U15" s="967">
        <v>0</v>
      </c>
      <c r="V15" s="967">
        <v>0</v>
      </c>
      <c r="W15" s="967">
        <v>0</v>
      </c>
      <c r="X15" s="849">
        <v>0</v>
      </c>
      <c r="Y15" s="849">
        <v>0</v>
      </c>
      <c r="Z15" s="967">
        <v>0</v>
      </c>
      <c r="AA15" s="967">
        <v>0</v>
      </c>
      <c r="AB15" s="967">
        <v>0</v>
      </c>
      <c r="AC15" s="967">
        <v>0</v>
      </c>
      <c r="AD15" s="849">
        <v>0</v>
      </c>
      <c r="AE15" s="11"/>
      <c r="AF15" s="9"/>
      <c r="AG15" s="9"/>
      <c r="AH15" s="9"/>
      <c r="AI15" s="9"/>
      <c r="AJ15" s="9"/>
      <c r="AK15" s="9"/>
      <c r="AL15" s="9"/>
      <c r="AM15" s="9"/>
      <c r="AN15" s="9"/>
      <c r="AO15" s="9"/>
      <c r="AP15" s="9"/>
      <c r="AQ15" s="9"/>
      <c r="AR15" s="9"/>
      <c r="AS15" s="9"/>
      <c r="AT15" s="9"/>
      <c r="AU15" s="9"/>
    </row>
    <row r="16" spans="1:47" s="264" customFormat="1" ht="14.25">
      <c r="A16" s="144" t="str">
        <f>'SCC List'!A68</f>
        <v>90 UNALLOCATED CONTINGENCY</v>
      </c>
      <c r="B16" s="143"/>
      <c r="C16" s="295">
        <f>'BUILD Main'!F74</f>
        <v>21971</v>
      </c>
      <c r="D16" s="297">
        <f t="shared" si="0"/>
        <v>21970.75</v>
      </c>
      <c r="E16" s="295">
        <f t="shared" si="1"/>
        <v>0</v>
      </c>
      <c r="F16" s="295">
        <f t="shared" si="2"/>
        <v>0</v>
      </c>
      <c r="G16" s="295">
        <f t="shared" si="3"/>
        <v>0</v>
      </c>
      <c r="H16" s="295">
        <f t="shared" si="4"/>
        <v>0</v>
      </c>
      <c r="I16" s="295">
        <f t="shared" si="5"/>
        <v>0</v>
      </c>
      <c r="J16" s="295">
        <f t="shared" si="6"/>
        <v>0</v>
      </c>
      <c r="K16" s="295">
        <f>SUM(K32*$K$21)</f>
        <v>0</v>
      </c>
      <c r="L16" s="295">
        <f t="shared" si="8"/>
        <v>2374.75</v>
      </c>
      <c r="M16" s="296">
        <v>2388</v>
      </c>
      <c r="N16" s="296">
        <v>2053</v>
      </c>
      <c r="O16" s="296">
        <v>2000</v>
      </c>
      <c r="P16" s="296">
        <v>3000</v>
      </c>
      <c r="Q16" s="296">
        <v>10155</v>
      </c>
      <c r="R16" s="967">
        <v>0</v>
      </c>
      <c r="S16" s="967">
        <v>0</v>
      </c>
      <c r="T16" s="967">
        <v>0</v>
      </c>
      <c r="U16" s="967">
        <v>0</v>
      </c>
      <c r="V16" s="967">
        <v>0</v>
      </c>
      <c r="W16" s="967">
        <v>0</v>
      </c>
      <c r="X16" s="849">
        <v>0</v>
      </c>
      <c r="Y16" s="849">
        <v>0</v>
      </c>
      <c r="Z16" s="967">
        <v>0</v>
      </c>
      <c r="AA16" s="967">
        <v>0</v>
      </c>
      <c r="AB16" s="967">
        <v>0</v>
      </c>
      <c r="AC16" s="967">
        <v>0</v>
      </c>
      <c r="AD16" s="849">
        <v>0</v>
      </c>
      <c r="AE16" s="11"/>
      <c r="AF16" s="9"/>
      <c r="AG16" s="9"/>
      <c r="AH16" s="9"/>
      <c r="AI16" s="9"/>
      <c r="AJ16" s="9"/>
      <c r="AK16" s="9"/>
      <c r="AL16" s="9"/>
      <c r="AM16" s="9"/>
      <c r="AN16" s="9"/>
      <c r="AO16" s="9"/>
      <c r="AP16" s="9"/>
      <c r="AQ16" s="9"/>
      <c r="AR16" s="9"/>
      <c r="AS16" s="9"/>
      <c r="AT16" s="9"/>
      <c r="AU16" s="9"/>
    </row>
    <row r="17" spans="1:47" s="264" customFormat="1" ht="14.25">
      <c r="A17" s="1299" t="str">
        <f>'SCC List'!A69</f>
        <v>100  FINANCE CHARGES</v>
      </c>
      <c r="B17" s="1300"/>
      <c r="C17" s="295">
        <f>SUM(E17:U17)</f>
        <v>469.4983082403478</v>
      </c>
      <c r="D17" s="297">
        <f t="shared" si="0"/>
        <v>469.4983082403478</v>
      </c>
      <c r="E17" s="295">
        <f t="shared" si="1"/>
        <v>0</v>
      </c>
      <c r="F17" s="295">
        <f t="shared" si="2"/>
        <v>0</v>
      </c>
      <c r="G17" s="295">
        <f t="shared" si="3"/>
        <v>0</v>
      </c>
      <c r="H17" s="295">
        <f t="shared" si="4"/>
        <v>0</v>
      </c>
      <c r="I17" s="295">
        <f t="shared" si="5"/>
        <v>0</v>
      </c>
      <c r="J17" s="295">
        <f t="shared" si="6"/>
        <v>0</v>
      </c>
      <c r="K17" s="295">
        <f>SUM(K33*$K$21)</f>
        <v>0</v>
      </c>
      <c r="L17" s="295">
        <f t="shared" si="8"/>
        <v>0</v>
      </c>
      <c r="M17" s="295">
        <f aca="true" t="shared" si="9" ref="M17:AD17">SUM(M33/M21)</f>
        <v>100</v>
      </c>
      <c r="N17" s="295">
        <f t="shared" si="9"/>
        <v>96.85230024213075</v>
      </c>
      <c r="O17" s="295">
        <f t="shared" si="9"/>
        <v>93.8036806219184</v>
      </c>
      <c r="P17" s="295">
        <f t="shared" si="9"/>
        <v>90.85102239410985</v>
      </c>
      <c r="Q17" s="295">
        <f t="shared" si="9"/>
        <v>87.99130498218872</v>
      </c>
      <c r="R17" s="295">
        <f t="shared" si="9"/>
        <v>0</v>
      </c>
      <c r="S17" s="295">
        <f t="shared" si="9"/>
        <v>0</v>
      </c>
      <c r="T17" s="295">
        <f t="shared" si="9"/>
        <v>0</v>
      </c>
      <c r="U17" s="295">
        <f t="shared" si="9"/>
        <v>0</v>
      </c>
      <c r="V17" s="295">
        <f t="shared" si="9"/>
        <v>0</v>
      </c>
      <c r="W17" s="295">
        <f t="shared" si="9"/>
        <v>0</v>
      </c>
      <c r="X17" s="295">
        <f t="shared" si="9"/>
        <v>0</v>
      </c>
      <c r="Y17" s="295">
        <f t="shared" si="9"/>
        <v>0</v>
      </c>
      <c r="Z17" s="295">
        <f t="shared" si="9"/>
        <v>0</v>
      </c>
      <c r="AA17" s="295">
        <f t="shared" si="9"/>
        <v>0</v>
      </c>
      <c r="AB17" s="295">
        <f t="shared" si="9"/>
        <v>0</v>
      </c>
      <c r="AC17" s="295">
        <f t="shared" si="9"/>
        <v>0</v>
      </c>
      <c r="AD17" s="295">
        <f t="shared" si="9"/>
        <v>0</v>
      </c>
      <c r="AE17" s="11"/>
      <c r="AF17" s="9"/>
      <c r="AG17" s="9"/>
      <c r="AH17" s="9"/>
      <c r="AI17" s="9"/>
      <c r="AJ17" s="9"/>
      <c r="AK17" s="9"/>
      <c r="AL17" s="9"/>
      <c r="AM17" s="9"/>
      <c r="AN17" s="9"/>
      <c r="AO17" s="9"/>
      <c r="AP17" s="9"/>
      <c r="AQ17" s="9"/>
      <c r="AR17" s="9"/>
      <c r="AS17" s="9"/>
      <c r="AT17" s="9"/>
      <c r="AU17" s="9"/>
    </row>
    <row r="18" spans="1:47" s="266" customFormat="1" ht="15">
      <c r="A18" s="175" t="str">
        <f>'SCC Definitions'!A76:B76</f>
        <v>Total Project Cost (10 - 100)</v>
      </c>
      <c r="B18" s="176"/>
      <c r="C18" s="608">
        <f>SUM(C8:C17)</f>
        <v>459149.4983082403</v>
      </c>
      <c r="D18" s="297">
        <f>SUM(D8:D17)</f>
        <v>459149.69060339837</v>
      </c>
      <c r="E18" s="848">
        <f>SUM(E8:E17)</f>
        <v>1062.8939728072307</v>
      </c>
      <c r="F18" s="298">
        <f aca="true" t="shared" si="10" ref="F18:L18">SUM(F8:F17)</f>
        <v>2126.900211849595</v>
      </c>
      <c r="G18" s="298">
        <f t="shared" si="10"/>
        <v>2127.3441584590873</v>
      </c>
      <c r="H18" s="298">
        <f t="shared" si="10"/>
        <v>2127.1228258539873</v>
      </c>
      <c r="I18" s="298">
        <f t="shared" si="10"/>
        <v>2127.371641250625</v>
      </c>
      <c r="J18" s="298">
        <f t="shared" si="10"/>
        <v>2126.8994849375</v>
      </c>
      <c r="K18" s="298">
        <f t="shared" si="10"/>
        <v>2132.1124999999997</v>
      </c>
      <c r="L18" s="298">
        <f t="shared" si="10"/>
        <v>7705.5475</v>
      </c>
      <c r="M18" s="298">
        <f>SUM(M8:M17)</f>
        <v>17722</v>
      </c>
      <c r="N18" s="298">
        <f>SUM(N8:N17)</f>
        <v>50744.85230024213</v>
      </c>
      <c r="O18" s="298">
        <f>SUM(O8:O17)</f>
        <v>96118.80368062192</v>
      </c>
      <c r="P18" s="298">
        <f>SUM(P8:P17)</f>
        <v>164880.8510223941</v>
      </c>
      <c r="Q18" s="298">
        <f>SUM(Q8:Q17)</f>
        <v>108146.99130498219</v>
      </c>
      <c r="R18" s="298">
        <f aca="true" t="shared" si="11" ref="R18:AD18">SUM(R8:R17)</f>
        <v>0</v>
      </c>
      <c r="S18" s="298">
        <f t="shared" si="11"/>
        <v>0</v>
      </c>
      <c r="T18" s="298">
        <f t="shared" si="11"/>
        <v>0</v>
      </c>
      <c r="U18" s="298">
        <f t="shared" si="11"/>
        <v>0</v>
      </c>
      <c r="V18" s="298">
        <f t="shared" si="11"/>
        <v>0</v>
      </c>
      <c r="W18" s="298">
        <f t="shared" si="11"/>
        <v>0</v>
      </c>
      <c r="X18" s="298">
        <f t="shared" si="11"/>
        <v>0</v>
      </c>
      <c r="Y18" s="298">
        <f t="shared" si="11"/>
        <v>0</v>
      </c>
      <c r="Z18" s="298">
        <f t="shared" si="11"/>
        <v>0</v>
      </c>
      <c r="AA18" s="298">
        <f t="shared" si="11"/>
        <v>0</v>
      </c>
      <c r="AB18" s="298">
        <f t="shared" si="11"/>
        <v>0</v>
      </c>
      <c r="AC18" s="298">
        <f t="shared" si="11"/>
        <v>0</v>
      </c>
      <c r="AD18" s="298">
        <f t="shared" si="11"/>
        <v>0</v>
      </c>
      <c r="AE18" s="988"/>
      <c r="AF18" s="985"/>
      <c r="AG18" s="985"/>
      <c r="AH18" s="985"/>
      <c r="AI18" s="985"/>
      <c r="AJ18" s="985"/>
      <c r="AK18" s="985"/>
      <c r="AL18" s="985"/>
      <c r="AM18" s="985"/>
      <c r="AN18" s="985"/>
      <c r="AO18" s="985"/>
      <c r="AP18" s="985"/>
      <c r="AQ18" s="985"/>
      <c r="AR18" s="985"/>
      <c r="AS18" s="985"/>
      <c r="AT18" s="985"/>
      <c r="AU18" s="985"/>
    </row>
    <row r="19" spans="1:47" s="614" customFormat="1" ht="25.5" customHeight="1">
      <c r="A19" s="982"/>
      <c r="B19" s="983"/>
      <c r="C19" s="983"/>
      <c r="D19" s="703"/>
      <c r="E19" s="615"/>
      <c r="F19" s="696"/>
      <c r="G19" s="696"/>
      <c r="H19" s="696"/>
      <c r="I19" s="696"/>
      <c r="J19" s="696"/>
      <c r="K19" s="696"/>
      <c r="L19" s="696"/>
      <c r="M19" s="703"/>
      <c r="N19" s="703"/>
      <c r="O19" s="703"/>
      <c r="P19" s="703"/>
      <c r="Q19" s="703"/>
      <c r="R19" s="703"/>
      <c r="S19" s="703"/>
      <c r="T19" s="703"/>
      <c r="U19" s="703"/>
      <c r="V19" s="703"/>
      <c r="W19" s="703"/>
      <c r="X19" s="947"/>
      <c r="Y19" s="947"/>
      <c r="Z19" s="703"/>
      <c r="AA19" s="703"/>
      <c r="AB19" s="703"/>
      <c r="AC19" s="703"/>
      <c r="AD19" s="948"/>
      <c r="AE19" s="9"/>
      <c r="AF19" s="9"/>
      <c r="AG19" s="9"/>
      <c r="AH19" s="9"/>
      <c r="AI19" s="9"/>
      <c r="AJ19" s="9"/>
      <c r="AK19" s="9"/>
      <c r="AL19" s="9"/>
      <c r="AM19" s="9"/>
      <c r="AN19" s="9"/>
      <c r="AO19" s="9"/>
      <c r="AP19" s="9"/>
      <c r="AQ19" s="9"/>
      <c r="AR19" s="9"/>
      <c r="AS19" s="9"/>
      <c r="AT19" s="9"/>
      <c r="AU19" s="9"/>
    </row>
    <row r="20" spans="1:47" s="264" customFormat="1" ht="15">
      <c r="A20" s="1297" t="s">
        <v>100</v>
      </c>
      <c r="B20" s="1298"/>
      <c r="C20" s="614"/>
      <c r="D20" s="643"/>
      <c r="E20" s="965">
        <v>0.03</v>
      </c>
      <c r="F20" s="959">
        <v>0.03</v>
      </c>
      <c r="G20" s="959">
        <v>0.03</v>
      </c>
      <c r="H20" s="959">
        <v>0.03</v>
      </c>
      <c r="I20" s="959">
        <v>0.03</v>
      </c>
      <c r="J20" s="959">
        <v>0.03</v>
      </c>
      <c r="K20" s="959">
        <v>0.0325</v>
      </c>
      <c r="L20" s="959">
        <v>0.0325</v>
      </c>
      <c r="M20" s="959">
        <v>0.0325</v>
      </c>
      <c r="N20" s="959">
        <v>0.0325</v>
      </c>
      <c r="O20" s="959">
        <v>0.0325</v>
      </c>
      <c r="P20" s="959">
        <v>0.0325</v>
      </c>
      <c r="Q20" s="959">
        <v>0.0325</v>
      </c>
      <c r="R20" s="959">
        <v>0.0325</v>
      </c>
      <c r="S20" s="959">
        <v>0.0325</v>
      </c>
      <c r="T20" s="959">
        <v>0.0325</v>
      </c>
      <c r="U20" s="959">
        <v>0.0325</v>
      </c>
      <c r="V20" s="959">
        <v>0.0325</v>
      </c>
      <c r="W20" s="959">
        <v>0.0325</v>
      </c>
      <c r="X20" s="991">
        <v>0.0325</v>
      </c>
      <c r="Y20" s="991">
        <v>0.0325</v>
      </c>
      <c r="Z20" s="959">
        <v>0.0325</v>
      </c>
      <c r="AA20" s="959">
        <v>0.0325</v>
      </c>
      <c r="AB20" s="959">
        <v>0.0325</v>
      </c>
      <c r="AC20" s="959">
        <v>0.0325</v>
      </c>
      <c r="AD20" s="991">
        <v>0.0325</v>
      </c>
      <c r="AE20" s="11"/>
      <c r="AF20" s="9"/>
      <c r="AG20" s="9"/>
      <c r="AH20" s="9"/>
      <c r="AI20" s="9"/>
      <c r="AJ20" s="9"/>
      <c r="AK20" s="9"/>
      <c r="AL20" s="9"/>
      <c r="AM20" s="9"/>
      <c r="AN20" s="9"/>
      <c r="AO20" s="9"/>
      <c r="AP20" s="9"/>
      <c r="AQ20" s="9"/>
      <c r="AR20" s="9"/>
      <c r="AS20" s="9"/>
      <c r="AT20" s="9"/>
      <c r="AU20" s="9"/>
    </row>
    <row r="21" spans="1:47" s="264" customFormat="1" ht="15">
      <c r="A21" s="617" t="s">
        <v>101</v>
      </c>
      <c r="B21" s="578"/>
      <c r="C21" s="615"/>
      <c r="D21" s="616"/>
      <c r="E21" s="950">
        <f aca="true" t="shared" si="12" ref="E21:J21">F21*(1+E20)</f>
        <v>1.2729269135415937</v>
      </c>
      <c r="F21" s="950">
        <f t="shared" si="12"/>
        <v>1.2358513723704794</v>
      </c>
      <c r="G21" s="950">
        <f t="shared" si="12"/>
        <v>1.1998557013305624</v>
      </c>
      <c r="H21" s="950">
        <f t="shared" si="12"/>
        <v>1.16490844789375</v>
      </c>
      <c r="I21" s="950">
        <f t="shared" si="12"/>
        <v>1.130979075625</v>
      </c>
      <c r="J21" s="950">
        <f t="shared" si="12"/>
        <v>1.0980379375</v>
      </c>
      <c r="K21" s="950">
        <f>L21*(1+K20)</f>
        <v>1.06605625</v>
      </c>
      <c r="L21" s="950">
        <f>M21*(1+L20)</f>
        <v>1.0325</v>
      </c>
      <c r="M21" s="966">
        <v>1</v>
      </c>
      <c r="N21" s="950">
        <f>M21*(1+N20)</f>
        <v>1.0325</v>
      </c>
      <c r="O21" s="950">
        <f aca="true" t="shared" si="13" ref="O21:AD21">N21*(1+O20)</f>
        <v>1.06605625</v>
      </c>
      <c r="P21" s="950">
        <f t="shared" si="13"/>
        <v>1.1007030781249998</v>
      </c>
      <c r="Q21" s="950">
        <f t="shared" si="13"/>
        <v>1.1364759281640622</v>
      </c>
      <c r="R21" s="950">
        <f t="shared" si="13"/>
        <v>1.1734113958293941</v>
      </c>
      <c r="S21" s="950">
        <f t="shared" si="13"/>
        <v>1.2115472661938493</v>
      </c>
      <c r="T21" s="950">
        <f t="shared" si="13"/>
        <v>1.2509225523451495</v>
      </c>
      <c r="U21" s="950">
        <f t="shared" si="13"/>
        <v>1.2915775352963668</v>
      </c>
      <c r="V21" s="950">
        <f t="shared" si="13"/>
        <v>1.3335538051934988</v>
      </c>
      <c r="W21" s="950">
        <f t="shared" si="13"/>
        <v>1.3768943038622874</v>
      </c>
      <c r="X21" s="950">
        <f t="shared" si="13"/>
        <v>1.4216433687378116</v>
      </c>
      <c r="Y21" s="950">
        <f t="shared" si="13"/>
        <v>1.4678467782217905</v>
      </c>
      <c r="Z21" s="950">
        <f t="shared" si="13"/>
        <v>1.5155517985139988</v>
      </c>
      <c r="AA21" s="950">
        <f t="shared" si="13"/>
        <v>1.5648072319657038</v>
      </c>
      <c r="AB21" s="950">
        <f t="shared" si="13"/>
        <v>1.615663467004589</v>
      </c>
      <c r="AC21" s="950">
        <f t="shared" si="13"/>
        <v>1.6681725296822383</v>
      </c>
      <c r="AD21" s="950">
        <f t="shared" si="13"/>
        <v>1.722388136896911</v>
      </c>
      <c r="AE21" s="989"/>
      <c r="AF21" s="9"/>
      <c r="AG21" s="9"/>
      <c r="AH21" s="9"/>
      <c r="AI21" s="9"/>
      <c r="AJ21" s="9"/>
      <c r="AK21" s="9"/>
      <c r="AL21" s="9"/>
      <c r="AM21" s="9"/>
      <c r="AN21" s="9"/>
      <c r="AO21" s="9"/>
      <c r="AP21" s="9"/>
      <c r="AQ21" s="9"/>
      <c r="AR21" s="9"/>
      <c r="AS21" s="9"/>
      <c r="AT21" s="9"/>
      <c r="AU21" s="9"/>
    </row>
    <row r="22" spans="1:47" s="264" customFormat="1" ht="4.5" customHeight="1">
      <c r="A22" s="1295"/>
      <c r="B22" s="1296"/>
      <c r="D22" s="269"/>
      <c r="E22" s="960"/>
      <c r="F22" s="960"/>
      <c r="G22" s="960"/>
      <c r="H22" s="960"/>
      <c r="I22" s="960"/>
      <c r="J22" s="960"/>
      <c r="K22" s="960"/>
      <c r="L22" s="960"/>
      <c r="M22" s="960"/>
      <c r="N22" s="960"/>
      <c r="O22" s="960"/>
      <c r="P22" s="960"/>
      <c r="Q22" s="960"/>
      <c r="R22" s="960"/>
      <c r="S22" s="960"/>
      <c r="T22" s="960"/>
      <c r="U22" s="961"/>
      <c r="V22" s="960"/>
      <c r="W22" s="961"/>
      <c r="X22" s="951"/>
      <c r="Y22" s="952"/>
      <c r="Z22" s="960"/>
      <c r="AA22" s="961"/>
      <c r="AB22" s="960"/>
      <c r="AC22" s="961"/>
      <c r="AD22" s="952"/>
      <c r="AE22" s="11"/>
      <c r="AF22" s="9"/>
      <c r="AG22" s="9"/>
      <c r="AH22" s="9"/>
      <c r="AI22" s="9"/>
      <c r="AJ22" s="9"/>
      <c r="AK22" s="9"/>
      <c r="AL22" s="9"/>
      <c r="AM22" s="9"/>
      <c r="AN22" s="9"/>
      <c r="AO22" s="9"/>
      <c r="AP22" s="9"/>
      <c r="AQ22" s="9"/>
      <c r="AR22" s="9"/>
      <c r="AS22" s="9"/>
      <c r="AT22" s="9"/>
      <c r="AU22" s="9"/>
    </row>
    <row r="23" spans="1:47" s="264" customFormat="1" ht="28.5">
      <c r="A23" s="136" t="s">
        <v>89</v>
      </c>
      <c r="B23" s="137"/>
      <c r="C23" s="91" t="s">
        <v>181</v>
      </c>
      <c r="D23" s="268"/>
      <c r="E23" s="91">
        <f>E7</f>
        <v>2000</v>
      </c>
      <c r="F23" s="91">
        <f aca="true" t="shared" si="14" ref="F23:U23">F7</f>
        <v>2001</v>
      </c>
      <c r="G23" s="91">
        <f t="shared" si="14"/>
        <v>2002</v>
      </c>
      <c r="H23" s="91">
        <f t="shared" si="14"/>
        <v>2003</v>
      </c>
      <c r="I23" s="91">
        <f t="shared" si="14"/>
        <v>2004</v>
      </c>
      <c r="J23" s="91">
        <f t="shared" si="14"/>
        <v>2005</v>
      </c>
      <c r="K23" s="91">
        <f t="shared" si="14"/>
        <v>2006</v>
      </c>
      <c r="L23" s="91">
        <f t="shared" si="14"/>
        <v>2007</v>
      </c>
      <c r="M23" s="91">
        <f t="shared" si="14"/>
        <v>2008</v>
      </c>
      <c r="N23" s="91">
        <f t="shared" si="14"/>
        <v>2009</v>
      </c>
      <c r="O23" s="91">
        <f t="shared" si="14"/>
        <v>2010</v>
      </c>
      <c r="P23" s="91">
        <f t="shared" si="14"/>
        <v>2011</v>
      </c>
      <c r="Q23" s="91">
        <f t="shared" si="14"/>
        <v>2012</v>
      </c>
      <c r="R23" s="91">
        <f t="shared" si="14"/>
        <v>2013</v>
      </c>
      <c r="S23" s="91">
        <f t="shared" si="14"/>
        <v>2014</v>
      </c>
      <c r="T23" s="91">
        <f t="shared" si="14"/>
        <v>2015</v>
      </c>
      <c r="U23" s="91">
        <f t="shared" si="14"/>
        <v>2016</v>
      </c>
      <c r="V23" s="91">
        <f aca="true" t="shared" si="15" ref="V23:AD23">V7</f>
        <v>2017</v>
      </c>
      <c r="W23" s="91">
        <f t="shared" si="15"/>
        <v>2018</v>
      </c>
      <c r="X23" s="949">
        <f t="shared" si="15"/>
        <v>2019</v>
      </c>
      <c r="Y23" s="949">
        <f t="shared" si="15"/>
        <v>2020</v>
      </c>
      <c r="Z23" s="91">
        <f t="shared" si="15"/>
        <v>2021</v>
      </c>
      <c r="AA23" s="91">
        <f t="shared" si="15"/>
        <v>2022</v>
      </c>
      <c r="AB23" s="91">
        <f t="shared" si="15"/>
        <v>2023</v>
      </c>
      <c r="AC23" s="91">
        <f t="shared" si="15"/>
        <v>2024</v>
      </c>
      <c r="AD23" s="949">
        <f t="shared" si="15"/>
        <v>2025</v>
      </c>
      <c r="AE23" s="11"/>
      <c r="AF23" s="9"/>
      <c r="AG23" s="9"/>
      <c r="AH23" s="9"/>
      <c r="AI23" s="9"/>
      <c r="AJ23" s="9"/>
      <c r="AK23" s="9"/>
      <c r="AL23" s="9"/>
      <c r="AM23" s="9"/>
      <c r="AN23" s="9"/>
      <c r="AO23" s="9"/>
      <c r="AP23" s="9"/>
      <c r="AQ23" s="9"/>
      <c r="AR23" s="9"/>
      <c r="AS23" s="9"/>
      <c r="AT23" s="9"/>
      <c r="AU23" s="9"/>
    </row>
    <row r="24" spans="1:47" s="264" customFormat="1" ht="14.25">
      <c r="A24" s="92" t="str">
        <f>'BUILD Main'!A7</f>
        <v>10 GUIDEWAY &amp; TRACK ELEMENTS (route miles)</v>
      </c>
      <c r="B24" s="137"/>
      <c r="C24" s="297">
        <f>SUM(E24:AD24)</f>
        <v>121800.79746953124</v>
      </c>
      <c r="D24" s="364"/>
      <c r="E24" s="296">
        <v>0</v>
      </c>
      <c r="F24" s="296">
        <v>0</v>
      </c>
      <c r="G24" s="296">
        <v>0</v>
      </c>
      <c r="H24" s="296">
        <v>0</v>
      </c>
      <c r="I24" s="296">
        <v>0</v>
      </c>
      <c r="J24" s="296">
        <v>0</v>
      </c>
      <c r="K24" s="296">
        <v>0</v>
      </c>
      <c r="L24" s="296">
        <v>0</v>
      </c>
      <c r="M24" s="295">
        <f>M8*$M$21</f>
        <v>0</v>
      </c>
      <c r="N24" s="295">
        <f>N8*$N$21</f>
        <v>22715</v>
      </c>
      <c r="O24" s="295">
        <f>O8*$O$21</f>
        <v>21321.125</v>
      </c>
      <c r="P24" s="295">
        <f>P8*$P$21</f>
        <v>55035.15390624999</v>
      </c>
      <c r="Q24" s="295">
        <f>Q8*$Q$21</f>
        <v>22729.518563281243</v>
      </c>
      <c r="R24" s="297">
        <f>R8*$R$21</f>
        <v>0</v>
      </c>
      <c r="S24" s="297">
        <f>S8*$S$21</f>
        <v>0</v>
      </c>
      <c r="T24" s="297">
        <f>T8*$T$21</f>
        <v>0</v>
      </c>
      <c r="U24" s="297">
        <f>U8*$U$21</f>
        <v>0</v>
      </c>
      <c r="V24" s="297">
        <f>V8*$V$21</f>
        <v>0</v>
      </c>
      <c r="W24" s="297">
        <f>W8*$W$21</f>
        <v>0</v>
      </c>
      <c r="X24" s="364">
        <f>X8*$X$21</f>
        <v>0</v>
      </c>
      <c r="Y24" s="364">
        <f>Y8*$Y$21</f>
        <v>0</v>
      </c>
      <c r="Z24" s="297">
        <f>Z8*$Z$21</f>
        <v>0</v>
      </c>
      <c r="AA24" s="297">
        <f>AA8*$AA$21</f>
        <v>0</v>
      </c>
      <c r="AB24" s="297">
        <f>AB8*$AB$21</f>
        <v>0</v>
      </c>
      <c r="AC24" s="297">
        <f>AC8*$AC$21</f>
        <v>0</v>
      </c>
      <c r="AD24" s="364">
        <f>AD8*$AD$21</f>
        <v>0</v>
      </c>
      <c r="AE24" s="11"/>
      <c r="AF24" s="9"/>
      <c r="AG24" s="9"/>
      <c r="AH24" s="9"/>
      <c r="AI24" s="9"/>
      <c r="AJ24" s="9"/>
      <c r="AK24" s="9"/>
      <c r="AL24" s="9"/>
      <c r="AM24" s="9"/>
      <c r="AN24" s="9"/>
      <c r="AO24" s="9"/>
      <c r="AP24" s="9"/>
      <c r="AQ24" s="9"/>
      <c r="AR24" s="9"/>
      <c r="AS24" s="9"/>
      <c r="AT24" s="9"/>
      <c r="AU24" s="9"/>
    </row>
    <row r="25" spans="1:47" s="264" customFormat="1" ht="14.25">
      <c r="A25" s="92" t="str">
        <f>'BUILD Main'!A21</f>
        <v>20 STATIONS, STOPS, TERMINALS, INTERMODAL (number)</v>
      </c>
      <c r="B25" s="137"/>
      <c r="C25" s="297">
        <f aca="true" t="shared" si="16" ref="C25:C33">SUM(E25:AD25)</f>
        <v>132475.87853281246</v>
      </c>
      <c r="D25" s="364"/>
      <c r="E25" s="296">
        <v>0</v>
      </c>
      <c r="F25" s="296">
        <v>0</v>
      </c>
      <c r="G25" s="296">
        <v>0</v>
      </c>
      <c r="H25" s="296">
        <v>0</v>
      </c>
      <c r="I25" s="296">
        <v>0</v>
      </c>
      <c r="J25" s="296">
        <v>0</v>
      </c>
      <c r="K25" s="296">
        <v>0</v>
      </c>
      <c r="L25" s="296">
        <v>0</v>
      </c>
      <c r="M25" s="295">
        <f aca="true" t="shared" si="17" ref="M25:M32">M9*$M$21</f>
        <v>0</v>
      </c>
      <c r="N25" s="295">
        <f aca="true" t="shared" si="18" ref="N25:N32">N9*$N$21</f>
        <v>0</v>
      </c>
      <c r="O25" s="295">
        <f aca="true" t="shared" si="19" ref="O25:O32">O9*$O$21</f>
        <v>31981.687499999996</v>
      </c>
      <c r="P25" s="295">
        <f aca="true" t="shared" si="20" ref="P25:P32">P9*$P$21</f>
        <v>55035.15390624999</v>
      </c>
      <c r="Q25" s="295">
        <f aca="true" t="shared" si="21" ref="Q25:Q32">Q9*$Q$21</f>
        <v>45459.037126562485</v>
      </c>
      <c r="R25" s="297">
        <f aca="true" t="shared" si="22" ref="R25:R32">R9*$R$21</f>
        <v>0</v>
      </c>
      <c r="S25" s="297">
        <f aca="true" t="shared" si="23" ref="S25:S32">S9*$S$21</f>
        <v>0</v>
      </c>
      <c r="T25" s="297">
        <f aca="true" t="shared" si="24" ref="T25:T32">T9*$T$21</f>
        <v>0</v>
      </c>
      <c r="U25" s="297">
        <f aca="true" t="shared" si="25" ref="U25:U32">U9*$U$21</f>
        <v>0</v>
      </c>
      <c r="V25" s="297">
        <f aca="true" t="shared" si="26" ref="V25:V32">V9*$V$21</f>
        <v>0</v>
      </c>
      <c r="W25" s="297">
        <f aca="true" t="shared" si="27" ref="W25:W32">W9*$W$21</f>
        <v>0</v>
      </c>
      <c r="X25" s="364">
        <f aca="true" t="shared" si="28" ref="X25:X32">X9*$X$21</f>
        <v>0</v>
      </c>
      <c r="Y25" s="364">
        <f aca="true" t="shared" si="29" ref="Y25:Y32">Y9*$Y$21</f>
        <v>0</v>
      </c>
      <c r="Z25" s="297">
        <f aca="true" t="shared" si="30" ref="Z25:Z32">Z9*$Z$21</f>
        <v>0</v>
      </c>
      <c r="AA25" s="297">
        <f aca="true" t="shared" si="31" ref="AA25:AA32">AA9*$AA$21</f>
        <v>0</v>
      </c>
      <c r="AB25" s="297">
        <f aca="true" t="shared" si="32" ref="AB25:AB32">AB9*$AB$21</f>
        <v>0</v>
      </c>
      <c r="AC25" s="297">
        <f aca="true" t="shared" si="33" ref="AC25:AC32">AC9*$AC$21</f>
        <v>0</v>
      </c>
      <c r="AD25" s="364">
        <f aca="true" t="shared" si="34" ref="AD25:AD32">AD9*$AD$21</f>
        <v>0</v>
      </c>
      <c r="AE25" s="11"/>
      <c r="AF25" s="9"/>
      <c r="AG25" s="9"/>
      <c r="AH25" s="9"/>
      <c r="AI25" s="9"/>
      <c r="AJ25" s="9"/>
      <c r="AK25" s="9"/>
      <c r="AL25" s="9"/>
      <c r="AM25" s="9"/>
      <c r="AN25" s="9"/>
      <c r="AO25" s="9"/>
      <c r="AP25" s="9"/>
      <c r="AQ25" s="9"/>
      <c r="AR25" s="9"/>
      <c r="AS25" s="9"/>
      <c r="AT25" s="9"/>
      <c r="AU25" s="9"/>
    </row>
    <row r="26" spans="1:47" s="264" customFormat="1" ht="14.25">
      <c r="A26" s="92" t="str">
        <f>'BUILD Main'!A29</f>
        <v>30 SUPPORT FACILITIES: YARDS, SHOPS, ADMIN. BLDGS</v>
      </c>
      <c r="B26" s="137"/>
      <c r="C26" s="297">
        <f t="shared" si="16"/>
        <v>13423.074037734372</v>
      </c>
      <c r="D26" s="364"/>
      <c r="E26" s="296">
        <v>0</v>
      </c>
      <c r="F26" s="296">
        <v>0</v>
      </c>
      <c r="G26" s="296">
        <v>0</v>
      </c>
      <c r="H26" s="296">
        <v>0</v>
      </c>
      <c r="I26" s="296">
        <v>0</v>
      </c>
      <c r="J26" s="296">
        <v>0</v>
      </c>
      <c r="K26" s="296">
        <v>0</v>
      </c>
      <c r="L26" s="296">
        <v>0</v>
      </c>
      <c r="M26" s="295">
        <f t="shared" si="17"/>
        <v>0</v>
      </c>
      <c r="N26" s="295">
        <f t="shared" si="18"/>
        <v>0</v>
      </c>
      <c r="O26" s="295">
        <f t="shared" si="19"/>
        <v>0</v>
      </c>
      <c r="P26" s="295">
        <f t="shared" si="20"/>
        <v>6604.2184687499985</v>
      </c>
      <c r="Q26" s="295">
        <f t="shared" si="21"/>
        <v>6818.855568984373</v>
      </c>
      <c r="R26" s="297">
        <f t="shared" si="22"/>
        <v>0</v>
      </c>
      <c r="S26" s="297">
        <f t="shared" si="23"/>
        <v>0</v>
      </c>
      <c r="T26" s="297">
        <f t="shared" si="24"/>
        <v>0</v>
      </c>
      <c r="U26" s="297">
        <f t="shared" si="25"/>
        <v>0</v>
      </c>
      <c r="V26" s="297">
        <f t="shared" si="26"/>
        <v>0</v>
      </c>
      <c r="W26" s="297">
        <f t="shared" si="27"/>
        <v>0</v>
      </c>
      <c r="X26" s="364">
        <f t="shared" si="28"/>
        <v>0</v>
      </c>
      <c r="Y26" s="364">
        <f t="shared" si="29"/>
        <v>0</v>
      </c>
      <c r="Z26" s="297">
        <f t="shared" si="30"/>
        <v>0</v>
      </c>
      <c r="AA26" s="297">
        <f t="shared" si="31"/>
        <v>0</v>
      </c>
      <c r="AB26" s="297">
        <f t="shared" si="32"/>
        <v>0</v>
      </c>
      <c r="AC26" s="297">
        <f t="shared" si="33"/>
        <v>0</v>
      </c>
      <c r="AD26" s="364">
        <f t="shared" si="34"/>
        <v>0</v>
      </c>
      <c r="AE26" s="11"/>
      <c r="AF26" s="9"/>
      <c r="AG26" s="9"/>
      <c r="AH26" s="9"/>
      <c r="AI26" s="9"/>
      <c r="AJ26" s="9"/>
      <c r="AK26" s="9"/>
      <c r="AL26" s="9"/>
      <c r="AM26" s="9"/>
      <c r="AN26" s="9"/>
      <c r="AO26" s="9"/>
      <c r="AP26" s="9"/>
      <c r="AQ26" s="9"/>
      <c r="AR26" s="9"/>
      <c r="AS26" s="9"/>
      <c r="AT26" s="9"/>
      <c r="AU26" s="9"/>
    </row>
    <row r="27" spans="1:47" s="264" customFormat="1" ht="14.25">
      <c r="A27" s="92" t="str">
        <f>'BUILD Main'!A35</f>
        <v>40 SITEWORK &amp; SPECIAL CONDITIONS</v>
      </c>
      <c r="B27" s="137"/>
      <c r="C27" s="297">
        <f t="shared" si="16"/>
        <v>25121.304503125</v>
      </c>
      <c r="D27" s="364"/>
      <c r="E27" s="296">
        <v>0</v>
      </c>
      <c r="F27" s="296">
        <v>0</v>
      </c>
      <c r="G27" s="296">
        <v>0</v>
      </c>
      <c r="H27" s="296">
        <v>0</v>
      </c>
      <c r="I27" s="296">
        <v>0</v>
      </c>
      <c r="J27" s="296">
        <v>0</v>
      </c>
      <c r="K27" s="296">
        <v>0</v>
      </c>
      <c r="L27" s="296">
        <v>0</v>
      </c>
      <c r="M27" s="295">
        <f t="shared" si="17"/>
        <v>5000</v>
      </c>
      <c r="N27" s="295">
        <f t="shared" si="18"/>
        <v>11971.8375</v>
      </c>
      <c r="O27" s="295">
        <f t="shared" si="19"/>
        <v>7489.045156249999</v>
      </c>
      <c r="P27" s="295">
        <f t="shared" si="20"/>
        <v>660.4218468749999</v>
      </c>
      <c r="Q27" s="295">
        <f t="shared" si="21"/>
        <v>0</v>
      </c>
      <c r="R27" s="297">
        <f t="shared" si="22"/>
        <v>0</v>
      </c>
      <c r="S27" s="297">
        <f t="shared" si="23"/>
        <v>0</v>
      </c>
      <c r="T27" s="297">
        <f t="shared" si="24"/>
        <v>0</v>
      </c>
      <c r="U27" s="297">
        <f t="shared" si="25"/>
        <v>0</v>
      </c>
      <c r="V27" s="297">
        <f t="shared" si="26"/>
        <v>0</v>
      </c>
      <c r="W27" s="297">
        <f t="shared" si="27"/>
        <v>0</v>
      </c>
      <c r="X27" s="364">
        <f t="shared" si="28"/>
        <v>0</v>
      </c>
      <c r="Y27" s="364">
        <f t="shared" si="29"/>
        <v>0</v>
      </c>
      <c r="Z27" s="297">
        <f t="shared" si="30"/>
        <v>0</v>
      </c>
      <c r="AA27" s="297">
        <f t="shared" si="31"/>
        <v>0</v>
      </c>
      <c r="AB27" s="297">
        <f t="shared" si="32"/>
        <v>0</v>
      </c>
      <c r="AC27" s="297">
        <f t="shared" si="33"/>
        <v>0</v>
      </c>
      <c r="AD27" s="364">
        <f t="shared" si="34"/>
        <v>0</v>
      </c>
      <c r="AE27" s="11"/>
      <c r="AF27" s="9"/>
      <c r="AG27" s="9"/>
      <c r="AH27" s="9"/>
      <c r="AI27" s="9"/>
      <c r="AJ27" s="9"/>
      <c r="AK27" s="9"/>
      <c r="AL27" s="9"/>
      <c r="AM27" s="9"/>
      <c r="AN27" s="9"/>
      <c r="AO27" s="9"/>
      <c r="AP27" s="9"/>
      <c r="AQ27" s="9"/>
      <c r="AR27" s="9"/>
      <c r="AS27" s="9"/>
      <c r="AT27" s="9"/>
      <c r="AU27" s="9"/>
    </row>
    <row r="28" spans="1:47" s="264" customFormat="1" ht="14.25">
      <c r="A28" s="92" t="str">
        <f>'BUILD Main'!A44</f>
        <v>50  SYSTEMS</v>
      </c>
      <c r="B28" s="137"/>
      <c r="C28" s="297">
        <f t="shared" si="16"/>
        <v>32487.251350859366</v>
      </c>
      <c r="D28" s="364"/>
      <c r="E28" s="296">
        <v>0</v>
      </c>
      <c r="F28" s="296">
        <v>0</v>
      </c>
      <c r="G28" s="296">
        <v>0</v>
      </c>
      <c r="H28" s="296">
        <v>0</v>
      </c>
      <c r="I28" s="296">
        <v>0</v>
      </c>
      <c r="J28" s="296">
        <v>0</v>
      </c>
      <c r="K28" s="296">
        <v>0</v>
      </c>
      <c r="L28" s="296">
        <v>0</v>
      </c>
      <c r="M28" s="295">
        <f t="shared" si="17"/>
        <v>0</v>
      </c>
      <c r="N28" s="295">
        <f t="shared" si="18"/>
        <v>0</v>
      </c>
      <c r="O28" s="295">
        <f t="shared" si="19"/>
        <v>0</v>
      </c>
      <c r="P28" s="295">
        <f t="shared" si="20"/>
        <v>21122.492069218744</v>
      </c>
      <c r="Q28" s="295">
        <f t="shared" si="21"/>
        <v>11364.759281640621</v>
      </c>
      <c r="R28" s="297">
        <f t="shared" si="22"/>
        <v>0</v>
      </c>
      <c r="S28" s="297">
        <f t="shared" si="23"/>
        <v>0</v>
      </c>
      <c r="T28" s="297">
        <f t="shared" si="24"/>
        <v>0</v>
      </c>
      <c r="U28" s="297">
        <f t="shared" si="25"/>
        <v>0</v>
      </c>
      <c r="V28" s="297">
        <f t="shared" si="26"/>
        <v>0</v>
      </c>
      <c r="W28" s="297">
        <f t="shared" si="27"/>
        <v>0</v>
      </c>
      <c r="X28" s="364">
        <f t="shared" si="28"/>
        <v>0</v>
      </c>
      <c r="Y28" s="364">
        <f t="shared" si="29"/>
        <v>0</v>
      </c>
      <c r="Z28" s="297">
        <f t="shared" si="30"/>
        <v>0</v>
      </c>
      <c r="AA28" s="297">
        <f t="shared" si="31"/>
        <v>0</v>
      </c>
      <c r="AB28" s="297">
        <f t="shared" si="32"/>
        <v>0</v>
      </c>
      <c r="AC28" s="297">
        <f t="shared" si="33"/>
        <v>0</v>
      </c>
      <c r="AD28" s="364">
        <f t="shared" si="34"/>
        <v>0</v>
      </c>
      <c r="AE28" s="11"/>
      <c r="AF28" s="9"/>
      <c r="AG28" s="9"/>
      <c r="AH28" s="9"/>
      <c r="AI28" s="9"/>
      <c r="AJ28" s="9"/>
      <c r="AK28" s="9"/>
      <c r="AL28" s="9"/>
      <c r="AM28" s="9"/>
      <c r="AN28" s="9"/>
      <c r="AO28" s="9"/>
      <c r="AP28" s="9"/>
      <c r="AQ28" s="9"/>
      <c r="AR28" s="9"/>
      <c r="AS28" s="9"/>
      <c r="AT28" s="9"/>
      <c r="AU28" s="9"/>
    </row>
    <row r="29" spans="1:47" s="264" customFormat="1" ht="14.25">
      <c r="A29" s="92" t="str">
        <f>'BUILD Main'!A53</f>
        <v>60 ROW, LAND, EXISTING IMPROVEMENTS</v>
      </c>
      <c r="B29" s="137"/>
      <c r="C29" s="297">
        <f t="shared" si="16"/>
        <v>22839.84205945312</v>
      </c>
      <c r="D29" s="364"/>
      <c r="E29" s="296">
        <v>0</v>
      </c>
      <c r="F29" s="296">
        <v>0</v>
      </c>
      <c r="G29" s="296">
        <v>0</v>
      </c>
      <c r="H29" s="296">
        <v>0</v>
      </c>
      <c r="I29" s="296">
        <v>0</v>
      </c>
      <c r="J29" s="296">
        <v>0</v>
      </c>
      <c r="K29" s="296">
        <v>0</v>
      </c>
      <c r="L29" s="296">
        <v>0</v>
      </c>
      <c r="M29" s="295">
        <f t="shared" si="17"/>
        <v>0</v>
      </c>
      <c r="N29" s="295">
        <f t="shared" si="18"/>
        <v>0</v>
      </c>
      <c r="O29" s="295">
        <f t="shared" si="19"/>
        <v>10660.5625</v>
      </c>
      <c r="P29" s="295">
        <f t="shared" si="20"/>
        <v>9906.327703124998</v>
      </c>
      <c r="Q29" s="295">
        <f t="shared" si="21"/>
        <v>2272.9518563281244</v>
      </c>
      <c r="R29" s="297">
        <f t="shared" si="22"/>
        <v>0</v>
      </c>
      <c r="S29" s="297">
        <f t="shared" si="23"/>
        <v>0</v>
      </c>
      <c r="T29" s="297">
        <f t="shared" si="24"/>
        <v>0</v>
      </c>
      <c r="U29" s="297">
        <f t="shared" si="25"/>
        <v>0</v>
      </c>
      <c r="V29" s="297">
        <f t="shared" si="26"/>
        <v>0</v>
      </c>
      <c r="W29" s="297">
        <f t="shared" si="27"/>
        <v>0</v>
      </c>
      <c r="X29" s="364">
        <f t="shared" si="28"/>
        <v>0</v>
      </c>
      <c r="Y29" s="364">
        <f t="shared" si="29"/>
        <v>0</v>
      </c>
      <c r="Z29" s="297">
        <f t="shared" si="30"/>
        <v>0</v>
      </c>
      <c r="AA29" s="297">
        <f t="shared" si="31"/>
        <v>0</v>
      </c>
      <c r="AB29" s="297">
        <f t="shared" si="32"/>
        <v>0</v>
      </c>
      <c r="AC29" s="297">
        <f t="shared" si="33"/>
        <v>0</v>
      </c>
      <c r="AD29" s="364">
        <f t="shared" si="34"/>
        <v>0</v>
      </c>
      <c r="AE29" s="11"/>
      <c r="AF29" s="9"/>
      <c r="AG29" s="9"/>
      <c r="AH29" s="9"/>
      <c r="AI29" s="9"/>
      <c r="AJ29" s="9"/>
      <c r="AK29" s="9"/>
      <c r="AL29" s="9"/>
      <c r="AM29" s="9"/>
      <c r="AN29" s="9"/>
      <c r="AO29" s="9"/>
      <c r="AP29" s="9"/>
      <c r="AQ29" s="9"/>
      <c r="AR29" s="9"/>
      <c r="AS29" s="9"/>
      <c r="AT29" s="9"/>
      <c r="AU29" s="9"/>
    </row>
    <row r="30" spans="1:47" s="264" customFormat="1" ht="14.25">
      <c r="A30" s="93" t="str">
        <f>'BUILD Main'!A56</f>
        <v>70 VEHICLES (number)</v>
      </c>
      <c r="B30" s="137"/>
      <c r="C30" s="297">
        <f t="shared" si="16"/>
        <v>36688.531565954836</v>
      </c>
      <c r="D30" s="364"/>
      <c r="E30" s="296">
        <v>0</v>
      </c>
      <c r="F30" s="296">
        <v>0</v>
      </c>
      <c r="G30" s="296">
        <v>0</v>
      </c>
      <c r="H30" s="296">
        <v>0</v>
      </c>
      <c r="I30" s="296">
        <v>0</v>
      </c>
      <c r="J30" s="296">
        <v>0</v>
      </c>
      <c r="K30" s="296">
        <v>0</v>
      </c>
      <c r="L30" s="296">
        <v>0</v>
      </c>
      <c r="M30" s="295">
        <f t="shared" si="17"/>
        <v>0</v>
      </c>
      <c r="N30" s="295">
        <f t="shared" si="18"/>
        <v>0</v>
      </c>
      <c r="O30" s="295">
        <f t="shared" si="19"/>
        <v>12792.675</v>
      </c>
      <c r="P30" s="295">
        <f t="shared" si="20"/>
        <v>13208.436937499997</v>
      </c>
      <c r="Q30" s="295">
        <f t="shared" si="21"/>
        <v>10687.419628454842</v>
      </c>
      <c r="R30" s="297">
        <f t="shared" si="22"/>
        <v>0</v>
      </c>
      <c r="S30" s="297">
        <f t="shared" si="23"/>
        <v>0</v>
      </c>
      <c r="T30" s="297">
        <f t="shared" si="24"/>
        <v>0</v>
      </c>
      <c r="U30" s="297">
        <f t="shared" si="25"/>
        <v>0</v>
      </c>
      <c r="V30" s="297">
        <f t="shared" si="26"/>
        <v>0</v>
      </c>
      <c r="W30" s="297">
        <f t="shared" si="27"/>
        <v>0</v>
      </c>
      <c r="X30" s="364">
        <f t="shared" si="28"/>
        <v>0</v>
      </c>
      <c r="Y30" s="364">
        <f t="shared" si="29"/>
        <v>0</v>
      </c>
      <c r="Z30" s="297">
        <f t="shared" si="30"/>
        <v>0</v>
      </c>
      <c r="AA30" s="297">
        <f t="shared" si="31"/>
        <v>0</v>
      </c>
      <c r="AB30" s="297">
        <f t="shared" si="32"/>
        <v>0</v>
      </c>
      <c r="AC30" s="297">
        <f t="shared" si="33"/>
        <v>0</v>
      </c>
      <c r="AD30" s="364">
        <f t="shared" si="34"/>
        <v>0</v>
      </c>
      <c r="AE30" s="11"/>
      <c r="AF30" s="9"/>
      <c r="AG30" s="9"/>
      <c r="AH30" s="9"/>
      <c r="AI30" s="9"/>
      <c r="AJ30" s="9"/>
      <c r="AK30" s="9"/>
      <c r="AL30" s="9"/>
      <c r="AM30" s="9"/>
      <c r="AN30" s="9"/>
      <c r="AO30" s="9"/>
      <c r="AP30" s="9"/>
      <c r="AQ30" s="9"/>
      <c r="AR30" s="9"/>
      <c r="AS30" s="9"/>
      <c r="AT30" s="9"/>
      <c r="AU30" s="9"/>
    </row>
    <row r="31" spans="1:47" s="264" customFormat="1" ht="14.25">
      <c r="A31" s="93" t="str">
        <f>'BUILD Main'!A64</f>
        <v>80 PROFESSIONAL SERVICES (applies to Cats. 10-50)</v>
      </c>
      <c r="B31" s="137"/>
      <c r="C31" s="297">
        <f t="shared" si="16"/>
        <v>87291.88716759766</v>
      </c>
      <c r="D31" s="364"/>
      <c r="E31" s="296">
        <v>835</v>
      </c>
      <c r="F31" s="296">
        <v>1721</v>
      </c>
      <c r="G31" s="296">
        <v>1773</v>
      </c>
      <c r="H31" s="296">
        <v>1826</v>
      </c>
      <c r="I31" s="296">
        <v>1881</v>
      </c>
      <c r="J31" s="296">
        <v>1937</v>
      </c>
      <c r="K31" s="296">
        <v>2000</v>
      </c>
      <c r="L31" s="296">
        <v>5163</v>
      </c>
      <c r="M31" s="295">
        <f t="shared" si="17"/>
        <v>10234</v>
      </c>
      <c r="N31" s="295">
        <f t="shared" si="18"/>
        <v>15487.5</v>
      </c>
      <c r="O31" s="295">
        <f t="shared" si="19"/>
        <v>15990.843749999998</v>
      </c>
      <c r="P31" s="295">
        <f t="shared" si="20"/>
        <v>16510.546171874998</v>
      </c>
      <c r="Q31" s="295">
        <f t="shared" si="21"/>
        <v>11932.997245722652</v>
      </c>
      <c r="R31" s="297">
        <f t="shared" si="22"/>
        <v>0</v>
      </c>
      <c r="S31" s="297">
        <f t="shared" si="23"/>
        <v>0</v>
      </c>
      <c r="T31" s="297">
        <f t="shared" si="24"/>
        <v>0</v>
      </c>
      <c r="U31" s="297">
        <f t="shared" si="25"/>
        <v>0</v>
      </c>
      <c r="V31" s="297">
        <f t="shared" si="26"/>
        <v>0</v>
      </c>
      <c r="W31" s="297">
        <f t="shared" si="27"/>
        <v>0</v>
      </c>
      <c r="X31" s="364">
        <f t="shared" si="28"/>
        <v>0</v>
      </c>
      <c r="Y31" s="364">
        <f t="shared" si="29"/>
        <v>0</v>
      </c>
      <c r="Z31" s="297">
        <f t="shared" si="30"/>
        <v>0</v>
      </c>
      <c r="AA31" s="297">
        <f t="shared" si="31"/>
        <v>0</v>
      </c>
      <c r="AB31" s="297">
        <f t="shared" si="32"/>
        <v>0</v>
      </c>
      <c r="AC31" s="297">
        <f t="shared" si="33"/>
        <v>0</v>
      </c>
      <c r="AD31" s="364">
        <f t="shared" si="34"/>
        <v>0</v>
      </c>
      <c r="AE31" s="11"/>
      <c r="AF31" s="9"/>
      <c r="AG31" s="9"/>
      <c r="AH31" s="9"/>
      <c r="AI31" s="9"/>
      <c r="AJ31" s="9"/>
      <c r="AK31" s="9"/>
      <c r="AL31" s="9"/>
      <c r="AM31" s="9"/>
      <c r="AN31" s="9"/>
      <c r="AO31" s="9"/>
      <c r="AP31" s="9"/>
      <c r="AQ31" s="9"/>
      <c r="AR31" s="9"/>
      <c r="AS31" s="9"/>
      <c r="AT31" s="9"/>
      <c r="AU31" s="9"/>
    </row>
    <row r="32" spans="1:47" s="264" customFormat="1" ht="14.25">
      <c r="A32" s="92" t="str">
        <f>'BUILD Main'!A74</f>
        <v>90 UNALLOCATED CONTINGENCY</v>
      </c>
      <c r="B32" s="137"/>
      <c r="C32" s="297">
        <f t="shared" si="16"/>
        <v>23782.85728488105</v>
      </c>
      <c r="D32" s="364"/>
      <c r="E32" s="296">
        <v>0</v>
      </c>
      <c r="F32" s="296">
        <v>0</v>
      </c>
      <c r="G32" s="296">
        <v>0</v>
      </c>
      <c r="H32" s="296">
        <v>0</v>
      </c>
      <c r="I32" s="296">
        <v>0</v>
      </c>
      <c r="J32" s="296">
        <v>0</v>
      </c>
      <c r="K32" s="296">
        <v>0</v>
      </c>
      <c r="L32" s="296">
        <v>2300</v>
      </c>
      <c r="M32" s="295">
        <f t="shared" si="17"/>
        <v>2388</v>
      </c>
      <c r="N32" s="295">
        <f t="shared" si="18"/>
        <v>2119.7225</v>
      </c>
      <c r="O32" s="295">
        <f t="shared" si="19"/>
        <v>2132.1124999999997</v>
      </c>
      <c r="P32" s="295">
        <f t="shared" si="20"/>
        <v>3302.1092343749992</v>
      </c>
      <c r="Q32" s="295">
        <f t="shared" si="21"/>
        <v>11540.913050506051</v>
      </c>
      <c r="R32" s="297">
        <f t="shared" si="22"/>
        <v>0</v>
      </c>
      <c r="S32" s="297">
        <f t="shared" si="23"/>
        <v>0</v>
      </c>
      <c r="T32" s="297">
        <f t="shared" si="24"/>
        <v>0</v>
      </c>
      <c r="U32" s="297">
        <f t="shared" si="25"/>
        <v>0</v>
      </c>
      <c r="V32" s="297">
        <f t="shared" si="26"/>
        <v>0</v>
      </c>
      <c r="W32" s="297">
        <f t="shared" si="27"/>
        <v>0</v>
      </c>
      <c r="X32" s="364">
        <f t="shared" si="28"/>
        <v>0</v>
      </c>
      <c r="Y32" s="364">
        <f t="shared" si="29"/>
        <v>0</v>
      </c>
      <c r="Z32" s="297">
        <f t="shared" si="30"/>
        <v>0</v>
      </c>
      <c r="AA32" s="297">
        <f t="shared" si="31"/>
        <v>0</v>
      </c>
      <c r="AB32" s="297">
        <f t="shared" si="32"/>
        <v>0</v>
      </c>
      <c r="AC32" s="297">
        <f t="shared" si="33"/>
        <v>0</v>
      </c>
      <c r="AD32" s="364">
        <f t="shared" si="34"/>
        <v>0</v>
      </c>
      <c r="AE32" s="11"/>
      <c r="AF32" s="9"/>
      <c r="AG32" s="9"/>
      <c r="AH32" s="9"/>
      <c r="AI32" s="9"/>
      <c r="AJ32" s="9"/>
      <c r="AK32" s="9"/>
      <c r="AL32" s="9"/>
      <c r="AM32" s="9"/>
      <c r="AN32" s="9"/>
      <c r="AO32" s="9"/>
      <c r="AP32" s="9"/>
      <c r="AQ32" s="9"/>
      <c r="AR32" s="9"/>
      <c r="AS32" s="9"/>
      <c r="AT32" s="9"/>
      <c r="AU32" s="9"/>
    </row>
    <row r="33" spans="1:47" s="264" customFormat="1" ht="14.25">
      <c r="A33" s="1293" t="str">
        <f>'BUILD Main'!A76</f>
        <v>100  FINANCE CHARGES</v>
      </c>
      <c r="B33" s="1294"/>
      <c r="C33" s="297">
        <f t="shared" si="16"/>
        <v>500</v>
      </c>
      <c r="D33" s="364"/>
      <c r="E33" s="296">
        <v>0</v>
      </c>
      <c r="F33" s="296">
        <v>0</v>
      </c>
      <c r="G33" s="296">
        <v>0</v>
      </c>
      <c r="H33" s="296">
        <v>0</v>
      </c>
      <c r="I33" s="296">
        <v>0</v>
      </c>
      <c r="J33" s="296">
        <v>0</v>
      </c>
      <c r="K33" s="296">
        <v>0</v>
      </c>
      <c r="L33" s="296">
        <v>0</v>
      </c>
      <c r="M33" s="296">
        <v>100</v>
      </c>
      <c r="N33" s="296">
        <v>100</v>
      </c>
      <c r="O33" s="296">
        <v>100</v>
      </c>
      <c r="P33" s="296">
        <v>100</v>
      </c>
      <c r="Q33" s="296">
        <v>100</v>
      </c>
      <c r="R33" s="967">
        <v>0</v>
      </c>
      <c r="S33" s="967">
        <v>0</v>
      </c>
      <c r="T33" s="967">
        <v>0</v>
      </c>
      <c r="U33" s="967">
        <v>0</v>
      </c>
      <c r="V33" s="967">
        <v>0</v>
      </c>
      <c r="W33" s="967">
        <v>0</v>
      </c>
      <c r="X33" s="849">
        <v>0</v>
      </c>
      <c r="Y33" s="849">
        <v>0</v>
      </c>
      <c r="Z33" s="967">
        <v>0</v>
      </c>
      <c r="AA33" s="967">
        <v>0</v>
      </c>
      <c r="AB33" s="967">
        <v>0</v>
      </c>
      <c r="AC33" s="967">
        <v>0</v>
      </c>
      <c r="AD33" s="849">
        <v>0</v>
      </c>
      <c r="AE33" s="11"/>
      <c r="AF33" s="9"/>
      <c r="AG33" s="9"/>
      <c r="AH33" s="9"/>
      <c r="AI33" s="9"/>
      <c r="AJ33" s="9"/>
      <c r="AK33" s="9"/>
      <c r="AL33" s="9"/>
      <c r="AM33" s="9"/>
      <c r="AN33" s="9"/>
      <c r="AO33" s="9"/>
      <c r="AP33" s="9"/>
      <c r="AQ33" s="9"/>
      <c r="AR33" s="9"/>
      <c r="AS33" s="9"/>
      <c r="AT33" s="9"/>
      <c r="AU33" s="9"/>
    </row>
    <row r="34" spans="1:47" s="266" customFormat="1" ht="15">
      <c r="A34" s="138" t="str">
        <f>'SCC Definitions'!A76:B76</f>
        <v>Total Project Cost (10 - 100)</v>
      </c>
      <c r="B34" s="139"/>
      <c r="C34" s="297">
        <f>SUM(C24:C33)</f>
        <v>496411.42397194915</v>
      </c>
      <c r="D34" s="365"/>
      <c r="E34" s="299">
        <f>SUM(E24:E33)</f>
        <v>835</v>
      </c>
      <c r="F34" s="299">
        <f aca="true" t="shared" si="35" ref="F34:P34">SUM(F24:F33)</f>
        <v>1721</v>
      </c>
      <c r="G34" s="299">
        <f t="shared" si="35"/>
        <v>1773</v>
      </c>
      <c r="H34" s="299">
        <f t="shared" si="35"/>
        <v>1826</v>
      </c>
      <c r="I34" s="299">
        <f t="shared" si="35"/>
        <v>1881</v>
      </c>
      <c r="J34" s="299">
        <f t="shared" si="35"/>
        <v>1937</v>
      </c>
      <c r="K34" s="299">
        <f t="shared" si="35"/>
        <v>2000</v>
      </c>
      <c r="L34" s="299">
        <f t="shared" si="35"/>
        <v>7463</v>
      </c>
      <c r="M34" s="299">
        <f t="shared" si="35"/>
        <v>17722</v>
      </c>
      <c r="N34" s="299">
        <f t="shared" si="35"/>
        <v>52394.06</v>
      </c>
      <c r="O34" s="299">
        <f t="shared" si="35"/>
        <v>102468.05140625002</v>
      </c>
      <c r="P34" s="299">
        <f t="shared" si="35"/>
        <v>181484.8602442187</v>
      </c>
      <c r="Q34" s="299">
        <f>SUM(Q24:Q33)</f>
        <v>122906.45232148039</v>
      </c>
      <c r="R34" s="299">
        <f aca="true" t="shared" si="36" ref="R34:AD34">SUM(R24:R33)</f>
        <v>0</v>
      </c>
      <c r="S34" s="299">
        <f t="shared" si="36"/>
        <v>0</v>
      </c>
      <c r="T34" s="299">
        <f t="shared" si="36"/>
        <v>0</v>
      </c>
      <c r="U34" s="299">
        <f t="shared" si="36"/>
        <v>0</v>
      </c>
      <c r="V34" s="299">
        <f t="shared" si="36"/>
        <v>0</v>
      </c>
      <c r="W34" s="299">
        <f t="shared" si="36"/>
        <v>0</v>
      </c>
      <c r="X34" s="299">
        <f t="shared" si="36"/>
        <v>0</v>
      </c>
      <c r="Y34" s="299">
        <f t="shared" si="36"/>
        <v>0</v>
      </c>
      <c r="Z34" s="299">
        <f t="shared" si="36"/>
        <v>0</v>
      </c>
      <c r="AA34" s="299">
        <f t="shared" si="36"/>
        <v>0</v>
      </c>
      <c r="AB34" s="299">
        <f t="shared" si="36"/>
        <v>0</v>
      </c>
      <c r="AC34" s="299">
        <f t="shared" si="36"/>
        <v>0</v>
      </c>
      <c r="AD34" s="299">
        <f t="shared" si="36"/>
        <v>0</v>
      </c>
      <c r="AE34" s="988"/>
      <c r="AF34" s="985"/>
      <c r="AG34" s="985"/>
      <c r="AH34" s="985"/>
      <c r="AI34" s="985"/>
      <c r="AJ34" s="985"/>
      <c r="AK34" s="985"/>
      <c r="AL34" s="985"/>
      <c r="AM34" s="985"/>
      <c r="AN34" s="985"/>
      <c r="AO34" s="985"/>
      <c r="AP34" s="985"/>
      <c r="AQ34" s="985"/>
      <c r="AR34" s="985"/>
      <c r="AS34" s="985"/>
      <c r="AT34" s="985"/>
      <c r="AU34" s="985"/>
    </row>
    <row r="35" spans="1:47" s="267" customFormat="1" ht="12">
      <c r="A35" s="131"/>
      <c r="B35" s="131"/>
      <c r="D35" s="180"/>
      <c r="E35" s="131"/>
      <c r="F35" s="131"/>
      <c r="G35" s="131"/>
      <c r="H35" s="131"/>
      <c r="I35" s="131"/>
      <c r="J35" s="131"/>
      <c r="K35" s="131"/>
      <c r="L35" s="131"/>
      <c r="M35" s="131"/>
      <c r="N35" s="131"/>
      <c r="O35" s="131"/>
      <c r="P35" s="180"/>
      <c r="Q35" s="180"/>
      <c r="R35" s="180"/>
      <c r="S35" s="180"/>
      <c r="T35" s="180"/>
      <c r="U35" s="180"/>
      <c r="V35" s="180"/>
      <c r="W35" s="180"/>
      <c r="X35" s="953"/>
      <c r="Y35" s="953"/>
      <c r="Z35" s="962"/>
      <c r="AA35" s="962"/>
      <c r="AB35" s="962"/>
      <c r="AC35" s="962"/>
      <c r="AD35" s="953"/>
      <c r="AE35" s="942"/>
      <c r="AF35" s="942"/>
      <c r="AG35" s="942"/>
      <c r="AH35" s="942"/>
      <c r="AI35" s="942"/>
      <c r="AJ35" s="942"/>
      <c r="AK35" s="942"/>
      <c r="AL35" s="942"/>
      <c r="AM35" s="942"/>
      <c r="AN35" s="942"/>
      <c r="AO35" s="942"/>
      <c r="AP35" s="942"/>
      <c r="AQ35" s="942"/>
      <c r="AR35" s="942"/>
      <c r="AS35" s="942"/>
      <c r="AT35" s="942"/>
      <c r="AU35" s="942"/>
    </row>
    <row r="36" spans="1:47" s="267" customFormat="1" ht="12">
      <c r="A36" s="131"/>
      <c r="B36" s="131"/>
      <c r="D36" s="180"/>
      <c r="E36" s="131"/>
      <c r="F36" s="131"/>
      <c r="G36" s="131"/>
      <c r="H36" s="131"/>
      <c r="I36" s="131"/>
      <c r="J36" s="131"/>
      <c r="K36" s="131"/>
      <c r="L36" s="131"/>
      <c r="M36" s="131"/>
      <c r="N36" s="131"/>
      <c r="O36" s="131"/>
      <c r="P36" s="180"/>
      <c r="Q36" s="180"/>
      <c r="R36" s="180"/>
      <c r="S36" s="180"/>
      <c r="T36" s="180"/>
      <c r="U36" s="180"/>
      <c r="V36" s="180"/>
      <c r="W36" s="180"/>
      <c r="X36" s="953"/>
      <c r="Y36" s="953"/>
      <c r="Z36" s="962"/>
      <c r="AA36" s="962"/>
      <c r="AB36" s="962"/>
      <c r="AC36" s="962"/>
      <c r="AD36" s="953"/>
      <c r="AE36" s="942"/>
      <c r="AF36" s="942"/>
      <c r="AG36" s="942"/>
      <c r="AH36" s="942"/>
      <c r="AI36" s="942"/>
      <c r="AJ36" s="942"/>
      <c r="AK36" s="942"/>
      <c r="AL36" s="942"/>
      <c r="AM36" s="942"/>
      <c r="AN36" s="942"/>
      <c r="AO36" s="942"/>
      <c r="AP36" s="942"/>
      <c r="AQ36" s="942"/>
      <c r="AR36" s="942"/>
      <c r="AS36" s="942"/>
      <c r="AT36" s="942"/>
      <c r="AU36" s="942"/>
    </row>
    <row r="37" spans="1:47" s="267" customFormat="1" ht="12">
      <c r="A37" s="131"/>
      <c r="B37" s="131"/>
      <c r="D37" s="180"/>
      <c r="E37" s="131"/>
      <c r="F37" s="131"/>
      <c r="G37" s="131"/>
      <c r="H37" s="131"/>
      <c r="I37" s="131"/>
      <c r="J37" s="131"/>
      <c r="K37" s="131"/>
      <c r="L37" s="131"/>
      <c r="M37" s="131"/>
      <c r="N37" s="131"/>
      <c r="O37" s="131"/>
      <c r="P37" s="180"/>
      <c r="Q37" s="180"/>
      <c r="R37" s="180"/>
      <c r="S37" s="180"/>
      <c r="T37" s="180"/>
      <c r="U37" s="180"/>
      <c r="V37" s="180"/>
      <c r="W37" s="180"/>
      <c r="X37" s="953"/>
      <c r="Y37" s="953"/>
      <c r="Z37" s="962"/>
      <c r="AA37" s="962"/>
      <c r="AB37" s="962"/>
      <c r="AC37" s="962"/>
      <c r="AD37" s="953"/>
      <c r="AE37" s="942"/>
      <c r="AF37" s="942"/>
      <c r="AG37" s="942"/>
      <c r="AH37" s="942"/>
      <c r="AI37" s="942"/>
      <c r="AJ37" s="942"/>
      <c r="AK37" s="942"/>
      <c r="AL37" s="942"/>
      <c r="AM37" s="942"/>
      <c r="AN37" s="942"/>
      <c r="AO37" s="942"/>
      <c r="AP37" s="942"/>
      <c r="AQ37" s="942"/>
      <c r="AR37" s="942"/>
      <c r="AS37" s="942"/>
      <c r="AT37" s="942"/>
      <c r="AU37" s="942"/>
    </row>
    <row r="38" spans="1:47" s="267" customFormat="1" ht="12">
      <c r="A38" s="131"/>
      <c r="B38" s="131"/>
      <c r="D38" s="180"/>
      <c r="E38" s="131"/>
      <c r="F38" s="131"/>
      <c r="G38" s="131"/>
      <c r="H38" s="131"/>
      <c r="I38" s="131"/>
      <c r="J38" s="131"/>
      <c r="K38" s="131"/>
      <c r="L38" s="131"/>
      <c r="M38" s="131"/>
      <c r="N38" s="131"/>
      <c r="O38" s="131"/>
      <c r="P38" s="180"/>
      <c r="Q38" s="180"/>
      <c r="R38" s="180"/>
      <c r="S38" s="180"/>
      <c r="T38" s="180"/>
      <c r="U38" s="180"/>
      <c r="V38" s="180"/>
      <c r="W38" s="180"/>
      <c r="X38" s="953"/>
      <c r="Y38" s="953"/>
      <c r="Z38" s="962"/>
      <c r="AA38" s="962"/>
      <c r="AB38" s="962"/>
      <c r="AC38" s="962"/>
      <c r="AD38" s="953"/>
      <c r="AE38" s="942"/>
      <c r="AF38" s="942"/>
      <c r="AG38" s="942"/>
      <c r="AH38" s="942"/>
      <c r="AI38" s="942"/>
      <c r="AJ38" s="942"/>
      <c r="AK38" s="942"/>
      <c r="AL38" s="942"/>
      <c r="AM38" s="942"/>
      <c r="AN38" s="942"/>
      <c r="AO38" s="942"/>
      <c r="AP38" s="942"/>
      <c r="AQ38" s="942"/>
      <c r="AR38" s="942"/>
      <c r="AS38" s="942"/>
      <c r="AT38" s="942"/>
      <c r="AU38" s="942"/>
    </row>
    <row r="39" spans="1:47" s="267" customFormat="1" ht="12">
      <c r="A39" s="131"/>
      <c r="B39" s="131"/>
      <c r="D39" s="180"/>
      <c r="E39" s="131"/>
      <c r="F39" s="131"/>
      <c r="G39" s="131"/>
      <c r="H39" s="131"/>
      <c r="I39" s="131"/>
      <c r="J39" s="131"/>
      <c r="K39" s="131"/>
      <c r="L39" s="131"/>
      <c r="M39" s="131"/>
      <c r="N39" s="131"/>
      <c r="O39" s="131"/>
      <c r="P39" s="180"/>
      <c r="Q39" s="180"/>
      <c r="R39" s="180"/>
      <c r="S39" s="180"/>
      <c r="T39" s="180"/>
      <c r="U39" s="180"/>
      <c r="V39" s="180"/>
      <c r="W39" s="180"/>
      <c r="X39" s="953"/>
      <c r="Y39" s="953"/>
      <c r="Z39" s="962"/>
      <c r="AA39" s="962"/>
      <c r="AB39" s="962"/>
      <c r="AC39" s="962"/>
      <c r="AD39" s="953"/>
      <c r="AE39" s="942"/>
      <c r="AF39" s="942"/>
      <c r="AG39" s="942"/>
      <c r="AH39" s="942"/>
      <c r="AI39" s="942"/>
      <c r="AJ39" s="942"/>
      <c r="AK39" s="942"/>
      <c r="AL39" s="942"/>
      <c r="AM39" s="942"/>
      <c r="AN39" s="942"/>
      <c r="AO39" s="942"/>
      <c r="AP39" s="942"/>
      <c r="AQ39" s="942"/>
      <c r="AR39" s="942"/>
      <c r="AS39" s="942"/>
      <c r="AT39" s="942"/>
      <c r="AU39" s="942"/>
    </row>
    <row r="40" spans="1:47" s="267" customFormat="1" ht="12">
      <c r="A40" s="131"/>
      <c r="B40" s="131"/>
      <c r="D40" s="180"/>
      <c r="E40" s="131"/>
      <c r="F40" s="131"/>
      <c r="G40" s="131"/>
      <c r="H40" s="131"/>
      <c r="I40" s="131"/>
      <c r="J40" s="131"/>
      <c r="K40" s="131"/>
      <c r="L40" s="131"/>
      <c r="M40" s="131"/>
      <c r="N40" s="131"/>
      <c r="O40" s="131"/>
      <c r="P40" s="180"/>
      <c r="Q40" s="180"/>
      <c r="R40" s="180"/>
      <c r="S40" s="180"/>
      <c r="T40" s="180"/>
      <c r="U40" s="180"/>
      <c r="V40" s="180"/>
      <c r="W40" s="180"/>
      <c r="X40" s="953"/>
      <c r="Y40" s="953"/>
      <c r="Z40" s="962"/>
      <c r="AA40" s="962"/>
      <c r="AB40" s="962"/>
      <c r="AC40" s="962"/>
      <c r="AD40" s="953"/>
      <c r="AE40" s="942"/>
      <c r="AF40" s="942"/>
      <c r="AG40" s="942"/>
      <c r="AH40" s="942"/>
      <c r="AI40" s="942"/>
      <c r="AJ40" s="942"/>
      <c r="AK40" s="942"/>
      <c r="AL40" s="942"/>
      <c r="AM40" s="942"/>
      <c r="AN40" s="942"/>
      <c r="AO40" s="942"/>
      <c r="AP40" s="942"/>
      <c r="AQ40" s="942"/>
      <c r="AR40" s="942"/>
      <c r="AS40" s="942"/>
      <c r="AT40" s="942"/>
      <c r="AU40" s="942"/>
    </row>
    <row r="41" spans="1:47" s="267" customFormat="1" ht="12">
      <c r="A41" s="131"/>
      <c r="B41" s="131"/>
      <c r="D41" s="180"/>
      <c r="E41" s="131"/>
      <c r="F41" s="131"/>
      <c r="G41" s="131"/>
      <c r="H41" s="131"/>
      <c r="I41" s="131"/>
      <c r="J41" s="131"/>
      <c r="K41" s="131"/>
      <c r="L41" s="131"/>
      <c r="M41" s="131"/>
      <c r="N41" s="131"/>
      <c r="O41" s="131"/>
      <c r="P41" s="180"/>
      <c r="Q41" s="180"/>
      <c r="R41" s="180"/>
      <c r="S41" s="180"/>
      <c r="T41" s="180"/>
      <c r="U41" s="180"/>
      <c r="V41" s="180"/>
      <c r="W41" s="180"/>
      <c r="X41" s="953"/>
      <c r="Y41" s="953"/>
      <c r="Z41" s="962"/>
      <c r="AA41" s="962"/>
      <c r="AB41" s="962"/>
      <c r="AC41" s="962"/>
      <c r="AD41" s="953"/>
      <c r="AE41" s="942"/>
      <c r="AF41" s="942"/>
      <c r="AG41" s="942"/>
      <c r="AH41" s="942"/>
      <c r="AI41" s="942"/>
      <c r="AJ41" s="942"/>
      <c r="AK41" s="942"/>
      <c r="AL41" s="942"/>
      <c r="AM41" s="942"/>
      <c r="AN41" s="942"/>
      <c r="AO41" s="942"/>
      <c r="AP41" s="942"/>
      <c r="AQ41" s="942"/>
      <c r="AR41" s="942"/>
      <c r="AS41" s="942"/>
      <c r="AT41" s="942"/>
      <c r="AU41" s="942"/>
    </row>
    <row r="42" spans="1:47" s="267" customFormat="1" ht="12">
      <c r="A42" s="131"/>
      <c r="B42" s="131"/>
      <c r="D42" s="180"/>
      <c r="E42" s="131"/>
      <c r="F42" s="131"/>
      <c r="G42" s="131"/>
      <c r="H42" s="131"/>
      <c r="I42" s="131"/>
      <c r="J42" s="131"/>
      <c r="K42" s="131"/>
      <c r="L42" s="131"/>
      <c r="M42" s="131"/>
      <c r="N42" s="131"/>
      <c r="O42" s="131"/>
      <c r="P42" s="180"/>
      <c r="Q42" s="180"/>
      <c r="R42" s="180"/>
      <c r="S42" s="180"/>
      <c r="T42" s="180"/>
      <c r="U42" s="180"/>
      <c r="V42" s="180"/>
      <c r="W42" s="180"/>
      <c r="X42" s="953"/>
      <c r="Y42" s="953"/>
      <c r="Z42" s="962"/>
      <c r="AA42" s="962"/>
      <c r="AB42" s="962"/>
      <c r="AC42" s="962"/>
      <c r="AD42" s="953"/>
      <c r="AE42" s="942"/>
      <c r="AF42" s="942"/>
      <c r="AG42" s="942"/>
      <c r="AH42" s="942"/>
      <c r="AI42" s="942"/>
      <c r="AJ42" s="942"/>
      <c r="AK42" s="942"/>
      <c r="AL42" s="942"/>
      <c r="AM42" s="942"/>
      <c r="AN42" s="942"/>
      <c r="AO42" s="942"/>
      <c r="AP42" s="942"/>
      <c r="AQ42" s="942"/>
      <c r="AR42" s="942"/>
      <c r="AS42" s="942"/>
      <c r="AT42" s="942"/>
      <c r="AU42" s="942"/>
    </row>
    <row r="43" spans="1:47" s="267" customFormat="1" ht="12">
      <c r="A43" s="131"/>
      <c r="B43" s="131"/>
      <c r="D43" s="180"/>
      <c r="E43" s="131"/>
      <c r="F43" s="131"/>
      <c r="G43" s="131"/>
      <c r="H43" s="131"/>
      <c r="I43" s="131"/>
      <c r="J43" s="131"/>
      <c r="K43" s="131"/>
      <c r="L43" s="131"/>
      <c r="M43" s="131"/>
      <c r="N43" s="131"/>
      <c r="O43" s="131"/>
      <c r="P43" s="180"/>
      <c r="Q43" s="180"/>
      <c r="R43" s="180"/>
      <c r="S43" s="180"/>
      <c r="T43" s="180"/>
      <c r="U43" s="180"/>
      <c r="V43" s="180"/>
      <c r="W43" s="180"/>
      <c r="X43" s="953"/>
      <c r="Y43" s="953"/>
      <c r="Z43" s="962"/>
      <c r="AA43" s="962"/>
      <c r="AB43" s="962"/>
      <c r="AC43" s="962"/>
      <c r="AD43" s="953"/>
      <c r="AE43" s="942"/>
      <c r="AF43" s="942"/>
      <c r="AG43" s="942"/>
      <c r="AH43" s="942"/>
      <c r="AI43" s="942"/>
      <c r="AJ43" s="942"/>
      <c r="AK43" s="942"/>
      <c r="AL43" s="942"/>
      <c r="AM43" s="942"/>
      <c r="AN43" s="942"/>
      <c r="AO43" s="942"/>
      <c r="AP43" s="942"/>
      <c r="AQ43" s="942"/>
      <c r="AR43" s="942"/>
      <c r="AS43" s="942"/>
      <c r="AT43" s="942"/>
      <c r="AU43" s="942"/>
    </row>
    <row r="44" spans="1:47" s="267" customFormat="1" ht="12">
      <c r="A44" s="131"/>
      <c r="B44" s="131"/>
      <c r="D44" s="180"/>
      <c r="E44" s="131"/>
      <c r="F44" s="131"/>
      <c r="G44" s="131"/>
      <c r="H44" s="131"/>
      <c r="I44" s="131"/>
      <c r="J44" s="131"/>
      <c r="K44" s="131"/>
      <c r="L44" s="131"/>
      <c r="M44" s="131"/>
      <c r="N44" s="131"/>
      <c r="O44" s="131"/>
      <c r="P44" s="180"/>
      <c r="Q44" s="180"/>
      <c r="R44" s="180"/>
      <c r="S44" s="180"/>
      <c r="T44" s="180"/>
      <c r="U44" s="180"/>
      <c r="V44" s="180"/>
      <c r="W44" s="180"/>
      <c r="X44" s="953"/>
      <c r="Y44" s="953"/>
      <c r="Z44" s="962"/>
      <c r="AA44" s="962"/>
      <c r="AB44" s="962"/>
      <c r="AC44" s="962"/>
      <c r="AD44" s="953"/>
      <c r="AE44" s="942"/>
      <c r="AF44" s="942"/>
      <c r="AG44" s="942"/>
      <c r="AH44" s="942"/>
      <c r="AI44" s="942"/>
      <c r="AJ44" s="942"/>
      <c r="AK44" s="942"/>
      <c r="AL44" s="942"/>
      <c r="AM44" s="942"/>
      <c r="AN44" s="942"/>
      <c r="AO44" s="942"/>
      <c r="AP44" s="942"/>
      <c r="AQ44" s="942"/>
      <c r="AR44" s="942"/>
      <c r="AS44" s="942"/>
      <c r="AT44" s="942"/>
      <c r="AU44" s="942"/>
    </row>
    <row r="45" spans="1:47" s="267" customFormat="1" ht="12">
      <c r="A45" s="131"/>
      <c r="B45" s="131"/>
      <c r="D45" s="180"/>
      <c r="E45" s="131"/>
      <c r="F45" s="131"/>
      <c r="G45" s="131"/>
      <c r="H45" s="131"/>
      <c r="I45" s="131"/>
      <c r="J45" s="131"/>
      <c r="K45" s="131"/>
      <c r="L45" s="131"/>
      <c r="M45" s="131"/>
      <c r="N45" s="131"/>
      <c r="O45" s="131"/>
      <c r="P45" s="180"/>
      <c r="Q45" s="180"/>
      <c r="R45" s="180"/>
      <c r="S45" s="180"/>
      <c r="T45" s="180"/>
      <c r="U45" s="180"/>
      <c r="V45" s="180"/>
      <c r="W45" s="180"/>
      <c r="X45" s="953"/>
      <c r="Y45" s="953"/>
      <c r="Z45" s="962"/>
      <c r="AA45" s="962"/>
      <c r="AB45" s="962"/>
      <c r="AC45" s="962"/>
      <c r="AD45" s="953"/>
      <c r="AE45" s="942"/>
      <c r="AF45" s="942"/>
      <c r="AG45" s="942"/>
      <c r="AH45" s="942"/>
      <c r="AI45" s="942"/>
      <c r="AJ45" s="942"/>
      <c r="AK45" s="942"/>
      <c r="AL45" s="942"/>
      <c r="AM45" s="942"/>
      <c r="AN45" s="942"/>
      <c r="AO45" s="942"/>
      <c r="AP45" s="942"/>
      <c r="AQ45" s="942"/>
      <c r="AR45" s="942"/>
      <c r="AS45" s="942"/>
      <c r="AT45" s="942"/>
      <c r="AU45" s="942"/>
    </row>
    <row r="46" spans="1:47" s="267" customFormat="1" ht="12">
      <c r="A46" s="131"/>
      <c r="B46" s="131"/>
      <c r="D46" s="180"/>
      <c r="E46" s="131"/>
      <c r="F46" s="131"/>
      <c r="G46" s="131"/>
      <c r="H46" s="131"/>
      <c r="I46" s="131"/>
      <c r="J46" s="131"/>
      <c r="K46" s="131"/>
      <c r="L46" s="131"/>
      <c r="M46" s="131"/>
      <c r="N46" s="131"/>
      <c r="O46" s="131"/>
      <c r="P46" s="180"/>
      <c r="Q46" s="180"/>
      <c r="R46" s="180"/>
      <c r="S46" s="180"/>
      <c r="T46" s="180"/>
      <c r="U46" s="180"/>
      <c r="V46" s="180"/>
      <c r="W46" s="180"/>
      <c r="X46" s="953"/>
      <c r="Y46" s="953"/>
      <c r="Z46" s="962"/>
      <c r="AA46" s="962"/>
      <c r="AB46" s="962"/>
      <c r="AC46" s="962"/>
      <c r="AD46" s="953"/>
      <c r="AE46" s="942"/>
      <c r="AF46" s="942"/>
      <c r="AG46" s="942"/>
      <c r="AH46" s="942"/>
      <c r="AI46" s="942"/>
      <c r="AJ46" s="942"/>
      <c r="AK46" s="942"/>
      <c r="AL46" s="942"/>
      <c r="AM46" s="942"/>
      <c r="AN46" s="942"/>
      <c r="AO46" s="942"/>
      <c r="AP46" s="942"/>
      <c r="AQ46" s="942"/>
      <c r="AR46" s="942"/>
      <c r="AS46" s="942"/>
      <c r="AT46" s="942"/>
      <c r="AU46" s="942"/>
    </row>
    <row r="47" spans="1:47" s="267" customFormat="1" ht="12">
      <c r="A47" s="131"/>
      <c r="B47" s="131"/>
      <c r="D47" s="180"/>
      <c r="E47" s="131"/>
      <c r="F47" s="131"/>
      <c r="G47" s="131"/>
      <c r="H47" s="131"/>
      <c r="I47" s="131"/>
      <c r="J47" s="131"/>
      <c r="K47" s="131"/>
      <c r="L47" s="131"/>
      <c r="M47" s="131"/>
      <c r="N47" s="131"/>
      <c r="O47" s="131"/>
      <c r="P47" s="180"/>
      <c r="Q47" s="180"/>
      <c r="R47" s="180"/>
      <c r="S47" s="180"/>
      <c r="T47" s="180"/>
      <c r="U47" s="180"/>
      <c r="V47" s="180"/>
      <c r="W47" s="180"/>
      <c r="X47" s="953"/>
      <c r="Y47" s="953"/>
      <c r="Z47" s="962"/>
      <c r="AA47" s="962"/>
      <c r="AB47" s="962"/>
      <c r="AC47" s="962"/>
      <c r="AD47" s="953"/>
      <c r="AE47" s="942"/>
      <c r="AF47" s="942"/>
      <c r="AG47" s="942"/>
      <c r="AH47" s="942"/>
      <c r="AI47" s="942"/>
      <c r="AJ47" s="942"/>
      <c r="AK47" s="942"/>
      <c r="AL47" s="942"/>
      <c r="AM47" s="942"/>
      <c r="AN47" s="942"/>
      <c r="AO47" s="942"/>
      <c r="AP47" s="942"/>
      <c r="AQ47" s="942"/>
      <c r="AR47" s="942"/>
      <c r="AS47" s="942"/>
      <c r="AT47" s="942"/>
      <c r="AU47" s="942"/>
    </row>
    <row r="48" spans="1:47" s="267" customFormat="1" ht="12">
      <c r="A48" s="131"/>
      <c r="B48" s="131"/>
      <c r="D48" s="180"/>
      <c r="E48" s="131"/>
      <c r="F48" s="131"/>
      <c r="G48" s="131"/>
      <c r="H48" s="131"/>
      <c r="I48" s="131"/>
      <c r="J48" s="131"/>
      <c r="K48" s="131"/>
      <c r="L48" s="131"/>
      <c r="M48" s="131"/>
      <c r="N48" s="131"/>
      <c r="O48" s="131"/>
      <c r="P48" s="180"/>
      <c r="Q48" s="180"/>
      <c r="R48" s="180"/>
      <c r="S48" s="180"/>
      <c r="T48" s="180"/>
      <c r="U48" s="180"/>
      <c r="V48" s="180"/>
      <c r="W48" s="180"/>
      <c r="X48" s="953"/>
      <c r="Y48" s="953"/>
      <c r="Z48" s="962"/>
      <c r="AA48" s="962"/>
      <c r="AB48" s="962"/>
      <c r="AC48" s="962"/>
      <c r="AD48" s="953"/>
      <c r="AE48" s="942"/>
      <c r="AF48" s="942"/>
      <c r="AG48" s="942"/>
      <c r="AH48" s="942"/>
      <c r="AI48" s="942"/>
      <c r="AJ48" s="942"/>
      <c r="AK48" s="942"/>
      <c r="AL48" s="942"/>
      <c r="AM48" s="942"/>
      <c r="AN48" s="942"/>
      <c r="AO48" s="942"/>
      <c r="AP48" s="942"/>
      <c r="AQ48" s="942"/>
      <c r="AR48" s="942"/>
      <c r="AS48" s="942"/>
      <c r="AT48" s="942"/>
      <c r="AU48" s="942"/>
    </row>
    <row r="49" spans="1:47" s="267" customFormat="1" ht="12">
      <c r="A49" s="131"/>
      <c r="B49" s="131"/>
      <c r="D49" s="180"/>
      <c r="E49" s="131"/>
      <c r="F49" s="131"/>
      <c r="G49" s="131"/>
      <c r="H49" s="131"/>
      <c r="I49" s="131"/>
      <c r="J49" s="131"/>
      <c r="K49" s="131"/>
      <c r="L49" s="131"/>
      <c r="M49" s="131"/>
      <c r="N49" s="131"/>
      <c r="O49" s="131"/>
      <c r="P49" s="180"/>
      <c r="Q49" s="180"/>
      <c r="R49" s="180"/>
      <c r="S49" s="180"/>
      <c r="T49" s="180"/>
      <c r="U49" s="180"/>
      <c r="V49" s="180"/>
      <c r="W49" s="180"/>
      <c r="X49" s="953"/>
      <c r="Y49" s="953"/>
      <c r="Z49" s="962"/>
      <c r="AA49" s="962"/>
      <c r="AB49" s="962"/>
      <c r="AC49" s="962"/>
      <c r="AD49" s="953"/>
      <c r="AE49" s="942"/>
      <c r="AF49" s="942"/>
      <c r="AG49" s="942"/>
      <c r="AH49" s="942"/>
      <c r="AI49" s="942"/>
      <c r="AJ49" s="942"/>
      <c r="AK49" s="942"/>
      <c r="AL49" s="942"/>
      <c r="AM49" s="942"/>
      <c r="AN49" s="942"/>
      <c r="AO49" s="942"/>
      <c r="AP49" s="942"/>
      <c r="AQ49" s="942"/>
      <c r="AR49" s="942"/>
      <c r="AS49" s="942"/>
      <c r="AT49" s="942"/>
      <c r="AU49" s="942"/>
    </row>
    <row r="50" spans="1:47" s="267" customFormat="1" ht="12">
      <c r="A50" s="131"/>
      <c r="B50" s="131"/>
      <c r="D50" s="180"/>
      <c r="E50" s="131"/>
      <c r="F50" s="131"/>
      <c r="G50" s="131"/>
      <c r="H50" s="131"/>
      <c r="I50" s="131"/>
      <c r="J50" s="131"/>
      <c r="K50" s="131"/>
      <c r="L50" s="131"/>
      <c r="M50" s="131"/>
      <c r="N50" s="131"/>
      <c r="O50" s="131"/>
      <c r="P50" s="180"/>
      <c r="Q50" s="180"/>
      <c r="R50" s="180"/>
      <c r="S50" s="180"/>
      <c r="T50" s="180"/>
      <c r="U50" s="180"/>
      <c r="V50" s="180"/>
      <c r="W50" s="180"/>
      <c r="X50" s="953"/>
      <c r="Y50" s="953"/>
      <c r="Z50" s="962"/>
      <c r="AA50" s="962"/>
      <c r="AB50" s="962"/>
      <c r="AC50" s="962"/>
      <c r="AD50" s="953"/>
      <c r="AE50" s="942"/>
      <c r="AF50" s="942"/>
      <c r="AG50" s="942"/>
      <c r="AH50" s="942"/>
      <c r="AI50" s="942"/>
      <c r="AJ50" s="942"/>
      <c r="AK50" s="942"/>
      <c r="AL50" s="942"/>
      <c r="AM50" s="942"/>
      <c r="AN50" s="942"/>
      <c r="AO50" s="942"/>
      <c r="AP50" s="942"/>
      <c r="AQ50" s="942"/>
      <c r="AR50" s="942"/>
      <c r="AS50" s="942"/>
      <c r="AT50" s="942"/>
      <c r="AU50" s="942"/>
    </row>
    <row r="51" spans="1:47" s="267" customFormat="1" ht="12">
      <c r="A51" s="131"/>
      <c r="B51" s="131"/>
      <c r="D51" s="180"/>
      <c r="E51" s="131"/>
      <c r="F51" s="131"/>
      <c r="G51" s="131"/>
      <c r="H51" s="131"/>
      <c r="I51" s="131"/>
      <c r="J51" s="131"/>
      <c r="K51" s="131"/>
      <c r="L51" s="131"/>
      <c r="M51" s="131"/>
      <c r="N51" s="131"/>
      <c r="O51" s="131"/>
      <c r="P51" s="180"/>
      <c r="Q51" s="180"/>
      <c r="R51" s="180"/>
      <c r="S51" s="180"/>
      <c r="T51" s="180"/>
      <c r="U51" s="180"/>
      <c r="V51" s="180"/>
      <c r="W51" s="180"/>
      <c r="X51" s="953"/>
      <c r="Y51" s="953"/>
      <c r="Z51" s="962"/>
      <c r="AA51" s="962"/>
      <c r="AB51" s="962"/>
      <c r="AC51" s="962"/>
      <c r="AD51" s="953"/>
      <c r="AE51" s="942"/>
      <c r="AF51" s="942"/>
      <c r="AG51" s="942"/>
      <c r="AH51" s="942"/>
      <c r="AI51" s="942"/>
      <c r="AJ51" s="942"/>
      <c r="AK51" s="942"/>
      <c r="AL51" s="942"/>
      <c r="AM51" s="942"/>
      <c r="AN51" s="942"/>
      <c r="AO51" s="942"/>
      <c r="AP51" s="942"/>
      <c r="AQ51" s="942"/>
      <c r="AR51" s="942"/>
      <c r="AS51" s="942"/>
      <c r="AT51" s="942"/>
      <c r="AU51" s="942"/>
    </row>
    <row r="52" spans="1:47" s="267" customFormat="1" ht="12">
      <c r="A52" s="131"/>
      <c r="B52" s="131"/>
      <c r="D52" s="180"/>
      <c r="E52" s="131"/>
      <c r="F52" s="131"/>
      <c r="G52" s="131"/>
      <c r="H52" s="131"/>
      <c r="I52" s="131"/>
      <c r="J52" s="131"/>
      <c r="K52" s="131"/>
      <c r="L52" s="131"/>
      <c r="M52" s="131"/>
      <c r="N52" s="131"/>
      <c r="O52" s="131"/>
      <c r="P52" s="180"/>
      <c r="Q52" s="180"/>
      <c r="R52" s="180"/>
      <c r="S52" s="180"/>
      <c r="T52" s="180"/>
      <c r="U52" s="180"/>
      <c r="V52" s="180"/>
      <c r="W52" s="180"/>
      <c r="X52" s="953"/>
      <c r="Y52" s="953"/>
      <c r="Z52" s="962"/>
      <c r="AA52" s="962"/>
      <c r="AB52" s="962"/>
      <c r="AC52" s="962"/>
      <c r="AD52" s="953"/>
      <c r="AE52" s="942"/>
      <c r="AF52" s="942"/>
      <c r="AG52" s="942"/>
      <c r="AH52" s="942"/>
      <c r="AI52" s="942"/>
      <c r="AJ52" s="942"/>
      <c r="AK52" s="942"/>
      <c r="AL52" s="942"/>
      <c r="AM52" s="942"/>
      <c r="AN52" s="942"/>
      <c r="AO52" s="942"/>
      <c r="AP52" s="942"/>
      <c r="AQ52" s="942"/>
      <c r="AR52" s="942"/>
      <c r="AS52" s="942"/>
      <c r="AT52" s="942"/>
      <c r="AU52" s="942"/>
    </row>
    <row r="53" spans="1:47" s="267" customFormat="1" ht="12">
      <c r="A53" s="131"/>
      <c r="B53" s="131"/>
      <c r="D53" s="180"/>
      <c r="E53" s="131"/>
      <c r="F53" s="131"/>
      <c r="G53" s="131"/>
      <c r="H53" s="131"/>
      <c r="I53" s="131"/>
      <c r="J53" s="131"/>
      <c r="K53" s="131"/>
      <c r="L53" s="131"/>
      <c r="M53" s="131"/>
      <c r="N53" s="131"/>
      <c r="O53" s="131"/>
      <c r="P53" s="180"/>
      <c r="Q53" s="180"/>
      <c r="R53" s="180"/>
      <c r="S53" s="180"/>
      <c r="T53" s="180"/>
      <c r="U53" s="180"/>
      <c r="V53" s="180"/>
      <c r="W53" s="180"/>
      <c r="X53" s="953"/>
      <c r="Y53" s="953"/>
      <c r="Z53" s="962"/>
      <c r="AA53" s="962"/>
      <c r="AB53" s="962"/>
      <c r="AC53" s="962"/>
      <c r="AD53" s="953"/>
      <c r="AE53" s="942"/>
      <c r="AF53" s="942"/>
      <c r="AG53" s="942"/>
      <c r="AH53" s="942"/>
      <c r="AI53" s="942"/>
      <c r="AJ53" s="942"/>
      <c r="AK53" s="942"/>
      <c r="AL53" s="942"/>
      <c r="AM53" s="942"/>
      <c r="AN53" s="942"/>
      <c r="AO53" s="942"/>
      <c r="AP53" s="942"/>
      <c r="AQ53" s="942"/>
      <c r="AR53" s="942"/>
      <c r="AS53" s="942"/>
      <c r="AT53" s="942"/>
      <c r="AU53" s="942"/>
    </row>
    <row r="54" spans="1:47" s="264" customFormat="1" ht="14.25">
      <c r="A54" s="42"/>
      <c r="B54" s="42"/>
      <c r="D54" s="181"/>
      <c r="E54" s="42"/>
      <c r="F54" s="42"/>
      <c r="G54" s="42"/>
      <c r="H54" s="42"/>
      <c r="I54" s="42"/>
      <c r="J54" s="42"/>
      <c r="K54" s="42"/>
      <c r="L54" s="42"/>
      <c r="M54" s="42"/>
      <c r="N54" s="42"/>
      <c r="O54" s="42"/>
      <c r="P54" s="181"/>
      <c r="Q54" s="181"/>
      <c r="R54" s="181"/>
      <c r="S54" s="181"/>
      <c r="T54" s="181"/>
      <c r="U54" s="181"/>
      <c r="V54" s="181"/>
      <c r="W54" s="181"/>
      <c r="X54" s="954"/>
      <c r="Y54" s="954"/>
      <c r="Z54" s="963"/>
      <c r="AA54" s="963"/>
      <c r="AB54" s="963"/>
      <c r="AC54" s="963"/>
      <c r="AD54" s="954"/>
      <c r="AE54" s="9"/>
      <c r="AF54" s="9"/>
      <c r="AG54" s="9"/>
      <c r="AH54" s="9"/>
      <c r="AI54" s="9"/>
      <c r="AJ54" s="9"/>
      <c r="AK54" s="9"/>
      <c r="AL54" s="9"/>
      <c r="AM54" s="9"/>
      <c r="AN54" s="9"/>
      <c r="AO54" s="9"/>
      <c r="AP54" s="9"/>
      <c r="AQ54" s="9"/>
      <c r="AR54" s="9"/>
      <c r="AS54" s="9"/>
      <c r="AT54" s="9"/>
      <c r="AU54" s="9"/>
    </row>
    <row r="55" spans="1:47" s="264" customFormat="1" ht="14.25">
      <c r="A55" s="42"/>
      <c r="B55" s="42"/>
      <c r="D55" s="181"/>
      <c r="E55" s="42"/>
      <c r="F55" s="42"/>
      <c r="G55" s="42"/>
      <c r="H55" s="42"/>
      <c r="I55" s="42"/>
      <c r="J55" s="42"/>
      <c r="K55" s="42"/>
      <c r="L55" s="42"/>
      <c r="M55" s="42"/>
      <c r="N55" s="42"/>
      <c r="O55" s="42"/>
      <c r="P55" s="181"/>
      <c r="Q55" s="181"/>
      <c r="R55" s="181"/>
      <c r="S55" s="181"/>
      <c r="T55" s="181"/>
      <c r="U55" s="181"/>
      <c r="V55" s="181"/>
      <c r="W55" s="181"/>
      <c r="X55" s="954"/>
      <c r="Y55" s="954"/>
      <c r="Z55" s="963"/>
      <c r="AA55" s="963"/>
      <c r="AB55" s="963"/>
      <c r="AC55" s="963"/>
      <c r="AD55" s="954"/>
      <c r="AE55" s="9"/>
      <c r="AF55" s="9"/>
      <c r="AG55" s="9"/>
      <c r="AH55" s="9"/>
      <c r="AI55" s="9"/>
      <c r="AJ55" s="9"/>
      <c r="AK55" s="9"/>
      <c r="AL55" s="9"/>
      <c r="AM55" s="9"/>
      <c r="AN55" s="9"/>
      <c r="AO55" s="9"/>
      <c r="AP55" s="9"/>
      <c r="AQ55" s="9"/>
      <c r="AR55" s="9"/>
      <c r="AS55" s="9"/>
      <c r="AT55" s="9"/>
      <c r="AU55" s="9"/>
    </row>
    <row r="56" spans="1:47" s="264" customFormat="1" ht="14.25">
      <c r="A56" s="42"/>
      <c r="B56" s="42"/>
      <c r="D56" s="181"/>
      <c r="E56" s="42"/>
      <c r="F56" s="42"/>
      <c r="G56" s="42"/>
      <c r="H56" s="42"/>
      <c r="I56" s="42"/>
      <c r="J56" s="42"/>
      <c r="K56" s="42"/>
      <c r="L56" s="42"/>
      <c r="M56" s="42"/>
      <c r="N56" s="42"/>
      <c r="O56" s="42"/>
      <c r="P56" s="181"/>
      <c r="Q56" s="181"/>
      <c r="R56" s="181"/>
      <c r="S56" s="181"/>
      <c r="T56" s="181"/>
      <c r="U56" s="181"/>
      <c r="V56" s="181"/>
      <c r="W56" s="181"/>
      <c r="X56" s="954"/>
      <c r="Y56" s="954"/>
      <c r="Z56" s="963"/>
      <c r="AA56" s="963"/>
      <c r="AB56" s="963"/>
      <c r="AC56" s="963"/>
      <c r="AD56" s="954"/>
      <c r="AE56" s="9"/>
      <c r="AF56" s="9"/>
      <c r="AG56" s="9"/>
      <c r="AH56" s="9"/>
      <c r="AI56" s="9"/>
      <c r="AJ56" s="9"/>
      <c r="AK56" s="9"/>
      <c r="AL56" s="9"/>
      <c r="AM56" s="9"/>
      <c r="AN56" s="9"/>
      <c r="AO56" s="9"/>
      <c r="AP56" s="9"/>
      <c r="AQ56" s="9"/>
      <c r="AR56" s="9"/>
      <c r="AS56" s="9"/>
      <c r="AT56" s="9"/>
      <c r="AU56" s="9"/>
    </row>
    <row r="57" spans="1:47" s="264" customFormat="1" ht="14.25">
      <c r="A57" s="42"/>
      <c r="B57" s="42"/>
      <c r="D57" s="181"/>
      <c r="E57" s="42"/>
      <c r="F57" s="42"/>
      <c r="G57" s="42"/>
      <c r="H57" s="42"/>
      <c r="I57" s="42"/>
      <c r="J57" s="42"/>
      <c r="K57" s="42"/>
      <c r="L57" s="42"/>
      <c r="M57" s="42"/>
      <c r="N57" s="42"/>
      <c r="O57" s="42"/>
      <c r="P57" s="181"/>
      <c r="Q57" s="181"/>
      <c r="R57" s="181"/>
      <c r="S57" s="181"/>
      <c r="T57" s="181"/>
      <c r="U57" s="181"/>
      <c r="V57" s="181"/>
      <c r="W57" s="181"/>
      <c r="X57" s="954"/>
      <c r="Y57" s="954"/>
      <c r="Z57" s="963"/>
      <c r="AA57" s="963"/>
      <c r="AB57" s="963"/>
      <c r="AC57" s="963"/>
      <c r="AD57" s="954"/>
      <c r="AE57" s="9"/>
      <c r="AF57" s="9"/>
      <c r="AG57" s="9"/>
      <c r="AH57" s="9"/>
      <c r="AI57" s="9"/>
      <c r="AJ57" s="9"/>
      <c r="AK57" s="9"/>
      <c r="AL57" s="9"/>
      <c r="AM57" s="9"/>
      <c r="AN57" s="9"/>
      <c r="AO57" s="9"/>
      <c r="AP57" s="9"/>
      <c r="AQ57" s="9"/>
      <c r="AR57" s="9"/>
      <c r="AS57" s="9"/>
      <c r="AT57" s="9"/>
      <c r="AU57" s="9"/>
    </row>
    <row r="58" spans="1:47" s="264" customFormat="1" ht="14.25">
      <c r="A58" s="42"/>
      <c r="B58" s="42"/>
      <c r="D58" s="181"/>
      <c r="E58" s="42"/>
      <c r="F58" s="42"/>
      <c r="G58" s="42"/>
      <c r="H58" s="42"/>
      <c r="I58" s="42"/>
      <c r="J58" s="42"/>
      <c r="K58" s="42"/>
      <c r="L58" s="42"/>
      <c r="M58" s="42"/>
      <c r="N58" s="42"/>
      <c r="O58" s="42"/>
      <c r="P58" s="181"/>
      <c r="Q58" s="181"/>
      <c r="R58" s="181"/>
      <c r="S58" s="181"/>
      <c r="T58" s="181"/>
      <c r="U58" s="181"/>
      <c r="V58" s="181"/>
      <c r="W58" s="181"/>
      <c r="X58" s="954"/>
      <c r="Y58" s="954"/>
      <c r="Z58" s="963"/>
      <c r="AA58" s="963"/>
      <c r="AB58" s="963"/>
      <c r="AC58" s="963"/>
      <c r="AD58" s="954"/>
      <c r="AE58" s="9"/>
      <c r="AF58" s="9"/>
      <c r="AG58" s="9"/>
      <c r="AH58" s="9"/>
      <c r="AI58" s="9"/>
      <c r="AJ58" s="9"/>
      <c r="AK58" s="9"/>
      <c r="AL58" s="9"/>
      <c r="AM58" s="9"/>
      <c r="AN58" s="9"/>
      <c r="AO58" s="9"/>
      <c r="AP58" s="9"/>
      <c r="AQ58" s="9"/>
      <c r="AR58" s="9"/>
      <c r="AS58" s="9"/>
      <c r="AT58" s="9"/>
      <c r="AU58" s="9"/>
    </row>
    <row r="59" spans="1:47" s="264" customFormat="1" ht="14.25">
      <c r="A59" s="42"/>
      <c r="B59" s="42"/>
      <c r="D59" s="181"/>
      <c r="E59" s="42"/>
      <c r="F59" s="42"/>
      <c r="G59" s="42"/>
      <c r="H59" s="42"/>
      <c r="I59" s="42"/>
      <c r="J59" s="42"/>
      <c r="K59" s="42"/>
      <c r="L59" s="42"/>
      <c r="M59" s="42"/>
      <c r="N59" s="42"/>
      <c r="O59" s="42"/>
      <c r="P59" s="181"/>
      <c r="Q59" s="181"/>
      <c r="R59" s="181"/>
      <c r="S59" s="181"/>
      <c r="T59" s="181"/>
      <c r="U59" s="181"/>
      <c r="V59" s="181"/>
      <c r="W59" s="181"/>
      <c r="X59" s="954"/>
      <c r="Y59" s="954"/>
      <c r="Z59" s="963"/>
      <c r="AA59" s="963"/>
      <c r="AB59" s="963"/>
      <c r="AC59" s="963"/>
      <c r="AD59" s="954"/>
      <c r="AE59" s="9"/>
      <c r="AF59" s="9"/>
      <c r="AG59" s="9"/>
      <c r="AH59" s="9"/>
      <c r="AI59" s="9"/>
      <c r="AJ59" s="9"/>
      <c r="AK59" s="9"/>
      <c r="AL59" s="9"/>
      <c r="AM59" s="9"/>
      <c r="AN59" s="9"/>
      <c r="AO59" s="9"/>
      <c r="AP59" s="9"/>
      <c r="AQ59" s="9"/>
      <c r="AR59" s="9"/>
      <c r="AS59" s="9"/>
      <c r="AT59" s="9"/>
      <c r="AU59" s="9"/>
    </row>
    <row r="60" spans="1:47" s="264" customFormat="1" ht="14.25">
      <c r="A60" s="42"/>
      <c r="B60" s="42"/>
      <c r="D60" s="181"/>
      <c r="E60" s="42"/>
      <c r="F60" s="42"/>
      <c r="G60" s="42"/>
      <c r="H60" s="42"/>
      <c r="I60" s="42"/>
      <c r="J60" s="42"/>
      <c r="K60" s="42"/>
      <c r="L60" s="42"/>
      <c r="M60" s="42"/>
      <c r="N60" s="42"/>
      <c r="O60" s="42"/>
      <c r="P60" s="181"/>
      <c r="Q60" s="181"/>
      <c r="R60" s="181"/>
      <c r="S60" s="181"/>
      <c r="T60" s="181"/>
      <c r="U60" s="181"/>
      <c r="V60" s="181"/>
      <c r="W60" s="181"/>
      <c r="X60" s="954"/>
      <c r="Y60" s="954"/>
      <c r="Z60" s="963"/>
      <c r="AA60" s="963"/>
      <c r="AB60" s="963"/>
      <c r="AC60" s="963"/>
      <c r="AD60" s="954"/>
      <c r="AE60" s="9"/>
      <c r="AF60" s="9"/>
      <c r="AG60" s="9"/>
      <c r="AH60" s="9"/>
      <c r="AI60" s="9"/>
      <c r="AJ60" s="9"/>
      <c r="AK60" s="9"/>
      <c r="AL60" s="9"/>
      <c r="AM60" s="9"/>
      <c r="AN60" s="9"/>
      <c r="AO60" s="9"/>
      <c r="AP60" s="9"/>
      <c r="AQ60" s="9"/>
      <c r="AR60" s="9"/>
      <c r="AS60" s="9"/>
      <c r="AT60" s="9"/>
      <c r="AU60" s="9"/>
    </row>
    <row r="61" spans="1:47" s="264" customFormat="1" ht="14.25">
      <c r="A61" s="42"/>
      <c r="B61" s="42"/>
      <c r="D61" s="181"/>
      <c r="E61" s="42"/>
      <c r="F61" s="42"/>
      <c r="G61" s="42"/>
      <c r="H61" s="42"/>
      <c r="I61" s="42"/>
      <c r="J61" s="42"/>
      <c r="K61" s="42"/>
      <c r="L61" s="42"/>
      <c r="M61" s="42"/>
      <c r="N61" s="42"/>
      <c r="O61" s="42"/>
      <c r="P61" s="181"/>
      <c r="Q61" s="181"/>
      <c r="R61" s="181"/>
      <c r="S61" s="181"/>
      <c r="T61" s="181"/>
      <c r="U61" s="181"/>
      <c r="V61" s="181"/>
      <c r="W61" s="181"/>
      <c r="X61" s="954"/>
      <c r="Y61" s="954"/>
      <c r="Z61" s="963"/>
      <c r="AA61" s="963"/>
      <c r="AB61" s="963"/>
      <c r="AC61" s="963"/>
      <c r="AD61" s="954"/>
      <c r="AE61" s="9"/>
      <c r="AF61" s="9"/>
      <c r="AG61" s="9"/>
      <c r="AH61" s="9"/>
      <c r="AI61" s="9"/>
      <c r="AJ61" s="9"/>
      <c r="AK61" s="9"/>
      <c r="AL61" s="9"/>
      <c r="AM61" s="9"/>
      <c r="AN61" s="9"/>
      <c r="AO61" s="9"/>
      <c r="AP61" s="9"/>
      <c r="AQ61" s="9"/>
      <c r="AR61" s="9"/>
      <c r="AS61" s="9"/>
      <c r="AT61" s="9"/>
      <c r="AU61" s="9"/>
    </row>
    <row r="62" spans="1:47" s="264" customFormat="1" ht="14.25">
      <c r="A62" s="42"/>
      <c r="B62" s="42"/>
      <c r="D62" s="181"/>
      <c r="E62" s="42"/>
      <c r="F62" s="42"/>
      <c r="G62" s="42"/>
      <c r="H62" s="42"/>
      <c r="I62" s="42"/>
      <c r="J62" s="42"/>
      <c r="K62" s="42"/>
      <c r="L62" s="42"/>
      <c r="M62" s="42"/>
      <c r="N62" s="42"/>
      <c r="O62" s="42"/>
      <c r="P62" s="181"/>
      <c r="Q62" s="181"/>
      <c r="R62" s="181"/>
      <c r="S62" s="181"/>
      <c r="T62" s="181"/>
      <c r="U62" s="181"/>
      <c r="V62" s="181"/>
      <c r="W62" s="181"/>
      <c r="X62" s="954"/>
      <c r="Y62" s="954"/>
      <c r="Z62" s="963"/>
      <c r="AA62" s="963"/>
      <c r="AB62" s="963"/>
      <c r="AC62" s="963"/>
      <c r="AD62" s="954"/>
      <c r="AE62" s="9"/>
      <c r="AF62" s="9"/>
      <c r="AG62" s="9"/>
      <c r="AH62" s="9"/>
      <c r="AI62" s="9"/>
      <c r="AJ62" s="9"/>
      <c r="AK62" s="9"/>
      <c r="AL62" s="9"/>
      <c r="AM62" s="9"/>
      <c r="AN62" s="9"/>
      <c r="AO62" s="9"/>
      <c r="AP62" s="9"/>
      <c r="AQ62" s="9"/>
      <c r="AR62" s="9"/>
      <c r="AS62" s="9"/>
      <c r="AT62" s="9"/>
      <c r="AU62" s="9"/>
    </row>
    <row r="63" spans="1:47" s="264" customFormat="1" ht="14.25">
      <c r="A63" s="42"/>
      <c r="B63" s="42"/>
      <c r="D63" s="181"/>
      <c r="E63" s="42"/>
      <c r="F63" s="42"/>
      <c r="G63" s="42"/>
      <c r="H63" s="42"/>
      <c r="I63" s="42"/>
      <c r="J63" s="42"/>
      <c r="K63" s="42"/>
      <c r="L63" s="42"/>
      <c r="M63" s="42"/>
      <c r="N63" s="42"/>
      <c r="O63" s="42"/>
      <c r="P63" s="181"/>
      <c r="Q63" s="181"/>
      <c r="R63" s="181"/>
      <c r="S63" s="181"/>
      <c r="T63" s="181"/>
      <c r="U63" s="181"/>
      <c r="V63" s="181"/>
      <c r="W63" s="181"/>
      <c r="X63" s="954"/>
      <c r="Y63" s="954"/>
      <c r="Z63" s="963"/>
      <c r="AA63" s="963"/>
      <c r="AB63" s="963"/>
      <c r="AC63" s="963"/>
      <c r="AD63" s="954"/>
      <c r="AE63" s="9"/>
      <c r="AF63" s="9"/>
      <c r="AG63" s="9"/>
      <c r="AH63" s="9"/>
      <c r="AI63" s="9"/>
      <c r="AJ63" s="9"/>
      <c r="AK63" s="9"/>
      <c r="AL63" s="9"/>
      <c r="AM63" s="9"/>
      <c r="AN63" s="9"/>
      <c r="AO63" s="9"/>
      <c r="AP63" s="9"/>
      <c r="AQ63" s="9"/>
      <c r="AR63" s="9"/>
      <c r="AS63" s="9"/>
      <c r="AT63" s="9"/>
      <c r="AU63" s="9"/>
    </row>
    <row r="64" spans="1:47" s="264" customFormat="1" ht="14.25">
      <c r="A64" s="42"/>
      <c r="B64" s="42"/>
      <c r="D64" s="181"/>
      <c r="E64" s="42"/>
      <c r="F64" s="42"/>
      <c r="G64" s="42"/>
      <c r="H64" s="42"/>
      <c r="I64" s="42"/>
      <c r="J64" s="42"/>
      <c r="K64" s="42"/>
      <c r="L64" s="42"/>
      <c r="M64" s="42"/>
      <c r="N64" s="42"/>
      <c r="O64" s="42"/>
      <c r="P64" s="181"/>
      <c r="Q64" s="181"/>
      <c r="R64" s="181"/>
      <c r="S64" s="181"/>
      <c r="T64" s="181"/>
      <c r="U64" s="181"/>
      <c r="V64" s="181"/>
      <c r="W64" s="181"/>
      <c r="X64" s="954"/>
      <c r="Y64" s="954"/>
      <c r="Z64" s="963"/>
      <c r="AA64" s="963"/>
      <c r="AB64" s="963"/>
      <c r="AC64" s="963"/>
      <c r="AD64" s="954"/>
      <c r="AE64" s="9"/>
      <c r="AF64" s="9"/>
      <c r="AG64" s="9"/>
      <c r="AH64" s="9"/>
      <c r="AI64" s="9"/>
      <c r="AJ64" s="9"/>
      <c r="AK64" s="9"/>
      <c r="AL64" s="9"/>
      <c r="AM64" s="9"/>
      <c r="AN64" s="9"/>
      <c r="AO64" s="9"/>
      <c r="AP64" s="9"/>
      <c r="AQ64" s="9"/>
      <c r="AR64" s="9"/>
      <c r="AS64" s="9"/>
      <c r="AT64" s="9"/>
      <c r="AU64" s="9"/>
    </row>
    <row r="65" spans="1:47" s="264" customFormat="1" ht="14.25">
      <c r="A65" s="42"/>
      <c r="B65" s="42"/>
      <c r="D65" s="181"/>
      <c r="E65" s="42"/>
      <c r="F65" s="42"/>
      <c r="G65" s="42"/>
      <c r="H65" s="42"/>
      <c r="I65" s="42"/>
      <c r="J65" s="42"/>
      <c r="K65" s="42"/>
      <c r="L65" s="42"/>
      <c r="M65" s="42"/>
      <c r="N65" s="42"/>
      <c r="O65" s="42"/>
      <c r="P65" s="181"/>
      <c r="Q65" s="181"/>
      <c r="R65" s="181"/>
      <c r="S65" s="181"/>
      <c r="T65" s="181"/>
      <c r="U65" s="181"/>
      <c r="V65" s="181"/>
      <c r="W65" s="181"/>
      <c r="X65" s="954"/>
      <c r="Y65" s="954"/>
      <c r="Z65" s="963"/>
      <c r="AA65" s="963"/>
      <c r="AB65" s="963"/>
      <c r="AC65" s="963"/>
      <c r="AD65" s="954"/>
      <c r="AE65" s="9"/>
      <c r="AF65" s="9"/>
      <c r="AG65" s="9"/>
      <c r="AH65" s="9"/>
      <c r="AI65" s="9"/>
      <c r="AJ65" s="9"/>
      <c r="AK65" s="9"/>
      <c r="AL65" s="9"/>
      <c r="AM65" s="9"/>
      <c r="AN65" s="9"/>
      <c r="AO65" s="9"/>
      <c r="AP65" s="9"/>
      <c r="AQ65" s="9"/>
      <c r="AR65" s="9"/>
      <c r="AS65" s="9"/>
      <c r="AT65" s="9"/>
      <c r="AU65" s="9"/>
    </row>
    <row r="66" spans="1:47" s="264" customFormat="1" ht="14.25">
      <c r="A66" s="42"/>
      <c r="B66" s="42"/>
      <c r="D66" s="181"/>
      <c r="E66" s="42"/>
      <c r="F66" s="42"/>
      <c r="G66" s="42"/>
      <c r="H66" s="42"/>
      <c r="I66" s="42"/>
      <c r="J66" s="42"/>
      <c r="K66" s="42"/>
      <c r="L66" s="42"/>
      <c r="M66" s="42"/>
      <c r="N66" s="42"/>
      <c r="O66" s="42"/>
      <c r="P66" s="181"/>
      <c r="Q66" s="181"/>
      <c r="R66" s="181"/>
      <c r="S66" s="181"/>
      <c r="T66" s="181"/>
      <c r="U66" s="181"/>
      <c r="V66" s="181"/>
      <c r="W66" s="181"/>
      <c r="X66" s="954"/>
      <c r="Y66" s="954"/>
      <c r="Z66" s="963"/>
      <c r="AA66" s="963"/>
      <c r="AB66" s="963"/>
      <c r="AC66" s="963"/>
      <c r="AD66" s="954"/>
      <c r="AE66" s="9"/>
      <c r="AF66" s="9"/>
      <c r="AG66" s="9"/>
      <c r="AH66" s="9"/>
      <c r="AI66" s="9"/>
      <c r="AJ66" s="9"/>
      <c r="AK66" s="9"/>
      <c r="AL66" s="9"/>
      <c r="AM66" s="9"/>
      <c r="AN66" s="9"/>
      <c r="AO66" s="9"/>
      <c r="AP66" s="9"/>
      <c r="AQ66" s="9"/>
      <c r="AR66" s="9"/>
      <c r="AS66" s="9"/>
      <c r="AT66" s="9"/>
      <c r="AU66" s="9"/>
    </row>
    <row r="67" spans="1:47" s="264" customFormat="1" ht="14.25">
      <c r="A67" s="42"/>
      <c r="B67" s="42"/>
      <c r="D67" s="181"/>
      <c r="E67" s="42"/>
      <c r="F67" s="42"/>
      <c r="G67" s="42"/>
      <c r="H67" s="42"/>
      <c r="I67" s="42"/>
      <c r="J67" s="42"/>
      <c r="K67" s="42"/>
      <c r="L67" s="42"/>
      <c r="M67" s="42"/>
      <c r="N67" s="42"/>
      <c r="O67" s="42"/>
      <c r="P67" s="181"/>
      <c r="Q67" s="181"/>
      <c r="R67" s="181"/>
      <c r="S67" s="181"/>
      <c r="T67" s="181"/>
      <c r="U67" s="181"/>
      <c r="V67" s="181"/>
      <c r="W67" s="181"/>
      <c r="X67" s="954"/>
      <c r="Y67" s="954"/>
      <c r="Z67" s="963"/>
      <c r="AA67" s="963"/>
      <c r="AB67" s="963"/>
      <c r="AC67" s="963"/>
      <c r="AD67" s="954"/>
      <c r="AE67" s="9"/>
      <c r="AF67" s="9"/>
      <c r="AG67" s="9"/>
      <c r="AH67" s="9"/>
      <c r="AI67" s="9"/>
      <c r="AJ67" s="9"/>
      <c r="AK67" s="9"/>
      <c r="AL67" s="9"/>
      <c r="AM67" s="9"/>
      <c r="AN67" s="9"/>
      <c r="AO67" s="9"/>
      <c r="AP67" s="9"/>
      <c r="AQ67" s="9"/>
      <c r="AR67" s="9"/>
      <c r="AS67" s="9"/>
      <c r="AT67" s="9"/>
      <c r="AU67" s="9"/>
    </row>
    <row r="68" spans="1:47" s="264" customFormat="1" ht="14.25">
      <c r="A68" s="42"/>
      <c r="B68" s="42"/>
      <c r="D68" s="181"/>
      <c r="E68" s="42"/>
      <c r="F68" s="42"/>
      <c r="G68" s="42"/>
      <c r="H68" s="42"/>
      <c r="I68" s="42"/>
      <c r="J68" s="42"/>
      <c r="K68" s="42"/>
      <c r="L68" s="42"/>
      <c r="M68" s="42"/>
      <c r="N68" s="42"/>
      <c r="O68" s="42"/>
      <c r="P68" s="181"/>
      <c r="Q68" s="181"/>
      <c r="R68" s="181"/>
      <c r="S68" s="181"/>
      <c r="T68" s="181"/>
      <c r="U68" s="181"/>
      <c r="V68" s="181"/>
      <c r="W68" s="181"/>
      <c r="X68" s="954"/>
      <c r="Y68" s="954"/>
      <c r="Z68" s="963"/>
      <c r="AA68" s="963"/>
      <c r="AB68" s="963"/>
      <c r="AC68" s="963"/>
      <c r="AD68" s="954"/>
      <c r="AE68" s="9"/>
      <c r="AF68" s="9"/>
      <c r="AG68" s="9"/>
      <c r="AH68" s="9"/>
      <c r="AI68" s="9"/>
      <c r="AJ68" s="9"/>
      <c r="AK68" s="9"/>
      <c r="AL68" s="9"/>
      <c r="AM68" s="9"/>
      <c r="AN68" s="9"/>
      <c r="AO68" s="9"/>
      <c r="AP68" s="9"/>
      <c r="AQ68" s="9"/>
      <c r="AR68" s="9"/>
      <c r="AS68" s="9"/>
      <c r="AT68" s="9"/>
      <c r="AU68" s="9"/>
    </row>
    <row r="69" spans="1:47" s="264" customFormat="1" ht="14.25">
      <c r="A69" s="42"/>
      <c r="B69" s="42"/>
      <c r="D69" s="181"/>
      <c r="E69" s="42"/>
      <c r="F69" s="42"/>
      <c r="G69" s="42"/>
      <c r="H69" s="42"/>
      <c r="I69" s="42"/>
      <c r="J69" s="42"/>
      <c r="K69" s="42"/>
      <c r="L69" s="42"/>
      <c r="M69" s="42"/>
      <c r="N69" s="42"/>
      <c r="O69" s="42"/>
      <c r="P69" s="181"/>
      <c r="Q69" s="181"/>
      <c r="R69" s="181"/>
      <c r="S69" s="181"/>
      <c r="T69" s="181"/>
      <c r="U69" s="181"/>
      <c r="V69" s="181"/>
      <c r="W69" s="181"/>
      <c r="X69" s="954"/>
      <c r="Y69" s="954"/>
      <c r="Z69" s="963"/>
      <c r="AA69" s="963"/>
      <c r="AB69" s="963"/>
      <c r="AC69" s="963"/>
      <c r="AD69" s="954"/>
      <c r="AE69" s="9"/>
      <c r="AF69" s="9"/>
      <c r="AG69" s="9"/>
      <c r="AH69" s="9"/>
      <c r="AI69" s="9"/>
      <c r="AJ69" s="9"/>
      <c r="AK69" s="9"/>
      <c r="AL69" s="9"/>
      <c r="AM69" s="9"/>
      <c r="AN69" s="9"/>
      <c r="AO69" s="9"/>
      <c r="AP69" s="9"/>
      <c r="AQ69" s="9"/>
      <c r="AR69" s="9"/>
      <c r="AS69" s="9"/>
      <c r="AT69" s="9"/>
      <c r="AU69" s="9"/>
    </row>
    <row r="70" spans="1:47" s="264" customFormat="1" ht="14.25">
      <c r="A70" s="42"/>
      <c r="B70" s="42"/>
      <c r="D70" s="181"/>
      <c r="E70" s="42"/>
      <c r="F70" s="42"/>
      <c r="G70" s="42"/>
      <c r="H70" s="42"/>
      <c r="I70" s="42"/>
      <c r="J70" s="42"/>
      <c r="K70" s="42"/>
      <c r="L70" s="42"/>
      <c r="M70" s="42"/>
      <c r="N70" s="42"/>
      <c r="O70" s="42"/>
      <c r="P70" s="181"/>
      <c r="Q70" s="181"/>
      <c r="R70" s="181"/>
      <c r="S70" s="181"/>
      <c r="T70" s="181"/>
      <c r="U70" s="181"/>
      <c r="V70" s="181"/>
      <c r="W70" s="181"/>
      <c r="X70" s="954"/>
      <c r="Y70" s="954"/>
      <c r="Z70" s="963"/>
      <c r="AA70" s="963"/>
      <c r="AB70" s="963"/>
      <c r="AC70" s="963"/>
      <c r="AD70" s="954"/>
      <c r="AE70" s="9"/>
      <c r="AF70" s="9"/>
      <c r="AG70" s="9"/>
      <c r="AH70" s="9"/>
      <c r="AI70" s="9"/>
      <c r="AJ70" s="9"/>
      <c r="AK70" s="9"/>
      <c r="AL70" s="9"/>
      <c r="AM70" s="9"/>
      <c r="AN70" s="9"/>
      <c r="AO70" s="9"/>
      <c r="AP70" s="9"/>
      <c r="AQ70" s="9"/>
      <c r="AR70" s="9"/>
      <c r="AS70" s="9"/>
      <c r="AT70" s="9"/>
      <c r="AU70" s="9"/>
    </row>
    <row r="71" spans="1:47" s="264" customFormat="1" ht="14.25">
      <c r="A71" s="42"/>
      <c r="B71" s="42"/>
      <c r="D71" s="181"/>
      <c r="E71" s="42"/>
      <c r="F71" s="42"/>
      <c r="G71" s="42"/>
      <c r="H71" s="42"/>
      <c r="I71" s="42"/>
      <c r="J71" s="42"/>
      <c r="K71" s="42"/>
      <c r="L71" s="42"/>
      <c r="M71" s="42"/>
      <c r="N71" s="42"/>
      <c r="O71" s="42"/>
      <c r="P71" s="181"/>
      <c r="Q71" s="181"/>
      <c r="R71" s="181"/>
      <c r="S71" s="181"/>
      <c r="T71" s="181"/>
      <c r="U71" s="181"/>
      <c r="V71" s="181"/>
      <c r="W71" s="181"/>
      <c r="X71" s="954"/>
      <c r="Y71" s="954"/>
      <c r="Z71" s="963"/>
      <c r="AA71" s="963"/>
      <c r="AB71" s="963"/>
      <c r="AC71" s="963"/>
      <c r="AD71" s="954"/>
      <c r="AE71" s="9"/>
      <c r="AF71" s="9"/>
      <c r="AG71" s="9"/>
      <c r="AH71" s="9"/>
      <c r="AI71" s="9"/>
      <c r="AJ71" s="9"/>
      <c r="AK71" s="9"/>
      <c r="AL71" s="9"/>
      <c r="AM71" s="9"/>
      <c r="AN71" s="9"/>
      <c r="AO71" s="9"/>
      <c r="AP71" s="9"/>
      <c r="AQ71" s="9"/>
      <c r="AR71" s="9"/>
      <c r="AS71" s="9"/>
      <c r="AT71" s="9"/>
      <c r="AU71" s="9"/>
    </row>
    <row r="72" spans="1:47" s="264" customFormat="1" ht="14.25">
      <c r="A72" s="42"/>
      <c r="B72" s="42"/>
      <c r="D72" s="181"/>
      <c r="E72" s="42"/>
      <c r="F72" s="42"/>
      <c r="G72" s="42"/>
      <c r="H72" s="42"/>
      <c r="I72" s="42"/>
      <c r="J72" s="42"/>
      <c r="K72" s="42"/>
      <c r="L72" s="42"/>
      <c r="M72" s="42"/>
      <c r="N72" s="42"/>
      <c r="O72" s="42"/>
      <c r="P72" s="181"/>
      <c r="Q72" s="181"/>
      <c r="R72" s="181"/>
      <c r="S72" s="181"/>
      <c r="T72" s="181"/>
      <c r="U72" s="181"/>
      <c r="V72" s="181"/>
      <c r="W72" s="181"/>
      <c r="X72" s="954"/>
      <c r="Y72" s="954"/>
      <c r="Z72" s="963"/>
      <c r="AA72" s="963"/>
      <c r="AB72" s="963"/>
      <c r="AC72" s="963"/>
      <c r="AD72" s="954"/>
      <c r="AE72" s="9"/>
      <c r="AF72" s="9"/>
      <c r="AG72" s="9"/>
      <c r="AH72" s="9"/>
      <c r="AI72" s="9"/>
      <c r="AJ72" s="9"/>
      <c r="AK72" s="9"/>
      <c r="AL72" s="9"/>
      <c r="AM72" s="9"/>
      <c r="AN72" s="9"/>
      <c r="AO72" s="9"/>
      <c r="AP72" s="9"/>
      <c r="AQ72" s="9"/>
      <c r="AR72" s="9"/>
      <c r="AS72" s="9"/>
      <c r="AT72" s="9"/>
      <c r="AU72" s="9"/>
    </row>
    <row r="73" spans="1:47" s="264" customFormat="1" ht="14.25">
      <c r="A73" s="42"/>
      <c r="B73" s="42"/>
      <c r="D73" s="181"/>
      <c r="E73" s="42"/>
      <c r="F73" s="42"/>
      <c r="G73" s="42"/>
      <c r="H73" s="42"/>
      <c r="I73" s="42"/>
      <c r="J73" s="42"/>
      <c r="K73" s="42"/>
      <c r="L73" s="42"/>
      <c r="M73" s="42"/>
      <c r="N73" s="42"/>
      <c r="O73" s="42"/>
      <c r="P73" s="181"/>
      <c r="Q73" s="181"/>
      <c r="R73" s="181"/>
      <c r="S73" s="181"/>
      <c r="T73" s="181"/>
      <c r="U73" s="181"/>
      <c r="V73" s="181"/>
      <c r="W73" s="181"/>
      <c r="X73" s="954"/>
      <c r="Y73" s="954"/>
      <c r="Z73" s="963"/>
      <c r="AA73" s="963"/>
      <c r="AB73" s="963"/>
      <c r="AC73" s="963"/>
      <c r="AD73" s="954"/>
      <c r="AE73" s="9"/>
      <c r="AF73" s="9"/>
      <c r="AG73" s="9"/>
      <c r="AH73" s="9"/>
      <c r="AI73" s="9"/>
      <c r="AJ73" s="9"/>
      <c r="AK73" s="9"/>
      <c r="AL73" s="9"/>
      <c r="AM73" s="9"/>
      <c r="AN73" s="9"/>
      <c r="AO73" s="9"/>
      <c r="AP73" s="9"/>
      <c r="AQ73" s="9"/>
      <c r="AR73" s="9"/>
      <c r="AS73" s="9"/>
      <c r="AT73" s="9"/>
      <c r="AU73" s="9"/>
    </row>
    <row r="74" spans="1:47" s="264" customFormat="1" ht="14.25">
      <c r="A74" s="42"/>
      <c r="B74" s="42"/>
      <c r="D74" s="181"/>
      <c r="E74" s="42"/>
      <c r="F74" s="42"/>
      <c r="G74" s="42"/>
      <c r="H74" s="42"/>
      <c r="I74" s="42"/>
      <c r="J74" s="42"/>
      <c r="K74" s="42"/>
      <c r="L74" s="42"/>
      <c r="M74" s="42"/>
      <c r="N74" s="42"/>
      <c r="O74" s="42"/>
      <c r="P74" s="181"/>
      <c r="Q74" s="181"/>
      <c r="R74" s="181"/>
      <c r="S74" s="181"/>
      <c r="T74" s="181"/>
      <c r="U74" s="181"/>
      <c r="V74" s="181"/>
      <c r="W74" s="181"/>
      <c r="X74" s="954"/>
      <c r="Y74" s="954"/>
      <c r="Z74" s="963"/>
      <c r="AA74" s="963"/>
      <c r="AB74" s="963"/>
      <c r="AC74" s="963"/>
      <c r="AD74" s="954"/>
      <c r="AE74" s="9"/>
      <c r="AF74" s="9"/>
      <c r="AG74" s="9"/>
      <c r="AH74" s="9"/>
      <c r="AI74" s="9"/>
      <c r="AJ74" s="9"/>
      <c r="AK74" s="9"/>
      <c r="AL74" s="9"/>
      <c r="AM74" s="9"/>
      <c r="AN74" s="9"/>
      <c r="AO74" s="9"/>
      <c r="AP74" s="9"/>
      <c r="AQ74" s="9"/>
      <c r="AR74" s="9"/>
      <c r="AS74" s="9"/>
      <c r="AT74" s="9"/>
      <c r="AU74" s="9"/>
    </row>
  </sheetData>
  <sheetProtection password="D08F" sheet="1" objects="1" scenarios="1"/>
  <mergeCells count="10">
    <mergeCell ref="F2:G2"/>
    <mergeCell ref="F3:G3"/>
    <mergeCell ref="F4:G4"/>
    <mergeCell ref="A12:B12"/>
    <mergeCell ref="A6:AD6"/>
    <mergeCell ref="A15:B15"/>
    <mergeCell ref="A33:B33"/>
    <mergeCell ref="A22:B22"/>
    <mergeCell ref="A20:B20"/>
    <mergeCell ref="A17:B17"/>
  </mergeCells>
  <printOptions/>
  <pageMargins left="0.44" right="0.28" top="0.68" bottom="0.3" header="0.19" footer="0.47"/>
  <pageSetup fitToWidth="2" fitToHeight="1" horizontalDpi="600" verticalDpi="600" orientation="landscape" scale="72" r:id="rId3"/>
  <headerFooter alignWithMargins="0">
    <oddFooter>&amp;R
</oddFooter>
  </headerFooter>
  <colBreaks count="1" manualBreakCount="1">
    <brk id="17" max="36" man="1"/>
  </colBreaks>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BR1730"/>
  <sheetViews>
    <sheetView zoomScale="75" zoomScaleNormal="75" workbookViewId="0" topLeftCell="A1">
      <selection activeCell="K18" sqref="K18"/>
    </sheetView>
  </sheetViews>
  <sheetFormatPr defaultColWidth="9.140625" defaultRowHeight="12.75"/>
  <cols>
    <col min="1" max="1" width="9.28125" style="583" bestFit="1" customWidth="1"/>
    <col min="2" max="2" width="58.8515625" style="160" customWidth="1"/>
    <col min="3" max="5" width="11.28125" style="679" customWidth="1"/>
    <col min="6" max="7" width="12.57421875" style="679" customWidth="1"/>
    <col min="8" max="9" width="10.7109375" style="679" customWidth="1"/>
    <col min="10" max="10" width="11.8515625" style="679" customWidth="1"/>
    <col min="11" max="11" width="13.7109375" style="676" customWidth="1"/>
    <col min="12" max="16384" width="9.140625" style="160" customWidth="1"/>
  </cols>
  <sheetData>
    <row r="1" spans="1:10" ht="24" customHeight="1">
      <c r="A1" s="681" t="s">
        <v>283</v>
      </c>
      <c r="B1" s="992"/>
      <c r="C1" s="853"/>
      <c r="D1" s="853"/>
      <c r="E1" s="993"/>
      <c r="F1" s="993"/>
      <c r="G1" s="993"/>
      <c r="H1" s="853"/>
      <c r="I1" s="854"/>
      <c r="J1" s="994" t="str">
        <f>'SCC List'!A2</f>
        <v>(Rev.11a, June 4, 2008)</v>
      </c>
    </row>
    <row r="2" spans="1:11" s="997" customFormat="1" ht="24" customHeight="1">
      <c r="A2" s="870" t="str">
        <f>'BUILD Main'!A2</f>
        <v>Insert Project Sponsor's Name here </v>
      </c>
      <c r="B2" s="816"/>
      <c r="C2" s="816"/>
      <c r="D2" s="816"/>
      <c r="E2" s="816"/>
      <c r="F2" s="816"/>
      <c r="G2" s="816"/>
      <c r="H2" s="1314" t="s">
        <v>76</v>
      </c>
      <c r="I2" s="1315"/>
      <c r="J2" s="995">
        <f>'BUILD Main'!J2</f>
        <v>39563</v>
      </c>
      <c r="K2" s="996"/>
    </row>
    <row r="3" spans="1:11" s="997" customFormat="1" ht="24" customHeight="1">
      <c r="A3" s="870" t="str">
        <f>'BUILD Main'!A3</f>
        <v>Insert Project Name and Location</v>
      </c>
      <c r="B3" s="816"/>
      <c r="C3" s="816"/>
      <c r="D3" s="816"/>
      <c r="E3" s="816"/>
      <c r="F3" s="816"/>
      <c r="G3" s="816"/>
      <c r="H3" s="1316"/>
      <c r="I3" s="1317"/>
      <c r="J3" s="998"/>
      <c r="K3" s="996"/>
    </row>
    <row r="4" spans="1:11" s="997" customFormat="1" ht="24" customHeight="1">
      <c r="A4" s="871" t="str">
        <f>'BUILD Main'!A4</f>
        <v>Insert Current Phase (e.g. Applic.for PE, PE, FD, Applic.for FFGA, Construction, Rev Ops) </v>
      </c>
      <c r="B4" s="999"/>
      <c r="C4" s="999"/>
      <c r="D4" s="999"/>
      <c r="E4" s="999"/>
      <c r="F4" s="999"/>
      <c r="G4" s="999"/>
      <c r="H4" s="1318"/>
      <c r="I4" s="1319"/>
      <c r="J4" s="1000"/>
      <c r="K4" s="996"/>
    </row>
    <row r="5" spans="1:11" s="851" customFormat="1" ht="6" customHeight="1">
      <c r="A5" s="1311"/>
      <c r="B5" s="1312"/>
      <c r="C5" s="1312"/>
      <c r="D5" s="1312"/>
      <c r="E5" s="1312"/>
      <c r="F5" s="1312"/>
      <c r="G5" s="1312"/>
      <c r="H5" s="1312"/>
      <c r="I5" s="1312"/>
      <c r="J5" s="1313"/>
      <c r="K5" s="850"/>
    </row>
    <row r="6" spans="1:10" ht="101.25" customHeight="1">
      <c r="A6" s="1322" t="s">
        <v>0</v>
      </c>
      <c r="B6" s="1323"/>
      <c r="C6" s="1323"/>
      <c r="D6" s="1323"/>
      <c r="E6" s="1323"/>
      <c r="F6" s="1323"/>
      <c r="G6" s="1323"/>
      <c r="H6" s="1323"/>
      <c r="I6" s="1323"/>
      <c r="J6" s="1324"/>
    </row>
    <row r="7" spans="1:11" s="670" customFormat="1" ht="15" customHeight="1">
      <c r="A7" s="734" t="str">
        <f>'SCC List'!A3:B3</f>
        <v>10 GUIDEWAY &amp; TRACK ELEMENTS (route miles)</v>
      </c>
      <c r="B7" s="735"/>
      <c r="C7" s="657"/>
      <c r="D7" s="656"/>
      <c r="E7" s="656"/>
      <c r="F7" s="658"/>
      <c r="G7" s="659"/>
      <c r="H7" s="660"/>
      <c r="I7" s="661"/>
      <c r="J7" s="666"/>
      <c r="K7" s="669"/>
    </row>
    <row r="8" spans="1:11" s="672" customFormat="1" ht="15" customHeight="1">
      <c r="A8" s="736">
        <f>'SCC List'!A4:B4</f>
        <v>10.01</v>
      </c>
      <c r="B8" s="737" t="str">
        <f>'SCC List'!B4</f>
        <v>Guideway: At-grade exclusive right-of-way</v>
      </c>
      <c r="C8" s="1320"/>
      <c r="D8" s="1320"/>
      <c r="E8" s="1320"/>
      <c r="F8" s="1320"/>
      <c r="G8" s="1320"/>
      <c r="H8" s="1320"/>
      <c r="I8" s="1320"/>
      <c r="J8" s="1321"/>
      <c r="K8" s="671"/>
    </row>
    <row r="9" spans="1:11" s="672" customFormat="1" ht="15" customHeight="1">
      <c r="A9" s="736">
        <f>'SCC List'!A5:B5</f>
        <v>10.02</v>
      </c>
      <c r="B9" s="737" t="str">
        <f>'SCC List'!B5</f>
        <v>Guideway: At-grade semi-exclusive (allows cross-traffic)</v>
      </c>
      <c r="C9" s="1320"/>
      <c r="D9" s="1320"/>
      <c r="E9" s="1320"/>
      <c r="F9" s="1320"/>
      <c r="G9" s="1320"/>
      <c r="H9" s="1320"/>
      <c r="I9" s="1320"/>
      <c r="J9" s="1321"/>
      <c r="K9" s="671"/>
    </row>
    <row r="10" spans="1:11" s="672" customFormat="1" ht="15" customHeight="1">
      <c r="A10" s="736">
        <f>'SCC List'!A6:B6</f>
        <v>10.03</v>
      </c>
      <c r="B10" s="737" t="str">
        <f>'SCC List'!B6</f>
        <v>Guideway: At-grade in mixed traffic</v>
      </c>
      <c r="C10" s="1320"/>
      <c r="D10" s="1320"/>
      <c r="E10" s="1320"/>
      <c r="F10" s="1320"/>
      <c r="G10" s="1320"/>
      <c r="H10" s="1320"/>
      <c r="I10" s="1320"/>
      <c r="J10" s="1321"/>
      <c r="K10" s="671"/>
    </row>
    <row r="11" spans="1:11" s="672" customFormat="1" ht="15" customHeight="1">
      <c r="A11" s="736">
        <f>'SCC List'!A7:B7</f>
        <v>10.04</v>
      </c>
      <c r="B11" s="737" t="str">
        <f>'SCC List'!B7</f>
        <v>Guideway: Aerial structure</v>
      </c>
      <c r="C11" s="1320"/>
      <c r="D11" s="1320"/>
      <c r="E11" s="1320"/>
      <c r="F11" s="1320"/>
      <c r="G11" s="1320"/>
      <c r="H11" s="1320"/>
      <c r="I11" s="1320"/>
      <c r="J11" s="1321"/>
      <c r="K11" s="671"/>
    </row>
    <row r="12" spans="1:11" s="672" customFormat="1" ht="15" customHeight="1">
      <c r="A12" s="736">
        <f>'SCC List'!A8:B8</f>
        <v>10.05</v>
      </c>
      <c r="B12" s="737" t="str">
        <f>'SCC List'!B8</f>
        <v>Guideway: Built-up fill</v>
      </c>
      <c r="C12" s="1320"/>
      <c r="D12" s="1320"/>
      <c r="E12" s="1320"/>
      <c r="F12" s="1320"/>
      <c r="G12" s="1320"/>
      <c r="H12" s="1320"/>
      <c r="I12" s="1320"/>
      <c r="J12" s="1321"/>
      <c r="K12" s="671"/>
    </row>
    <row r="13" spans="1:11" s="672" customFormat="1" ht="15" customHeight="1">
      <c r="A13" s="736">
        <f>'SCC List'!A9:B9</f>
        <v>10.06</v>
      </c>
      <c r="B13" s="737" t="str">
        <f>'SCC List'!B9</f>
        <v>Guideway: Underground cut &amp; cover</v>
      </c>
      <c r="C13" s="1320"/>
      <c r="D13" s="1320"/>
      <c r="E13" s="1320"/>
      <c r="F13" s="1320"/>
      <c r="G13" s="1320"/>
      <c r="H13" s="1320"/>
      <c r="I13" s="1320"/>
      <c r="J13" s="1321"/>
      <c r="K13" s="671"/>
    </row>
    <row r="14" spans="1:11" s="672" customFormat="1" ht="15" customHeight="1">
      <c r="A14" s="736">
        <f>'SCC List'!A10:B10</f>
        <v>10.07</v>
      </c>
      <c r="B14" s="737" t="str">
        <f>'SCC List'!B10</f>
        <v>Guideway: Underground tunnel</v>
      </c>
      <c r="C14" s="1320"/>
      <c r="D14" s="1320"/>
      <c r="E14" s="1320"/>
      <c r="F14" s="1320"/>
      <c r="G14" s="1320"/>
      <c r="H14" s="1320"/>
      <c r="I14" s="1320"/>
      <c r="J14" s="1321"/>
      <c r="K14" s="671"/>
    </row>
    <row r="15" spans="1:11" s="672" customFormat="1" ht="15" customHeight="1">
      <c r="A15" s="736">
        <f>'SCC List'!A11:B11</f>
        <v>10.08</v>
      </c>
      <c r="B15" s="737" t="str">
        <f>'SCC List'!B11</f>
        <v>Guideway: Retained cut or fill</v>
      </c>
      <c r="C15" s="1320"/>
      <c r="D15" s="1320"/>
      <c r="E15" s="1320"/>
      <c r="F15" s="1320"/>
      <c r="G15" s="1320"/>
      <c r="H15" s="1320"/>
      <c r="I15" s="1320"/>
      <c r="J15" s="1321"/>
      <c r="K15" s="671"/>
    </row>
    <row r="16" spans="1:11" s="672" customFormat="1" ht="15" customHeight="1">
      <c r="A16" s="736">
        <f>'SCC List'!A12:B12</f>
        <v>10.09</v>
      </c>
      <c r="B16" s="737" t="str">
        <f>'SCC List'!B12</f>
        <v>Track:  Direct fixation</v>
      </c>
      <c r="C16" s="1320"/>
      <c r="D16" s="1320"/>
      <c r="E16" s="1320"/>
      <c r="F16" s="1320"/>
      <c r="G16" s="1320"/>
      <c r="H16" s="1320"/>
      <c r="I16" s="1320"/>
      <c r="J16" s="1321"/>
      <c r="K16" s="671"/>
    </row>
    <row r="17" spans="1:11" s="672" customFormat="1" ht="15" customHeight="1">
      <c r="A17" s="736">
        <f>'SCC List'!A13:B13</f>
        <v>10.1</v>
      </c>
      <c r="B17" s="737" t="str">
        <f>'SCC List'!B13</f>
        <v>Track:  Embedded</v>
      </c>
      <c r="C17" s="1320"/>
      <c r="D17" s="1320"/>
      <c r="E17" s="1320"/>
      <c r="F17" s="1320"/>
      <c r="G17" s="1320"/>
      <c r="H17" s="1320"/>
      <c r="I17" s="1320"/>
      <c r="J17" s="1321"/>
      <c r="K17" s="671"/>
    </row>
    <row r="18" spans="1:11" s="672" customFormat="1" ht="15" customHeight="1">
      <c r="A18" s="736">
        <f>'SCC List'!A14:B14</f>
        <v>10.11</v>
      </c>
      <c r="B18" s="737" t="str">
        <f>'SCC List'!B14</f>
        <v>Track:  Ballasted</v>
      </c>
      <c r="C18" s="1320"/>
      <c r="D18" s="1320"/>
      <c r="E18" s="1320"/>
      <c r="F18" s="1320"/>
      <c r="G18" s="1320"/>
      <c r="H18" s="1320"/>
      <c r="I18" s="1320"/>
      <c r="J18" s="1321"/>
      <c r="K18" s="671"/>
    </row>
    <row r="19" spans="1:11" s="672" customFormat="1" ht="15" customHeight="1">
      <c r="A19" s="736">
        <f>'SCC List'!A15:B15</f>
        <v>10.12</v>
      </c>
      <c r="B19" s="737" t="str">
        <f>'SCC List'!B15</f>
        <v>Track:  Special (switches, turnouts)</v>
      </c>
      <c r="C19" s="1320"/>
      <c r="D19" s="1320"/>
      <c r="E19" s="1320"/>
      <c r="F19" s="1320"/>
      <c r="G19" s="1320"/>
      <c r="H19" s="1320"/>
      <c r="I19" s="1320"/>
      <c r="J19" s="1321"/>
      <c r="K19" s="671"/>
    </row>
    <row r="20" spans="1:11" s="672" customFormat="1" ht="15" customHeight="1">
      <c r="A20" s="736">
        <f>'SCC List'!A16:B16</f>
        <v>10.13</v>
      </c>
      <c r="B20" s="737" t="str">
        <f>'SCC List'!B16</f>
        <v>Track:  Vibration and noise dampening</v>
      </c>
      <c r="C20" s="1320"/>
      <c r="D20" s="1320"/>
      <c r="E20" s="1320"/>
      <c r="F20" s="1320"/>
      <c r="G20" s="1320"/>
      <c r="H20" s="1320"/>
      <c r="I20" s="1320"/>
      <c r="J20" s="1321"/>
      <c r="K20" s="671"/>
    </row>
    <row r="21" spans="1:11" s="670" customFormat="1" ht="15" customHeight="1">
      <c r="A21" s="734" t="str">
        <f>'SCC List'!A17:B17</f>
        <v>20 STATIONS, STOPS, TERMINALS, INTERMODAL (number)</v>
      </c>
      <c r="B21" s="735"/>
      <c r="C21" s="912"/>
      <c r="D21" s="913"/>
      <c r="E21" s="913"/>
      <c r="F21" s="914"/>
      <c r="G21" s="915"/>
      <c r="H21" s="916"/>
      <c r="I21" s="917"/>
      <c r="J21" s="918"/>
      <c r="K21" s="669"/>
    </row>
    <row r="22" spans="1:11" s="672" customFormat="1" ht="15" customHeight="1">
      <c r="A22" s="738">
        <f>'SCC List'!A18</f>
        <v>20.01</v>
      </c>
      <c r="B22" s="739" t="str">
        <f>'SCC List'!B18</f>
        <v>At-grade station, stop, shelter, mall, terminal, platform</v>
      </c>
      <c r="C22" s="1320"/>
      <c r="D22" s="1320"/>
      <c r="E22" s="1320"/>
      <c r="F22" s="1320"/>
      <c r="G22" s="1320"/>
      <c r="H22" s="1320"/>
      <c r="I22" s="1320"/>
      <c r="J22" s="1321"/>
      <c r="K22" s="671"/>
    </row>
    <row r="23" spans="1:11" s="672" customFormat="1" ht="15" customHeight="1">
      <c r="A23" s="738">
        <f>'SCC List'!A19</f>
        <v>20.02</v>
      </c>
      <c r="B23" s="739" t="str">
        <f>'SCC List'!B19</f>
        <v>Aerial station, stop, shelter, mall, terminal, platform</v>
      </c>
      <c r="C23" s="1320"/>
      <c r="D23" s="1320"/>
      <c r="E23" s="1320"/>
      <c r="F23" s="1320"/>
      <c r="G23" s="1320"/>
      <c r="H23" s="1320"/>
      <c r="I23" s="1320"/>
      <c r="J23" s="1321"/>
      <c r="K23" s="671"/>
    </row>
    <row r="24" spans="1:11" s="672" customFormat="1" ht="15" customHeight="1">
      <c r="A24" s="738">
        <f>'SCC List'!A20</f>
        <v>20.03</v>
      </c>
      <c r="B24" s="739" t="str">
        <f>'SCC List'!B20</f>
        <v>Underground station, stop, shelter, mall, terminal, platform </v>
      </c>
      <c r="C24" s="1320"/>
      <c r="D24" s="1320"/>
      <c r="E24" s="1320"/>
      <c r="F24" s="1320"/>
      <c r="G24" s="1320"/>
      <c r="H24" s="1320"/>
      <c r="I24" s="1320"/>
      <c r="J24" s="1321"/>
      <c r="K24" s="671"/>
    </row>
    <row r="25" spans="1:11" s="672" customFormat="1" ht="15" customHeight="1">
      <c r="A25" s="738">
        <f>'SCC List'!A21</f>
        <v>20.04</v>
      </c>
      <c r="B25" s="739" t="str">
        <f>'SCC List'!B21</f>
        <v>Other stations, landings, terminals:  Intermodal, ferry, trolley, etc. </v>
      </c>
      <c r="C25" s="1320"/>
      <c r="D25" s="1320"/>
      <c r="E25" s="1320"/>
      <c r="F25" s="1320"/>
      <c r="G25" s="1320"/>
      <c r="H25" s="1320"/>
      <c r="I25" s="1320"/>
      <c r="J25" s="1321"/>
      <c r="K25" s="671"/>
    </row>
    <row r="26" spans="1:11" s="672" customFormat="1" ht="15" customHeight="1">
      <c r="A26" s="738">
        <f>'SCC List'!A22</f>
        <v>20.05</v>
      </c>
      <c r="B26" s="739" t="str">
        <f>'SCC List'!B22</f>
        <v>Joint development </v>
      </c>
      <c r="C26" s="1320"/>
      <c r="D26" s="1320"/>
      <c r="E26" s="1320"/>
      <c r="F26" s="1320"/>
      <c r="G26" s="1320"/>
      <c r="H26" s="1320"/>
      <c r="I26" s="1320"/>
      <c r="J26" s="1321"/>
      <c r="K26" s="671"/>
    </row>
    <row r="27" spans="1:11" s="672" customFormat="1" ht="15" customHeight="1">
      <c r="A27" s="738">
        <f>'SCC List'!A23</f>
        <v>20.06</v>
      </c>
      <c r="B27" s="739" t="str">
        <f>'SCC List'!B23</f>
        <v>Automobile parking multi-story structure</v>
      </c>
      <c r="C27" s="1320"/>
      <c r="D27" s="1320"/>
      <c r="E27" s="1320"/>
      <c r="F27" s="1320"/>
      <c r="G27" s="1320"/>
      <c r="H27" s="1320"/>
      <c r="I27" s="1320"/>
      <c r="J27" s="1321"/>
      <c r="K27" s="671"/>
    </row>
    <row r="28" spans="1:11" s="672" customFormat="1" ht="15" customHeight="1">
      <c r="A28" s="738">
        <f>'SCC List'!A24</f>
        <v>20.07</v>
      </c>
      <c r="B28" s="739" t="str">
        <f>'SCC List'!B24</f>
        <v>Elevators, escalators</v>
      </c>
      <c r="C28" s="1320"/>
      <c r="D28" s="1320"/>
      <c r="E28" s="1320"/>
      <c r="F28" s="1320"/>
      <c r="G28" s="1320"/>
      <c r="H28" s="1320"/>
      <c r="I28" s="1320"/>
      <c r="J28" s="1321"/>
      <c r="K28" s="671"/>
    </row>
    <row r="29" spans="1:11" s="670" customFormat="1" ht="15" customHeight="1">
      <c r="A29" s="734" t="str">
        <f>'SCC List'!A25</f>
        <v>30 SUPPORT FACILITIES: YARDS, SHOPS, ADMIN. BLDGS</v>
      </c>
      <c r="B29" s="735"/>
      <c r="C29" s="920"/>
      <c r="D29" s="913"/>
      <c r="E29" s="913"/>
      <c r="F29" s="914"/>
      <c r="G29" s="915"/>
      <c r="H29" s="916"/>
      <c r="I29" s="917"/>
      <c r="J29" s="918"/>
      <c r="K29" s="669"/>
    </row>
    <row r="30" spans="1:11" s="672" customFormat="1" ht="15" customHeight="1">
      <c r="A30" s="738">
        <f>'SCC List'!A26</f>
        <v>30.01</v>
      </c>
      <c r="B30" s="739" t="str">
        <f>'SCC List'!B26</f>
        <v>Administration Building:  Office, sales, storage, revenue counting</v>
      </c>
      <c r="C30" s="1320"/>
      <c r="D30" s="1320"/>
      <c r="E30" s="1320"/>
      <c r="F30" s="1320"/>
      <c r="G30" s="1320"/>
      <c r="H30" s="1320"/>
      <c r="I30" s="1320"/>
      <c r="J30" s="1321"/>
      <c r="K30" s="671"/>
    </row>
    <row r="31" spans="1:11" s="672" customFormat="1" ht="15" customHeight="1">
      <c r="A31" s="738">
        <f>'SCC List'!A27</f>
        <v>30.02</v>
      </c>
      <c r="B31" s="740" t="str">
        <f>'SCC List'!B27</f>
        <v>Light Maintenance Facility </v>
      </c>
      <c r="C31" s="1320"/>
      <c r="D31" s="1320"/>
      <c r="E31" s="1320"/>
      <c r="F31" s="1320"/>
      <c r="G31" s="1320"/>
      <c r="H31" s="1320"/>
      <c r="I31" s="1320"/>
      <c r="J31" s="1321"/>
      <c r="K31" s="671"/>
    </row>
    <row r="32" spans="1:11" s="672" customFormat="1" ht="15" customHeight="1">
      <c r="A32" s="738">
        <f>'SCC List'!A28</f>
        <v>30.03</v>
      </c>
      <c r="B32" s="740" t="str">
        <f>'SCC List'!B28</f>
        <v>Heavy Maintenance Facility</v>
      </c>
      <c r="C32" s="1320"/>
      <c r="D32" s="1320"/>
      <c r="E32" s="1320"/>
      <c r="F32" s="1320"/>
      <c r="G32" s="1320"/>
      <c r="H32" s="1320"/>
      <c r="I32" s="1320"/>
      <c r="J32" s="1321"/>
      <c r="K32" s="671"/>
    </row>
    <row r="33" spans="1:11" s="672" customFormat="1" ht="15" customHeight="1">
      <c r="A33" s="738">
        <f>'SCC List'!A29</f>
        <v>30.04</v>
      </c>
      <c r="B33" s="740" t="str">
        <f>'SCC List'!B29</f>
        <v>Storage or Maintenance of Way Building</v>
      </c>
      <c r="C33" s="1320"/>
      <c r="D33" s="1320"/>
      <c r="E33" s="1320"/>
      <c r="F33" s="1320"/>
      <c r="G33" s="1320"/>
      <c r="H33" s="1320"/>
      <c r="I33" s="1320"/>
      <c r="J33" s="1321"/>
      <c r="K33" s="671"/>
    </row>
    <row r="34" spans="1:11" s="672" customFormat="1" ht="15" customHeight="1">
      <c r="A34" s="738">
        <f>'SCC List'!A30</f>
        <v>30.05</v>
      </c>
      <c r="B34" s="740" t="str">
        <f>'SCC List'!B30</f>
        <v>Yard and Yard Track</v>
      </c>
      <c r="C34" s="1320"/>
      <c r="D34" s="1320"/>
      <c r="E34" s="1320"/>
      <c r="F34" s="1320"/>
      <c r="G34" s="1320"/>
      <c r="H34" s="1320"/>
      <c r="I34" s="1320"/>
      <c r="J34" s="1321"/>
      <c r="K34" s="671"/>
    </row>
    <row r="35" spans="1:11" s="670" customFormat="1" ht="15" customHeight="1">
      <c r="A35" s="734" t="str">
        <f>'SCC List'!A31</f>
        <v>40 SITEWORK &amp; SPECIAL CONDITIONS</v>
      </c>
      <c r="C35" s="920"/>
      <c r="D35" s="913"/>
      <c r="E35" s="913"/>
      <c r="F35" s="914"/>
      <c r="G35" s="915"/>
      <c r="H35" s="916"/>
      <c r="I35" s="917"/>
      <c r="J35" s="918"/>
      <c r="K35" s="669"/>
    </row>
    <row r="36" spans="1:11" s="672" customFormat="1" ht="15" customHeight="1">
      <c r="A36" s="738">
        <f>'SCC List'!A32</f>
        <v>40.01</v>
      </c>
      <c r="B36" s="739" t="str">
        <f>'SCC List'!B32</f>
        <v>Demolition, Clearing, Earthwork</v>
      </c>
      <c r="C36" s="1320"/>
      <c r="D36" s="1320"/>
      <c r="E36" s="1320"/>
      <c r="F36" s="1320"/>
      <c r="G36" s="1320"/>
      <c r="H36" s="1320"/>
      <c r="I36" s="1320"/>
      <c r="J36" s="1321"/>
      <c r="K36" s="671"/>
    </row>
    <row r="37" spans="1:11" s="672" customFormat="1" ht="15" customHeight="1">
      <c r="A37" s="738">
        <f>'SCC List'!A33</f>
        <v>40.02</v>
      </c>
      <c r="B37" s="739" t="str">
        <f>'SCC List'!B33</f>
        <v>Site Utilities, Utility Relocation</v>
      </c>
      <c r="C37" s="1320"/>
      <c r="D37" s="1320"/>
      <c r="E37" s="1320"/>
      <c r="F37" s="1320"/>
      <c r="G37" s="1320"/>
      <c r="H37" s="1320"/>
      <c r="I37" s="1320"/>
      <c r="J37" s="1321"/>
      <c r="K37" s="671"/>
    </row>
    <row r="38" spans="1:11" s="672" customFormat="1" ht="12.75">
      <c r="A38" s="738">
        <f>'SCC List'!A34</f>
        <v>40.03</v>
      </c>
      <c r="B38" s="739" t="str">
        <f>'SCC List'!B34</f>
        <v>Haz. mat'l, contam'd soil removal/mitigation, ground water treatments</v>
      </c>
      <c r="C38" s="1320"/>
      <c r="D38" s="1320"/>
      <c r="E38" s="1320"/>
      <c r="F38" s="1320"/>
      <c r="G38" s="1320"/>
      <c r="H38" s="1320"/>
      <c r="I38" s="1320"/>
      <c r="J38" s="1321"/>
      <c r="K38" s="671"/>
    </row>
    <row r="39" spans="1:11" s="672" customFormat="1" ht="12.75" customHeight="1">
      <c r="A39" s="738">
        <f>'SCC List'!A35</f>
        <v>40.04</v>
      </c>
      <c r="B39" s="739" t="str">
        <f>'SCC List'!B35</f>
        <v>Environmental mitigation, e.g. wetlands, historic/archeologic, parks</v>
      </c>
      <c r="C39" s="1320"/>
      <c r="D39" s="1320"/>
      <c r="E39" s="1320"/>
      <c r="F39" s="1320"/>
      <c r="G39" s="1320"/>
      <c r="H39" s="1320"/>
      <c r="I39" s="1320"/>
      <c r="J39" s="1321"/>
      <c r="K39" s="671"/>
    </row>
    <row r="40" spans="1:11" s="672" customFormat="1" ht="12.75">
      <c r="A40" s="738">
        <f>'SCC List'!A36</f>
        <v>40.05</v>
      </c>
      <c r="B40" s="739" t="str">
        <f>'SCC List'!B36</f>
        <v>Site structures including retaining walls, sound walls</v>
      </c>
      <c r="C40" s="1320"/>
      <c r="D40" s="1320"/>
      <c r="E40" s="1320"/>
      <c r="F40" s="1320"/>
      <c r="G40" s="1320"/>
      <c r="H40" s="1320"/>
      <c r="I40" s="1320"/>
      <c r="J40" s="1321"/>
      <c r="K40" s="671"/>
    </row>
    <row r="41" spans="1:11" s="672" customFormat="1" ht="12.75" customHeight="1">
      <c r="A41" s="738">
        <f>'SCC List'!A37</f>
        <v>40.06</v>
      </c>
      <c r="B41" s="741" t="str">
        <f>'SCC List'!B37</f>
        <v>Pedestrian / bike access and accommodation, landscaping</v>
      </c>
      <c r="C41" s="1320"/>
      <c r="D41" s="1320"/>
      <c r="E41" s="1320"/>
      <c r="F41" s="1320"/>
      <c r="G41" s="1320"/>
      <c r="H41" s="1320"/>
      <c r="I41" s="1320"/>
      <c r="J41" s="1321"/>
      <c r="K41" s="671"/>
    </row>
    <row r="42" spans="1:11" s="672" customFormat="1" ht="12.75" customHeight="1">
      <c r="A42" s="738">
        <f>'SCC List'!A38</f>
        <v>40.07</v>
      </c>
      <c r="B42" s="741" t="str">
        <f>'SCC List'!B38</f>
        <v>Automobile, bus, van accessways including roads, parking lots</v>
      </c>
      <c r="C42" s="1320"/>
      <c r="D42" s="1320"/>
      <c r="E42" s="1320"/>
      <c r="F42" s="1320"/>
      <c r="G42" s="1320"/>
      <c r="H42" s="1320"/>
      <c r="I42" s="1320"/>
      <c r="J42" s="1321"/>
      <c r="K42" s="671"/>
    </row>
    <row r="43" spans="1:11" s="672" customFormat="1" ht="12.75">
      <c r="A43" s="738">
        <f>'SCC List'!A39</f>
        <v>40.08</v>
      </c>
      <c r="B43" s="739" t="str">
        <f>'SCC List'!B39</f>
        <v>Temporary Facilities and other indirect costs during construction</v>
      </c>
      <c r="C43" s="1320"/>
      <c r="D43" s="1320"/>
      <c r="E43" s="1320"/>
      <c r="F43" s="1320"/>
      <c r="G43" s="1320"/>
      <c r="H43" s="1320"/>
      <c r="I43" s="1320"/>
      <c r="J43" s="1321"/>
      <c r="K43" s="671"/>
    </row>
    <row r="44" spans="1:11" s="670" customFormat="1" ht="15" customHeight="1">
      <c r="A44" s="734" t="str">
        <f>'SCC List'!A40</f>
        <v>50  SYSTEMS</v>
      </c>
      <c r="B44" s="735"/>
      <c r="C44" s="920"/>
      <c r="D44" s="913"/>
      <c r="E44" s="913"/>
      <c r="F44" s="914"/>
      <c r="G44" s="915"/>
      <c r="H44" s="916"/>
      <c r="I44" s="917"/>
      <c r="J44" s="918"/>
      <c r="K44" s="669"/>
    </row>
    <row r="45" spans="1:11" s="672" customFormat="1" ht="15" customHeight="1">
      <c r="A45" s="738">
        <f>'SCC List'!A41</f>
        <v>50.01</v>
      </c>
      <c r="B45" s="739" t="str">
        <f>'SCC List'!B41</f>
        <v>Train control and signals</v>
      </c>
      <c r="C45" s="1320"/>
      <c r="D45" s="1320"/>
      <c r="E45" s="1320"/>
      <c r="F45" s="1320"/>
      <c r="G45" s="1320"/>
      <c r="H45" s="1320"/>
      <c r="I45" s="1320"/>
      <c r="J45" s="1321"/>
      <c r="K45" s="671"/>
    </row>
    <row r="46" spans="1:11" s="672" customFormat="1" ht="15" customHeight="1">
      <c r="A46" s="738">
        <f>'SCC List'!A42</f>
        <v>50.02</v>
      </c>
      <c r="B46" s="739" t="str">
        <f>'SCC List'!B42</f>
        <v>Traffic signals and crossing protection</v>
      </c>
      <c r="C46" s="1320"/>
      <c r="D46" s="1320"/>
      <c r="E46" s="1320"/>
      <c r="F46" s="1320"/>
      <c r="G46" s="1320"/>
      <c r="H46" s="1320"/>
      <c r="I46" s="1320"/>
      <c r="J46" s="1321"/>
      <c r="K46" s="671"/>
    </row>
    <row r="47" spans="1:11" s="672" customFormat="1" ht="15" customHeight="1">
      <c r="A47" s="738">
        <f>'SCC List'!A43</f>
        <v>50.03</v>
      </c>
      <c r="B47" s="739" t="str">
        <f>'SCC List'!B43</f>
        <v>Traction power supply:  substations </v>
      </c>
      <c r="C47" s="1320"/>
      <c r="D47" s="1320"/>
      <c r="E47" s="1320"/>
      <c r="F47" s="1320"/>
      <c r="G47" s="1320"/>
      <c r="H47" s="1320"/>
      <c r="I47" s="1320"/>
      <c r="J47" s="1321"/>
      <c r="K47" s="671"/>
    </row>
    <row r="48" spans="1:11" s="672" customFormat="1" ht="15" customHeight="1">
      <c r="A48" s="738">
        <f>'SCC List'!A44</f>
        <v>50.04</v>
      </c>
      <c r="B48" s="739" t="str">
        <f>'SCC List'!B44</f>
        <v>Traction power distribution:  catenary and third rail</v>
      </c>
      <c r="C48" s="1320"/>
      <c r="D48" s="1320"/>
      <c r="E48" s="1320"/>
      <c r="F48" s="1320"/>
      <c r="G48" s="1320"/>
      <c r="H48" s="1320"/>
      <c r="I48" s="1320"/>
      <c r="J48" s="1321"/>
      <c r="K48" s="671"/>
    </row>
    <row r="49" spans="1:11" s="672" customFormat="1" ht="15" customHeight="1">
      <c r="A49" s="738">
        <f>'SCC List'!A45</f>
        <v>50.05</v>
      </c>
      <c r="B49" s="739" t="str">
        <f>'SCC List'!B45</f>
        <v>Communications</v>
      </c>
      <c r="C49" s="1320"/>
      <c r="D49" s="1320"/>
      <c r="E49" s="1320"/>
      <c r="F49" s="1320"/>
      <c r="G49" s="1320"/>
      <c r="H49" s="1320"/>
      <c r="I49" s="1320"/>
      <c r="J49" s="1321"/>
      <c r="K49" s="671"/>
    </row>
    <row r="50" spans="1:11" s="672" customFormat="1" ht="15" customHeight="1">
      <c r="A50" s="738">
        <f>'SCC List'!A46</f>
        <v>50.06</v>
      </c>
      <c r="B50" s="739" t="str">
        <f>'SCC List'!B46</f>
        <v>Fare collection system and equipment</v>
      </c>
      <c r="C50" s="1320"/>
      <c r="D50" s="1320"/>
      <c r="E50" s="1320"/>
      <c r="F50" s="1320"/>
      <c r="G50" s="1320"/>
      <c r="H50" s="1320"/>
      <c r="I50" s="1320"/>
      <c r="J50" s="1321"/>
      <c r="K50" s="671"/>
    </row>
    <row r="51" spans="1:11" s="672" customFormat="1" ht="15" customHeight="1">
      <c r="A51" s="738">
        <f>'SCC List'!A47</f>
        <v>50.07</v>
      </c>
      <c r="B51" s="739" t="str">
        <f>'SCC List'!B47</f>
        <v>Central Control</v>
      </c>
      <c r="C51" s="1320"/>
      <c r="D51" s="1320"/>
      <c r="E51" s="1320"/>
      <c r="F51" s="1320"/>
      <c r="G51" s="1320"/>
      <c r="H51" s="1320"/>
      <c r="I51" s="1320"/>
      <c r="J51" s="1321"/>
      <c r="K51" s="671"/>
    </row>
    <row r="52" spans="1:70" s="673" customFormat="1" ht="15.75" customHeight="1">
      <c r="A52" s="1309" t="str">
        <f>'SCC Definitions'!A51:B51</f>
        <v>Construction Subtotal (10 - 50)</v>
      </c>
      <c r="B52" s="1310"/>
      <c r="C52" s="921"/>
      <c r="D52" s="922"/>
      <c r="E52" s="922"/>
      <c r="F52" s="923"/>
      <c r="G52" s="924"/>
      <c r="H52" s="925"/>
      <c r="I52" s="926"/>
      <c r="J52" s="927"/>
      <c r="K52" s="669"/>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670"/>
      <c r="AP52" s="670"/>
      <c r="AQ52" s="670"/>
      <c r="AR52" s="670"/>
      <c r="AS52" s="670"/>
      <c r="AT52" s="670"/>
      <c r="AU52" s="670"/>
      <c r="AV52" s="670"/>
      <c r="AW52" s="670"/>
      <c r="AX52" s="670"/>
      <c r="AY52" s="670"/>
      <c r="AZ52" s="670"/>
      <c r="BA52" s="670"/>
      <c r="BB52" s="670"/>
      <c r="BC52" s="670"/>
      <c r="BD52" s="670"/>
      <c r="BE52" s="670"/>
      <c r="BF52" s="670"/>
      <c r="BG52" s="670"/>
      <c r="BH52" s="670"/>
      <c r="BI52" s="670"/>
      <c r="BJ52" s="670"/>
      <c r="BK52" s="670"/>
      <c r="BL52" s="670"/>
      <c r="BM52" s="670"/>
      <c r="BN52" s="670"/>
      <c r="BO52" s="670"/>
      <c r="BP52" s="670"/>
      <c r="BQ52" s="670"/>
      <c r="BR52" s="670"/>
    </row>
    <row r="53" spans="1:11" s="670" customFormat="1" ht="15">
      <c r="A53" s="734" t="str">
        <f>'SCC List'!A48:B48</f>
        <v>60 ROW, LAND, EXISTING IMPROVEMENTS</v>
      </c>
      <c r="C53" s="920"/>
      <c r="D53" s="913"/>
      <c r="E53" s="913"/>
      <c r="F53" s="914"/>
      <c r="G53" s="915"/>
      <c r="H53" s="916"/>
      <c r="I53" s="917"/>
      <c r="J53" s="918"/>
      <c r="K53" s="669"/>
    </row>
    <row r="54" spans="1:11" s="672" customFormat="1" ht="12.75">
      <c r="A54" s="738">
        <f>'SCC List'!A49</f>
        <v>60.01</v>
      </c>
      <c r="B54" s="739" t="str">
        <f>'SCC List'!B49</f>
        <v>Purchase or lease of real estate  </v>
      </c>
      <c r="C54" s="1320"/>
      <c r="D54" s="1320"/>
      <c r="E54" s="1320"/>
      <c r="F54" s="1320"/>
      <c r="G54" s="1320"/>
      <c r="H54" s="1320"/>
      <c r="I54" s="1320"/>
      <c r="J54" s="1321"/>
      <c r="K54" s="671"/>
    </row>
    <row r="55" spans="1:11" s="672" customFormat="1" ht="12.75">
      <c r="A55" s="738">
        <f>'SCC List'!A50</f>
        <v>60.02</v>
      </c>
      <c r="B55" s="739" t="str">
        <f>'SCC List'!B50</f>
        <v>Relocation of existing households and businesses</v>
      </c>
      <c r="C55" s="1320"/>
      <c r="D55" s="1320"/>
      <c r="E55" s="1320"/>
      <c r="F55" s="1320"/>
      <c r="G55" s="1320"/>
      <c r="H55" s="1320"/>
      <c r="I55" s="1320"/>
      <c r="J55" s="1321"/>
      <c r="K55" s="671"/>
    </row>
    <row r="56" spans="1:11" s="670" customFormat="1" ht="15" customHeight="1">
      <c r="A56" s="742" t="str">
        <f>'SCC List'!A51</f>
        <v>70 VEHICLES (number)</v>
      </c>
      <c r="B56" s="735"/>
      <c r="C56" s="912"/>
      <c r="D56" s="913"/>
      <c r="E56" s="913"/>
      <c r="F56" s="914"/>
      <c r="G56" s="915"/>
      <c r="H56" s="916"/>
      <c r="I56" s="917"/>
      <c r="J56" s="918"/>
      <c r="K56" s="669"/>
    </row>
    <row r="57" spans="1:11" s="672" customFormat="1" ht="15" customHeight="1">
      <c r="A57" s="738">
        <f>'SCC List'!A52</f>
        <v>70.01</v>
      </c>
      <c r="B57" s="739" t="str">
        <f>'SCC List'!B52</f>
        <v>Light Rail</v>
      </c>
      <c r="C57" s="1320"/>
      <c r="D57" s="1320"/>
      <c r="E57" s="1320"/>
      <c r="F57" s="1320"/>
      <c r="G57" s="1320"/>
      <c r="H57" s="1320"/>
      <c r="I57" s="1320"/>
      <c r="J57" s="1321"/>
      <c r="K57" s="671"/>
    </row>
    <row r="58" spans="1:11" s="672" customFormat="1" ht="15" customHeight="1">
      <c r="A58" s="738">
        <f>'SCC List'!A53</f>
        <v>70.02</v>
      </c>
      <c r="B58" s="739" t="str">
        <f>'SCC List'!B53</f>
        <v>Heavy Rail</v>
      </c>
      <c r="C58" s="1320"/>
      <c r="D58" s="1320"/>
      <c r="E58" s="1320"/>
      <c r="F58" s="1320"/>
      <c r="G58" s="1320"/>
      <c r="H58" s="1320"/>
      <c r="I58" s="1320"/>
      <c r="J58" s="1321"/>
      <c r="K58" s="671"/>
    </row>
    <row r="59" spans="1:11" s="672" customFormat="1" ht="15" customHeight="1">
      <c r="A59" s="738">
        <f>'SCC List'!A54</f>
        <v>70.03</v>
      </c>
      <c r="B59" s="739" t="str">
        <f>'SCC List'!B54</f>
        <v>Commuter Rail</v>
      </c>
      <c r="C59" s="1320"/>
      <c r="D59" s="1320"/>
      <c r="E59" s="1320"/>
      <c r="F59" s="1320"/>
      <c r="G59" s="1320"/>
      <c r="H59" s="1320"/>
      <c r="I59" s="1320"/>
      <c r="J59" s="1321"/>
      <c r="K59" s="671"/>
    </row>
    <row r="60" spans="1:11" s="672" customFormat="1" ht="15" customHeight="1">
      <c r="A60" s="738">
        <f>'SCC List'!A55</f>
        <v>70.04</v>
      </c>
      <c r="B60" s="739" t="str">
        <f>'SCC List'!B55</f>
        <v>Bus</v>
      </c>
      <c r="C60" s="1320"/>
      <c r="D60" s="1320"/>
      <c r="E60" s="1320"/>
      <c r="F60" s="1320"/>
      <c r="G60" s="1320"/>
      <c r="H60" s="1320"/>
      <c r="I60" s="1320"/>
      <c r="J60" s="1321"/>
      <c r="K60" s="671"/>
    </row>
    <row r="61" spans="1:11" s="672" customFormat="1" ht="15" customHeight="1">
      <c r="A61" s="738">
        <f>'SCC List'!A56</f>
        <v>70.05</v>
      </c>
      <c r="B61" s="739" t="str">
        <f>'SCC List'!B56</f>
        <v>Other</v>
      </c>
      <c r="C61" s="1320"/>
      <c r="D61" s="1320"/>
      <c r="E61" s="1320"/>
      <c r="F61" s="1320"/>
      <c r="G61" s="1320"/>
      <c r="H61" s="1320"/>
      <c r="I61" s="1320"/>
      <c r="J61" s="1321"/>
      <c r="K61" s="671"/>
    </row>
    <row r="62" spans="1:11" s="672" customFormat="1" ht="15" customHeight="1">
      <c r="A62" s="738">
        <f>'SCC List'!A57</f>
        <v>70.06</v>
      </c>
      <c r="B62" s="739" t="str">
        <f>'SCC List'!B57</f>
        <v>Non-revenue vehicles</v>
      </c>
      <c r="C62" s="1320"/>
      <c r="D62" s="1320"/>
      <c r="E62" s="1320"/>
      <c r="F62" s="1320"/>
      <c r="G62" s="1320"/>
      <c r="H62" s="1320"/>
      <c r="I62" s="1320"/>
      <c r="J62" s="1321"/>
      <c r="K62" s="671"/>
    </row>
    <row r="63" spans="1:11" s="672" customFormat="1" ht="15" customHeight="1">
      <c r="A63" s="738">
        <f>'SCC List'!A58</f>
        <v>70.07</v>
      </c>
      <c r="B63" s="739" t="str">
        <f>'SCC List'!B58</f>
        <v>Spare parts</v>
      </c>
      <c r="C63" s="1320"/>
      <c r="D63" s="1320"/>
      <c r="E63" s="1320"/>
      <c r="F63" s="1320"/>
      <c r="G63" s="1320"/>
      <c r="H63" s="1320"/>
      <c r="I63" s="1320"/>
      <c r="J63" s="1321"/>
      <c r="K63" s="671"/>
    </row>
    <row r="64" spans="1:11" s="675" customFormat="1" ht="15" customHeight="1">
      <c r="A64" s="742" t="str">
        <f>'SCC List'!A59</f>
        <v>80 PROFESSIONAL SERVICES (applies to Cats. 10-50)</v>
      </c>
      <c r="B64" s="743"/>
      <c r="C64" s="920"/>
      <c r="D64" s="913"/>
      <c r="E64" s="913"/>
      <c r="F64" s="914"/>
      <c r="G64" s="915"/>
      <c r="H64" s="916"/>
      <c r="I64" s="917"/>
      <c r="J64" s="918"/>
      <c r="K64" s="674"/>
    </row>
    <row r="65" spans="1:11" s="672" customFormat="1" ht="15" customHeight="1">
      <c r="A65" s="744">
        <f>'SCC List'!A60</f>
        <v>80.01</v>
      </c>
      <c r="B65" s="737" t="str">
        <f>'SCC List'!B60</f>
        <v>Preliminary Engineering</v>
      </c>
      <c r="C65" s="1320"/>
      <c r="D65" s="1320"/>
      <c r="E65" s="1320"/>
      <c r="F65" s="1320"/>
      <c r="G65" s="1320"/>
      <c r="H65" s="1320"/>
      <c r="I65" s="1320"/>
      <c r="J65" s="1321"/>
      <c r="K65" s="671"/>
    </row>
    <row r="66" spans="1:11" s="672" customFormat="1" ht="15" customHeight="1">
      <c r="A66" s="744">
        <f>'SCC List'!A61</f>
        <v>80.02</v>
      </c>
      <c r="B66" s="737" t="str">
        <f>'SCC List'!B61</f>
        <v>Final Design</v>
      </c>
      <c r="C66" s="1320"/>
      <c r="D66" s="1320"/>
      <c r="E66" s="1320"/>
      <c r="F66" s="1320"/>
      <c r="G66" s="1320"/>
      <c r="H66" s="1320"/>
      <c r="I66" s="1320"/>
      <c r="J66" s="1321"/>
      <c r="K66" s="671"/>
    </row>
    <row r="67" spans="1:11" s="672" customFormat="1" ht="15" customHeight="1">
      <c r="A67" s="744">
        <f>'SCC List'!A62</f>
        <v>80.03</v>
      </c>
      <c r="B67" s="737" t="str">
        <f>'SCC List'!B62</f>
        <v>Project Management for Design and Construction</v>
      </c>
      <c r="C67" s="1320"/>
      <c r="D67" s="1320"/>
      <c r="E67" s="1320"/>
      <c r="F67" s="1320"/>
      <c r="G67" s="1320"/>
      <c r="H67" s="1320"/>
      <c r="I67" s="1320"/>
      <c r="J67" s="1321"/>
      <c r="K67" s="671"/>
    </row>
    <row r="68" spans="1:11" s="672" customFormat="1" ht="15" customHeight="1">
      <c r="A68" s="744">
        <f>'SCC List'!A63</f>
        <v>80.04</v>
      </c>
      <c r="B68" s="737" t="str">
        <f>'SCC List'!B63</f>
        <v>Construction Administration &amp; Management </v>
      </c>
      <c r="C68" s="1320"/>
      <c r="D68" s="1320"/>
      <c r="E68" s="1320"/>
      <c r="F68" s="1320"/>
      <c r="G68" s="1320"/>
      <c r="H68" s="1320"/>
      <c r="I68" s="1320"/>
      <c r="J68" s="1321"/>
      <c r="K68" s="671"/>
    </row>
    <row r="69" spans="1:11" s="672" customFormat="1" ht="15" customHeight="1">
      <c r="A69" s="744">
        <f>'SCC List'!A64</f>
        <v>80.05</v>
      </c>
      <c r="B69" s="737" t="str">
        <f>'SCC List'!B64</f>
        <v>Professional Liability and other Non-Construction Insurance </v>
      </c>
      <c r="C69" s="1320"/>
      <c r="D69" s="1320"/>
      <c r="E69" s="1320"/>
      <c r="F69" s="1320"/>
      <c r="G69" s="1320"/>
      <c r="H69" s="1320"/>
      <c r="I69" s="1320"/>
      <c r="J69" s="1321"/>
      <c r="K69" s="671"/>
    </row>
    <row r="70" spans="1:11" s="672" customFormat="1" ht="15" customHeight="1">
      <c r="A70" s="744">
        <f>'SCC List'!A65</f>
        <v>80.06</v>
      </c>
      <c r="B70" s="737" t="str">
        <f>'SCC List'!B65</f>
        <v>Legal; Permits; Review Fees by other agencies, cities, etc.</v>
      </c>
      <c r="C70" s="1320"/>
      <c r="D70" s="1320"/>
      <c r="E70" s="1320"/>
      <c r="F70" s="1320"/>
      <c r="G70" s="1320"/>
      <c r="H70" s="1320"/>
      <c r="I70" s="1320"/>
      <c r="J70" s="1321"/>
      <c r="K70" s="671"/>
    </row>
    <row r="71" spans="1:11" s="672" customFormat="1" ht="15" customHeight="1">
      <c r="A71" s="744">
        <f>'SCC List'!A66</f>
        <v>80.07</v>
      </c>
      <c r="B71" s="737" t="str">
        <f>'SCC List'!B66</f>
        <v>Surveys, Testing, Investigation, Inspection</v>
      </c>
      <c r="C71" s="1320"/>
      <c r="D71" s="1320"/>
      <c r="E71" s="1320"/>
      <c r="F71" s="1320"/>
      <c r="G71" s="1320"/>
      <c r="H71" s="1320"/>
      <c r="I71" s="1320"/>
      <c r="J71" s="1321"/>
      <c r="K71" s="671"/>
    </row>
    <row r="72" spans="1:11" s="672" customFormat="1" ht="15" customHeight="1">
      <c r="A72" s="744">
        <f>'SCC List'!A67</f>
        <v>80.08</v>
      </c>
      <c r="B72" s="737" t="str">
        <f>'SCC List'!B67</f>
        <v>Start up</v>
      </c>
      <c r="C72" s="1320"/>
      <c r="D72" s="1320"/>
      <c r="E72" s="1320"/>
      <c r="F72" s="1320"/>
      <c r="G72" s="1320"/>
      <c r="H72" s="1320"/>
      <c r="I72" s="1320"/>
      <c r="J72" s="1321"/>
      <c r="K72" s="671"/>
    </row>
    <row r="73" spans="1:11" s="672" customFormat="1" ht="15" customHeight="1">
      <c r="A73" s="745" t="str">
        <f>'SCC Definitions'!A72</f>
        <v>Subtotal (10 - 80)</v>
      </c>
      <c r="B73" s="746"/>
      <c r="C73" s="921"/>
      <c r="D73" s="922"/>
      <c r="E73" s="922"/>
      <c r="F73" s="923"/>
      <c r="G73" s="924"/>
      <c r="H73" s="1001"/>
      <c r="I73" s="926"/>
      <c r="J73" s="927"/>
      <c r="K73" s="671"/>
    </row>
    <row r="74" spans="1:11" s="670" customFormat="1" ht="15" customHeight="1">
      <c r="A74" s="734" t="str">
        <f>'SCC List'!A68</f>
        <v>90 UNALLOCATED CONTINGENCY</v>
      </c>
      <c r="C74" s="1320"/>
      <c r="D74" s="1320"/>
      <c r="E74" s="1320"/>
      <c r="F74" s="1320"/>
      <c r="G74" s="1320"/>
      <c r="H74" s="1320"/>
      <c r="I74" s="1320"/>
      <c r="J74" s="1321"/>
      <c r="K74" s="671"/>
    </row>
    <row r="75" spans="1:11" s="670" customFormat="1" ht="15" customHeight="1">
      <c r="A75" s="747" t="str">
        <f>'SCC Definitions'!A74</f>
        <v>Subtotal (10 - 90)</v>
      </c>
      <c r="B75" s="748"/>
      <c r="C75" s="928"/>
      <c r="D75" s="919"/>
      <c r="E75" s="919"/>
      <c r="F75" s="929"/>
      <c r="G75" s="930"/>
      <c r="H75" s="931"/>
      <c r="I75" s="932"/>
      <c r="J75" s="933"/>
      <c r="K75" s="669"/>
    </row>
    <row r="76" spans="1:11" s="670" customFormat="1" ht="15" customHeight="1">
      <c r="A76" s="742" t="str">
        <f>'SCC List'!A69</f>
        <v>100  FINANCE CHARGES</v>
      </c>
      <c r="C76" s="1320"/>
      <c r="D76" s="1320"/>
      <c r="E76" s="1320"/>
      <c r="F76" s="1320"/>
      <c r="G76" s="1320"/>
      <c r="H76" s="1320"/>
      <c r="I76" s="1320"/>
      <c r="J76" s="1321"/>
      <c r="K76" s="671"/>
    </row>
    <row r="77" spans="1:70" s="673" customFormat="1" ht="15.75" customHeight="1">
      <c r="A77" s="749" t="str">
        <f>'SCC Definitions'!A76</f>
        <v>Total Project Cost (10 - 100)</v>
      </c>
      <c r="B77" s="750"/>
      <c r="C77" s="921"/>
      <c r="D77" s="922"/>
      <c r="E77" s="922"/>
      <c r="F77" s="923"/>
      <c r="G77" s="924"/>
      <c r="H77" s="925"/>
      <c r="I77" s="926"/>
      <c r="J77" s="927"/>
      <c r="K77" s="669"/>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70"/>
      <c r="AR77" s="670"/>
      <c r="AS77" s="670"/>
      <c r="AT77" s="670"/>
      <c r="AU77" s="670"/>
      <c r="AV77" s="670"/>
      <c r="AW77" s="670"/>
      <c r="AX77" s="670"/>
      <c r="AY77" s="670"/>
      <c r="AZ77" s="670"/>
      <c r="BA77" s="670"/>
      <c r="BB77" s="670"/>
      <c r="BC77" s="670"/>
      <c r="BD77" s="670"/>
      <c r="BE77" s="670"/>
      <c r="BF77" s="670"/>
      <c r="BG77" s="670"/>
      <c r="BH77" s="670"/>
      <c r="BI77" s="670"/>
      <c r="BJ77" s="670"/>
      <c r="BK77" s="670"/>
      <c r="BL77" s="670"/>
      <c r="BM77" s="670"/>
      <c r="BN77" s="670"/>
      <c r="BO77" s="670"/>
      <c r="BP77" s="670"/>
      <c r="BQ77" s="670"/>
      <c r="BR77" s="670"/>
    </row>
    <row r="78" spans="3:11" s="677" customFormat="1" ht="15" customHeight="1">
      <c r="C78" s="664"/>
      <c r="D78" s="664"/>
      <c r="E78" s="664"/>
      <c r="F78" s="664"/>
      <c r="G78" s="664"/>
      <c r="H78" s="664"/>
      <c r="I78" s="664"/>
      <c r="J78" s="664"/>
      <c r="K78" s="678"/>
    </row>
    <row r="79" spans="3:11" s="677" customFormat="1" ht="15" customHeight="1">
      <c r="C79" s="664"/>
      <c r="D79" s="664"/>
      <c r="E79" s="664"/>
      <c r="F79" s="664"/>
      <c r="G79" s="664"/>
      <c r="H79" s="664"/>
      <c r="I79" s="664"/>
      <c r="J79" s="664"/>
      <c r="K79" s="678"/>
    </row>
    <row r="80" spans="3:11" s="677" customFormat="1" ht="15" customHeight="1">
      <c r="C80" s="664"/>
      <c r="D80" s="664"/>
      <c r="E80" s="664"/>
      <c r="F80" s="664"/>
      <c r="G80" s="664"/>
      <c r="H80" s="664"/>
      <c r="I80" s="664"/>
      <c r="J80" s="664"/>
      <c r="K80" s="678"/>
    </row>
    <row r="81" spans="3:11" s="677" customFormat="1" ht="15" customHeight="1">
      <c r="C81" s="664"/>
      <c r="D81" s="664"/>
      <c r="E81" s="664"/>
      <c r="F81" s="664"/>
      <c r="G81" s="664"/>
      <c r="H81" s="664"/>
      <c r="I81" s="664"/>
      <c r="J81" s="664"/>
      <c r="K81" s="678"/>
    </row>
    <row r="82" spans="3:11" s="677" customFormat="1" ht="15" customHeight="1">
      <c r="C82" s="664"/>
      <c r="D82" s="664"/>
      <c r="E82" s="664"/>
      <c r="F82" s="664"/>
      <c r="G82" s="664"/>
      <c r="H82" s="664"/>
      <c r="I82" s="664"/>
      <c r="J82" s="664"/>
      <c r="K82" s="678"/>
    </row>
    <row r="83" spans="3:11" s="677" customFormat="1" ht="15" customHeight="1">
      <c r="C83" s="664"/>
      <c r="D83" s="664"/>
      <c r="E83" s="664"/>
      <c r="F83" s="664"/>
      <c r="G83" s="664"/>
      <c r="H83" s="664"/>
      <c r="I83" s="664"/>
      <c r="J83" s="664"/>
      <c r="K83" s="678"/>
    </row>
    <row r="84" spans="3:11" s="677" customFormat="1" ht="15" customHeight="1">
      <c r="C84" s="664"/>
      <c r="D84" s="664"/>
      <c r="E84" s="664"/>
      <c r="F84" s="664"/>
      <c r="G84" s="664"/>
      <c r="H84" s="664"/>
      <c r="I84" s="664"/>
      <c r="J84" s="664"/>
      <c r="K84" s="678"/>
    </row>
    <row r="85" spans="3:11" s="677" customFormat="1" ht="15" customHeight="1">
      <c r="C85" s="664"/>
      <c r="D85" s="664"/>
      <c r="E85" s="664"/>
      <c r="F85" s="664"/>
      <c r="G85" s="664"/>
      <c r="H85" s="664"/>
      <c r="I85" s="664"/>
      <c r="J85" s="664"/>
      <c r="K85" s="678"/>
    </row>
    <row r="86" spans="3:11" s="677" customFormat="1" ht="15" customHeight="1">
      <c r="C86" s="664"/>
      <c r="D86" s="664"/>
      <c r="E86" s="664"/>
      <c r="F86" s="664"/>
      <c r="G86" s="664"/>
      <c r="H86" s="664"/>
      <c r="I86" s="664"/>
      <c r="J86" s="664"/>
      <c r="K86" s="678"/>
    </row>
    <row r="87" spans="3:11" s="677" customFormat="1" ht="15" customHeight="1">
      <c r="C87" s="664"/>
      <c r="D87" s="664"/>
      <c r="E87" s="664"/>
      <c r="F87" s="664"/>
      <c r="G87" s="664"/>
      <c r="H87" s="664"/>
      <c r="I87" s="664"/>
      <c r="J87" s="664"/>
      <c r="K87" s="678"/>
    </row>
    <row r="88" spans="3:11" s="677" customFormat="1" ht="15" customHeight="1">
      <c r="C88" s="664"/>
      <c r="D88" s="664"/>
      <c r="E88" s="664"/>
      <c r="F88" s="664"/>
      <c r="G88" s="664"/>
      <c r="H88" s="664"/>
      <c r="I88" s="664"/>
      <c r="J88" s="664"/>
      <c r="K88" s="678"/>
    </row>
    <row r="89" spans="3:11" s="677" customFormat="1" ht="15" customHeight="1">
      <c r="C89" s="664"/>
      <c r="D89" s="664"/>
      <c r="E89" s="664"/>
      <c r="F89" s="664"/>
      <c r="G89" s="664"/>
      <c r="H89" s="664"/>
      <c r="I89" s="664"/>
      <c r="J89" s="664"/>
      <c r="K89" s="678"/>
    </row>
    <row r="90" spans="3:11" s="677" customFormat="1" ht="15" customHeight="1">
      <c r="C90" s="664"/>
      <c r="D90" s="664"/>
      <c r="E90" s="664"/>
      <c r="F90" s="664"/>
      <c r="G90" s="664"/>
      <c r="H90" s="664"/>
      <c r="I90" s="664"/>
      <c r="J90" s="664"/>
      <c r="K90" s="678"/>
    </row>
    <row r="91" spans="3:11" s="677" customFormat="1" ht="15" customHeight="1">
      <c r="C91" s="664"/>
      <c r="D91" s="664"/>
      <c r="E91" s="664"/>
      <c r="F91" s="664"/>
      <c r="G91" s="664"/>
      <c r="H91" s="664"/>
      <c r="I91" s="664"/>
      <c r="J91" s="664"/>
      <c r="K91" s="678"/>
    </row>
    <row r="92" spans="3:11" s="677" customFormat="1" ht="15" customHeight="1">
      <c r="C92" s="664"/>
      <c r="D92" s="664"/>
      <c r="E92" s="664"/>
      <c r="F92" s="664"/>
      <c r="G92" s="664"/>
      <c r="H92" s="664"/>
      <c r="I92" s="664"/>
      <c r="J92" s="664"/>
      <c r="K92" s="678"/>
    </row>
    <row r="93" spans="3:11" s="677" customFormat="1" ht="15" customHeight="1">
      <c r="C93" s="664"/>
      <c r="D93" s="664"/>
      <c r="E93" s="664"/>
      <c r="F93" s="664"/>
      <c r="G93" s="664"/>
      <c r="H93" s="664"/>
      <c r="I93" s="664"/>
      <c r="J93" s="664"/>
      <c r="K93" s="678"/>
    </row>
    <row r="94" spans="3:11" s="677" customFormat="1" ht="15" customHeight="1">
      <c r="C94" s="664"/>
      <c r="D94" s="664"/>
      <c r="E94" s="664"/>
      <c r="F94" s="664"/>
      <c r="G94" s="664"/>
      <c r="H94" s="664"/>
      <c r="I94" s="664"/>
      <c r="J94" s="664"/>
      <c r="K94" s="678"/>
    </row>
    <row r="95" spans="3:11" s="677" customFormat="1" ht="15" customHeight="1">
      <c r="C95" s="664"/>
      <c r="D95" s="664"/>
      <c r="E95" s="664"/>
      <c r="F95" s="664"/>
      <c r="G95" s="664"/>
      <c r="H95" s="664"/>
      <c r="I95" s="664"/>
      <c r="J95" s="664"/>
      <c r="K95" s="678"/>
    </row>
    <row r="96" spans="3:11" s="677" customFormat="1" ht="15" customHeight="1">
      <c r="C96" s="664"/>
      <c r="D96" s="664"/>
      <c r="E96" s="664"/>
      <c r="F96" s="664"/>
      <c r="G96" s="664"/>
      <c r="H96" s="664"/>
      <c r="I96" s="664"/>
      <c r="J96" s="664"/>
      <c r="K96" s="678"/>
    </row>
    <row r="97" spans="3:11" s="677" customFormat="1" ht="15" customHeight="1">
      <c r="C97" s="664"/>
      <c r="D97" s="664"/>
      <c r="E97" s="664"/>
      <c r="F97" s="664"/>
      <c r="G97" s="664"/>
      <c r="H97" s="664"/>
      <c r="I97" s="664"/>
      <c r="J97" s="664"/>
      <c r="K97" s="678"/>
    </row>
    <row r="98" spans="3:11" s="677" customFormat="1" ht="14.25">
      <c r="C98" s="664"/>
      <c r="D98" s="664"/>
      <c r="E98" s="664"/>
      <c r="F98" s="664"/>
      <c r="G98" s="664"/>
      <c r="H98" s="664"/>
      <c r="I98" s="664"/>
      <c r="J98" s="664"/>
      <c r="K98" s="678"/>
    </row>
    <row r="99" spans="3:11" s="677" customFormat="1" ht="14.25">
      <c r="C99" s="664"/>
      <c r="D99" s="664"/>
      <c r="E99" s="664"/>
      <c r="F99" s="664"/>
      <c r="G99" s="664"/>
      <c r="H99" s="664"/>
      <c r="I99" s="664"/>
      <c r="J99" s="664"/>
      <c r="K99" s="678"/>
    </row>
    <row r="100" spans="3:11" s="677" customFormat="1" ht="14.25">
      <c r="C100" s="664"/>
      <c r="D100" s="664"/>
      <c r="E100" s="664"/>
      <c r="F100" s="664"/>
      <c r="G100" s="664"/>
      <c r="H100" s="664"/>
      <c r="I100" s="664"/>
      <c r="J100" s="664"/>
      <c r="K100" s="678"/>
    </row>
    <row r="101" spans="3:11" s="677" customFormat="1" ht="14.25">
      <c r="C101" s="664"/>
      <c r="D101" s="664"/>
      <c r="E101" s="664"/>
      <c r="F101" s="664"/>
      <c r="G101" s="664"/>
      <c r="H101" s="664"/>
      <c r="I101" s="664"/>
      <c r="J101" s="664"/>
      <c r="K101" s="678"/>
    </row>
    <row r="102" spans="3:11" s="677" customFormat="1" ht="14.25">
      <c r="C102" s="664"/>
      <c r="D102" s="664"/>
      <c r="E102" s="664"/>
      <c r="F102" s="664"/>
      <c r="G102" s="664"/>
      <c r="H102" s="664"/>
      <c r="I102" s="664"/>
      <c r="J102" s="664"/>
      <c r="K102" s="678"/>
    </row>
    <row r="103" spans="3:11" s="677" customFormat="1" ht="14.25">
      <c r="C103" s="664"/>
      <c r="D103" s="664"/>
      <c r="E103" s="664"/>
      <c r="F103" s="664"/>
      <c r="G103" s="664"/>
      <c r="H103" s="664"/>
      <c r="I103" s="664"/>
      <c r="J103" s="664"/>
      <c r="K103" s="678"/>
    </row>
    <row r="104" spans="3:11" s="677" customFormat="1" ht="14.25">
      <c r="C104" s="664"/>
      <c r="D104" s="664"/>
      <c r="E104" s="664"/>
      <c r="F104" s="664"/>
      <c r="G104" s="664"/>
      <c r="H104" s="664"/>
      <c r="I104" s="664"/>
      <c r="J104" s="664"/>
      <c r="K104" s="678"/>
    </row>
    <row r="105" spans="3:11" s="677" customFormat="1" ht="14.25">
      <c r="C105" s="664"/>
      <c r="D105" s="664"/>
      <c r="E105" s="664"/>
      <c r="F105" s="664"/>
      <c r="G105" s="664"/>
      <c r="H105" s="664"/>
      <c r="I105" s="664"/>
      <c r="J105" s="664"/>
      <c r="K105" s="678"/>
    </row>
    <row r="106" spans="3:11" s="677" customFormat="1" ht="14.25">
      <c r="C106" s="664"/>
      <c r="D106" s="664"/>
      <c r="E106" s="664"/>
      <c r="F106" s="664"/>
      <c r="G106" s="664"/>
      <c r="H106" s="664"/>
      <c r="I106" s="664"/>
      <c r="J106" s="664"/>
      <c r="K106" s="678"/>
    </row>
    <row r="107" spans="3:11" s="677" customFormat="1" ht="14.25">
      <c r="C107" s="664"/>
      <c r="D107" s="664"/>
      <c r="E107" s="664"/>
      <c r="F107" s="664"/>
      <c r="G107" s="664"/>
      <c r="H107" s="664"/>
      <c r="I107" s="664"/>
      <c r="J107" s="664"/>
      <c r="K107" s="678"/>
    </row>
    <row r="108" spans="3:11" s="677" customFormat="1" ht="14.25">
      <c r="C108" s="664"/>
      <c r="D108" s="664"/>
      <c r="E108" s="664"/>
      <c r="F108" s="664"/>
      <c r="G108" s="664"/>
      <c r="H108" s="664"/>
      <c r="I108" s="664"/>
      <c r="J108" s="664"/>
      <c r="K108" s="678"/>
    </row>
    <row r="109" spans="3:11" s="677" customFormat="1" ht="14.25">
      <c r="C109" s="664"/>
      <c r="D109" s="664"/>
      <c r="E109" s="664"/>
      <c r="F109" s="664"/>
      <c r="G109" s="664"/>
      <c r="H109" s="664"/>
      <c r="I109" s="664"/>
      <c r="J109" s="664"/>
      <c r="K109" s="678"/>
    </row>
    <row r="110" spans="3:11" s="677" customFormat="1" ht="14.25">
      <c r="C110" s="664"/>
      <c r="D110" s="664"/>
      <c r="E110" s="664"/>
      <c r="F110" s="664"/>
      <c r="G110" s="664"/>
      <c r="H110" s="664"/>
      <c r="I110" s="664"/>
      <c r="J110" s="664"/>
      <c r="K110" s="678"/>
    </row>
    <row r="111" spans="3:11" s="677" customFormat="1" ht="14.25">
      <c r="C111" s="664"/>
      <c r="D111" s="664"/>
      <c r="E111" s="664"/>
      <c r="F111" s="664"/>
      <c r="G111" s="664"/>
      <c r="H111" s="664"/>
      <c r="I111" s="664"/>
      <c r="J111" s="664"/>
      <c r="K111" s="678"/>
    </row>
    <row r="112" spans="3:11" s="677" customFormat="1" ht="14.25">
      <c r="C112" s="664"/>
      <c r="D112" s="664"/>
      <c r="E112" s="664"/>
      <c r="F112" s="664"/>
      <c r="G112" s="664"/>
      <c r="H112" s="664"/>
      <c r="I112" s="664"/>
      <c r="J112" s="664"/>
      <c r="K112" s="678"/>
    </row>
    <row r="113" spans="3:11" s="677" customFormat="1" ht="14.25">
      <c r="C113" s="664"/>
      <c r="D113" s="664"/>
      <c r="E113" s="664"/>
      <c r="F113" s="664"/>
      <c r="G113" s="664"/>
      <c r="H113" s="664"/>
      <c r="I113" s="664"/>
      <c r="J113" s="664"/>
      <c r="K113" s="678"/>
    </row>
    <row r="114" spans="3:11" s="677" customFormat="1" ht="14.25">
      <c r="C114" s="664"/>
      <c r="D114" s="664"/>
      <c r="E114" s="664"/>
      <c r="F114" s="664"/>
      <c r="G114" s="664"/>
      <c r="H114" s="664"/>
      <c r="I114" s="664"/>
      <c r="J114" s="664"/>
      <c r="K114" s="678"/>
    </row>
    <row r="115" spans="3:11" s="677" customFormat="1" ht="14.25">
      <c r="C115" s="664"/>
      <c r="D115" s="664"/>
      <c r="E115" s="664"/>
      <c r="F115" s="664"/>
      <c r="G115" s="664"/>
      <c r="H115" s="664"/>
      <c r="I115" s="664"/>
      <c r="J115" s="664"/>
      <c r="K115" s="678"/>
    </row>
    <row r="116" spans="3:11" s="677" customFormat="1" ht="14.25">
      <c r="C116" s="664"/>
      <c r="D116" s="664"/>
      <c r="E116" s="664"/>
      <c r="F116" s="664"/>
      <c r="G116" s="664"/>
      <c r="H116" s="664"/>
      <c r="I116" s="664"/>
      <c r="J116" s="664"/>
      <c r="K116" s="678"/>
    </row>
    <row r="117" spans="3:11" s="677" customFormat="1" ht="14.25">
      <c r="C117" s="664"/>
      <c r="D117" s="664"/>
      <c r="E117" s="664"/>
      <c r="F117" s="664"/>
      <c r="G117" s="664"/>
      <c r="H117" s="664"/>
      <c r="I117" s="664"/>
      <c r="J117" s="664"/>
      <c r="K117" s="678"/>
    </row>
    <row r="118" spans="3:11" s="677" customFormat="1" ht="14.25">
      <c r="C118" s="664"/>
      <c r="D118" s="664"/>
      <c r="E118" s="664"/>
      <c r="F118" s="664"/>
      <c r="G118" s="664"/>
      <c r="H118" s="664"/>
      <c r="I118" s="664"/>
      <c r="J118" s="664"/>
      <c r="K118" s="678"/>
    </row>
    <row r="119" spans="3:11" s="677" customFormat="1" ht="14.25">
      <c r="C119" s="664"/>
      <c r="D119" s="664"/>
      <c r="E119" s="664"/>
      <c r="F119" s="664"/>
      <c r="G119" s="664"/>
      <c r="H119" s="664"/>
      <c r="I119" s="664"/>
      <c r="J119" s="664"/>
      <c r="K119" s="678"/>
    </row>
    <row r="120" spans="3:11" s="677" customFormat="1" ht="14.25">
      <c r="C120" s="664"/>
      <c r="D120" s="664"/>
      <c r="E120" s="664"/>
      <c r="F120" s="664"/>
      <c r="G120" s="664"/>
      <c r="H120" s="664"/>
      <c r="I120" s="664"/>
      <c r="J120" s="664"/>
      <c r="K120" s="678"/>
    </row>
    <row r="121" spans="3:11" s="677" customFormat="1" ht="14.25">
      <c r="C121" s="664"/>
      <c r="D121" s="664"/>
      <c r="E121" s="664"/>
      <c r="F121" s="664"/>
      <c r="G121" s="664"/>
      <c r="H121" s="664"/>
      <c r="I121" s="664"/>
      <c r="J121" s="664"/>
      <c r="K121" s="678"/>
    </row>
    <row r="122" spans="1:11" s="672" customFormat="1" ht="14.25">
      <c r="A122" s="677"/>
      <c r="B122" s="677"/>
      <c r="C122" s="664"/>
      <c r="D122" s="664"/>
      <c r="E122" s="664"/>
      <c r="F122" s="664"/>
      <c r="G122" s="664"/>
      <c r="H122" s="664"/>
      <c r="I122" s="664"/>
      <c r="J122" s="664"/>
      <c r="K122" s="671"/>
    </row>
    <row r="123" spans="1:11" s="672" customFormat="1" ht="14.25">
      <c r="A123" s="677"/>
      <c r="B123" s="677"/>
      <c r="C123" s="664"/>
      <c r="D123" s="664"/>
      <c r="E123" s="664"/>
      <c r="F123" s="664"/>
      <c r="G123" s="664"/>
      <c r="H123" s="664"/>
      <c r="I123" s="664"/>
      <c r="J123" s="664"/>
      <c r="K123" s="671"/>
    </row>
    <row r="124" spans="1:11" s="672" customFormat="1" ht="14.25">
      <c r="A124" s="677"/>
      <c r="B124" s="677"/>
      <c r="C124" s="664"/>
      <c r="D124" s="664"/>
      <c r="E124" s="664"/>
      <c r="F124" s="664"/>
      <c r="G124" s="664"/>
      <c r="H124" s="664"/>
      <c r="I124" s="664"/>
      <c r="J124" s="664"/>
      <c r="K124" s="671"/>
    </row>
    <row r="125" spans="1:11" s="672" customFormat="1" ht="14.25">
      <c r="A125" s="677"/>
      <c r="B125" s="677"/>
      <c r="C125" s="664"/>
      <c r="D125" s="664"/>
      <c r="E125" s="664"/>
      <c r="F125" s="664"/>
      <c r="G125" s="664"/>
      <c r="H125" s="664"/>
      <c r="I125" s="664"/>
      <c r="J125" s="664"/>
      <c r="K125" s="671"/>
    </row>
    <row r="126" spans="1:11" s="672" customFormat="1" ht="14.25">
      <c r="A126" s="677"/>
      <c r="B126" s="677"/>
      <c r="C126" s="664"/>
      <c r="D126" s="664"/>
      <c r="E126" s="664"/>
      <c r="F126" s="664"/>
      <c r="G126" s="664"/>
      <c r="H126" s="664"/>
      <c r="I126" s="664"/>
      <c r="J126" s="664"/>
      <c r="K126" s="671"/>
    </row>
    <row r="127" spans="1:11" s="672" customFormat="1" ht="14.25">
      <c r="A127" s="677"/>
      <c r="B127" s="677"/>
      <c r="C127" s="664"/>
      <c r="D127" s="664"/>
      <c r="E127" s="664"/>
      <c r="F127" s="664"/>
      <c r="G127" s="664"/>
      <c r="H127" s="664"/>
      <c r="I127" s="664"/>
      <c r="J127" s="664"/>
      <c r="K127" s="671"/>
    </row>
    <row r="128" spans="1:11" s="672" customFormat="1" ht="14.25">
      <c r="A128" s="677"/>
      <c r="B128" s="677"/>
      <c r="C128" s="664"/>
      <c r="D128" s="664"/>
      <c r="E128" s="664"/>
      <c r="F128" s="664"/>
      <c r="G128" s="664"/>
      <c r="H128" s="664"/>
      <c r="I128" s="664"/>
      <c r="J128" s="664"/>
      <c r="K128" s="671"/>
    </row>
    <row r="129" spans="1:11" s="672" customFormat="1" ht="14.25">
      <c r="A129" s="677"/>
      <c r="B129" s="677"/>
      <c r="C129" s="664"/>
      <c r="D129" s="664"/>
      <c r="E129" s="664"/>
      <c r="F129" s="664"/>
      <c r="G129" s="664"/>
      <c r="H129" s="664"/>
      <c r="I129" s="664"/>
      <c r="J129" s="664"/>
      <c r="K129" s="671"/>
    </row>
    <row r="130" spans="1:11" s="672" customFormat="1" ht="14.25">
      <c r="A130" s="677"/>
      <c r="B130" s="677"/>
      <c r="C130" s="664"/>
      <c r="D130" s="664"/>
      <c r="E130" s="664"/>
      <c r="F130" s="664"/>
      <c r="G130" s="664"/>
      <c r="H130" s="664"/>
      <c r="I130" s="664"/>
      <c r="J130" s="664"/>
      <c r="K130" s="671"/>
    </row>
    <row r="131" spans="1:11" s="672" customFormat="1" ht="14.25">
      <c r="A131" s="677"/>
      <c r="B131" s="677"/>
      <c r="C131" s="664"/>
      <c r="D131" s="664"/>
      <c r="E131" s="664"/>
      <c r="F131" s="664"/>
      <c r="G131" s="664"/>
      <c r="H131" s="664"/>
      <c r="I131" s="664"/>
      <c r="J131" s="664"/>
      <c r="K131" s="671"/>
    </row>
    <row r="132" spans="1:11" s="672" customFormat="1" ht="14.25">
      <c r="A132" s="677"/>
      <c r="B132" s="677"/>
      <c r="C132" s="664"/>
      <c r="D132" s="664"/>
      <c r="E132" s="664"/>
      <c r="F132" s="664"/>
      <c r="G132" s="664"/>
      <c r="H132" s="664"/>
      <c r="I132" s="664"/>
      <c r="J132" s="664"/>
      <c r="K132" s="671"/>
    </row>
    <row r="133" spans="1:11" s="672" customFormat="1" ht="14.25">
      <c r="A133" s="677"/>
      <c r="B133" s="677"/>
      <c r="C133" s="664"/>
      <c r="D133" s="664"/>
      <c r="E133" s="664"/>
      <c r="F133" s="664"/>
      <c r="G133" s="664"/>
      <c r="H133" s="664"/>
      <c r="I133" s="664"/>
      <c r="J133" s="664"/>
      <c r="K133" s="671"/>
    </row>
    <row r="134" spans="1:11" s="672" customFormat="1" ht="14.25">
      <c r="A134" s="677"/>
      <c r="B134" s="677"/>
      <c r="C134" s="664"/>
      <c r="D134" s="664"/>
      <c r="E134" s="664"/>
      <c r="F134" s="664"/>
      <c r="G134" s="664"/>
      <c r="H134" s="664"/>
      <c r="I134" s="664"/>
      <c r="J134" s="664"/>
      <c r="K134" s="671"/>
    </row>
    <row r="135" spans="1:11" s="672" customFormat="1" ht="14.25">
      <c r="A135" s="677"/>
      <c r="B135" s="677"/>
      <c r="C135" s="664"/>
      <c r="D135" s="664"/>
      <c r="E135" s="664"/>
      <c r="F135" s="664"/>
      <c r="G135" s="664"/>
      <c r="H135" s="664"/>
      <c r="I135" s="664"/>
      <c r="J135" s="664"/>
      <c r="K135" s="671"/>
    </row>
    <row r="136" spans="1:11" s="672" customFormat="1" ht="14.25">
      <c r="A136" s="677"/>
      <c r="B136" s="677"/>
      <c r="C136" s="664"/>
      <c r="D136" s="664"/>
      <c r="E136" s="664"/>
      <c r="F136" s="664"/>
      <c r="G136" s="664"/>
      <c r="H136" s="664"/>
      <c r="I136" s="664"/>
      <c r="J136" s="664"/>
      <c r="K136" s="671"/>
    </row>
    <row r="137" spans="1:11" s="672" customFormat="1" ht="14.25">
      <c r="A137" s="677"/>
      <c r="B137" s="677"/>
      <c r="C137" s="664"/>
      <c r="D137" s="664"/>
      <c r="E137" s="664"/>
      <c r="F137" s="664"/>
      <c r="G137" s="664"/>
      <c r="H137" s="664"/>
      <c r="I137" s="664"/>
      <c r="J137" s="664"/>
      <c r="K137" s="671"/>
    </row>
    <row r="138" spans="1:11" s="672" customFormat="1" ht="14.25">
      <c r="A138" s="677"/>
      <c r="B138" s="677"/>
      <c r="C138" s="664"/>
      <c r="D138" s="664"/>
      <c r="E138" s="664"/>
      <c r="F138" s="664"/>
      <c r="G138" s="664"/>
      <c r="H138" s="664"/>
      <c r="I138" s="664"/>
      <c r="J138" s="664"/>
      <c r="K138" s="671"/>
    </row>
    <row r="139" spans="1:11" s="672" customFormat="1" ht="14.25">
      <c r="A139" s="677"/>
      <c r="B139" s="677"/>
      <c r="C139" s="664"/>
      <c r="D139" s="664"/>
      <c r="E139" s="664"/>
      <c r="F139" s="664"/>
      <c r="G139" s="664"/>
      <c r="H139" s="664"/>
      <c r="I139" s="664"/>
      <c r="J139" s="664"/>
      <c r="K139" s="671"/>
    </row>
    <row r="140" spans="1:11" s="672" customFormat="1" ht="14.25">
      <c r="A140" s="677"/>
      <c r="B140" s="677"/>
      <c r="C140" s="664"/>
      <c r="D140" s="664"/>
      <c r="E140" s="664"/>
      <c r="F140" s="664"/>
      <c r="G140" s="664"/>
      <c r="H140" s="664"/>
      <c r="I140" s="664"/>
      <c r="J140" s="664"/>
      <c r="K140" s="671"/>
    </row>
    <row r="141" spans="1:11" s="672" customFormat="1" ht="14.25">
      <c r="A141" s="677"/>
      <c r="B141" s="677"/>
      <c r="C141" s="664"/>
      <c r="D141" s="664"/>
      <c r="E141" s="664"/>
      <c r="F141" s="664"/>
      <c r="G141" s="664"/>
      <c r="H141" s="664"/>
      <c r="I141" s="664"/>
      <c r="J141" s="664"/>
      <c r="K141" s="671"/>
    </row>
    <row r="142" spans="1:11" s="672" customFormat="1" ht="14.25">
      <c r="A142" s="677"/>
      <c r="B142" s="677"/>
      <c r="C142" s="664"/>
      <c r="D142" s="664"/>
      <c r="E142" s="664"/>
      <c r="F142" s="664"/>
      <c r="G142" s="664"/>
      <c r="H142" s="664"/>
      <c r="I142" s="664"/>
      <c r="J142" s="664"/>
      <c r="K142" s="671"/>
    </row>
    <row r="143" spans="1:11" s="672" customFormat="1" ht="14.25">
      <c r="A143" s="677"/>
      <c r="B143" s="677"/>
      <c r="C143" s="664"/>
      <c r="D143" s="664"/>
      <c r="E143" s="664"/>
      <c r="F143" s="664"/>
      <c r="G143" s="664"/>
      <c r="H143" s="664"/>
      <c r="I143" s="664"/>
      <c r="J143" s="664"/>
      <c r="K143" s="671"/>
    </row>
    <row r="144" spans="1:11" s="672" customFormat="1" ht="14.25">
      <c r="A144" s="677"/>
      <c r="B144" s="677"/>
      <c r="C144" s="664"/>
      <c r="D144" s="664"/>
      <c r="E144" s="664"/>
      <c r="F144" s="664"/>
      <c r="G144" s="664"/>
      <c r="H144" s="664"/>
      <c r="I144" s="664"/>
      <c r="J144" s="664"/>
      <c r="K144" s="671"/>
    </row>
    <row r="145" spans="1:11" s="672" customFormat="1" ht="14.25">
      <c r="A145" s="677"/>
      <c r="B145" s="677"/>
      <c r="C145" s="664"/>
      <c r="D145" s="664"/>
      <c r="E145" s="664"/>
      <c r="F145" s="664"/>
      <c r="G145" s="664"/>
      <c r="H145" s="664"/>
      <c r="I145" s="664"/>
      <c r="J145" s="664"/>
      <c r="K145" s="671"/>
    </row>
    <row r="146" spans="1:11" s="672" customFormat="1" ht="14.25">
      <c r="A146" s="677"/>
      <c r="B146" s="677"/>
      <c r="C146" s="664"/>
      <c r="D146" s="664"/>
      <c r="E146" s="664"/>
      <c r="F146" s="664"/>
      <c r="G146" s="664"/>
      <c r="H146" s="664"/>
      <c r="I146" s="664"/>
      <c r="J146" s="664"/>
      <c r="K146" s="671"/>
    </row>
    <row r="147" spans="1:11" s="672" customFormat="1" ht="14.25">
      <c r="A147" s="677"/>
      <c r="B147" s="677"/>
      <c r="C147" s="664"/>
      <c r="D147" s="664"/>
      <c r="E147" s="664"/>
      <c r="F147" s="664"/>
      <c r="G147" s="664"/>
      <c r="H147" s="664"/>
      <c r="I147" s="664"/>
      <c r="J147" s="664"/>
      <c r="K147" s="671"/>
    </row>
    <row r="148" spans="1:11" s="672" customFormat="1" ht="14.25">
      <c r="A148" s="677"/>
      <c r="B148" s="677"/>
      <c r="C148" s="664"/>
      <c r="D148" s="664"/>
      <c r="E148" s="664"/>
      <c r="F148" s="664"/>
      <c r="G148" s="664"/>
      <c r="H148" s="664"/>
      <c r="I148" s="664"/>
      <c r="J148" s="664"/>
      <c r="K148" s="671"/>
    </row>
    <row r="149" spans="1:11" s="672" customFormat="1" ht="14.25">
      <c r="A149" s="677"/>
      <c r="B149" s="677"/>
      <c r="C149" s="664"/>
      <c r="D149" s="664"/>
      <c r="E149" s="664"/>
      <c r="F149" s="664"/>
      <c r="G149" s="664"/>
      <c r="H149" s="664"/>
      <c r="I149" s="664"/>
      <c r="J149" s="664"/>
      <c r="K149" s="671"/>
    </row>
    <row r="150" spans="1:11" s="672" customFormat="1" ht="14.25">
      <c r="A150" s="677"/>
      <c r="B150" s="677"/>
      <c r="C150" s="664"/>
      <c r="D150" s="664"/>
      <c r="E150" s="664"/>
      <c r="F150" s="664"/>
      <c r="G150" s="664"/>
      <c r="H150" s="664"/>
      <c r="I150" s="664"/>
      <c r="J150" s="664"/>
      <c r="K150" s="671"/>
    </row>
    <row r="151" spans="1:11" s="672" customFormat="1" ht="14.25">
      <c r="A151" s="677"/>
      <c r="B151" s="677"/>
      <c r="C151" s="664"/>
      <c r="D151" s="664"/>
      <c r="E151" s="664"/>
      <c r="F151" s="664"/>
      <c r="G151" s="664"/>
      <c r="H151" s="664"/>
      <c r="I151" s="664"/>
      <c r="J151" s="664"/>
      <c r="K151" s="671"/>
    </row>
    <row r="152" spans="1:11" s="672" customFormat="1" ht="14.25">
      <c r="A152" s="677"/>
      <c r="B152" s="677"/>
      <c r="C152" s="664"/>
      <c r="D152" s="664"/>
      <c r="E152" s="664"/>
      <c r="F152" s="664"/>
      <c r="G152" s="664"/>
      <c r="H152" s="664"/>
      <c r="I152" s="664"/>
      <c r="J152" s="664"/>
      <c r="K152" s="671"/>
    </row>
    <row r="153" spans="1:11" s="672" customFormat="1" ht="14.25">
      <c r="A153" s="677"/>
      <c r="B153" s="677"/>
      <c r="C153" s="664"/>
      <c r="D153" s="664"/>
      <c r="E153" s="664"/>
      <c r="F153" s="664"/>
      <c r="G153" s="664"/>
      <c r="H153" s="664"/>
      <c r="I153" s="664"/>
      <c r="J153" s="664"/>
      <c r="K153" s="671"/>
    </row>
    <row r="154" spans="1:11" s="672" customFormat="1" ht="14.25">
      <c r="A154" s="677"/>
      <c r="B154" s="677"/>
      <c r="C154" s="664"/>
      <c r="D154" s="664"/>
      <c r="E154" s="664"/>
      <c r="F154" s="664"/>
      <c r="G154" s="664"/>
      <c r="H154" s="664"/>
      <c r="I154" s="664"/>
      <c r="J154" s="664"/>
      <c r="K154" s="671"/>
    </row>
    <row r="155" spans="1:11" s="672" customFormat="1" ht="14.25">
      <c r="A155" s="677"/>
      <c r="B155" s="677"/>
      <c r="C155" s="664"/>
      <c r="D155" s="664"/>
      <c r="E155" s="664"/>
      <c r="F155" s="664"/>
      <c r="G155" s="664"/>
      <c r="H155" s="664"/>
      <c r="I155" s="664"/>
      <c r="J155" s="664"/>
      <c r="K155" s="671"/>
    </row>
    <row r="156" spans="1:11" s="672" customFormat="1" ht="14.25">
      <c r="A156" s="677"/>
      <c r="B156" s="677"/>
      <c r="C156" s="664"/>
      <c r="D156" s="664"/>
      <c r="E156" s="664"/>
      <c r="F156" s="664"/>
      <c r="G156" s="664"/>
      <c r="H156" s="664"/>
      <c r="I156" s="664"/>
      <c r="J156" s="664"/>
      <c r="K156" s="671"/>
    </row>
    <row r="157" spans="1:11" s="672" customFormat="1" ht="14.25">
      <c r="A157" s="677"/>
      <c r="B157" s="677"/>
      <c r="C157" s="664"/>
      <c r="D157" s="664"/>
      <c r="E157" s="664"/>
      <c r="F157" s="664"/>
      <c r="G157" s="664"/>
      <c r="H157" s="664"/>
      <c r="I157" s="664"/>
      <c r="J157" s="664"/>
      <c r="K157" s="671"/>
    </row>
    <row r="158" spans="1:11" s="672" customFormat="1" ht="14.25">
      <c r="A158" s="677"/>
      <c r="B158" s="677"/>
      <c r="C158" s="664"/>
      <c r="D158" s="664"/>
      <c r="E158" s="664"/>
      <c r="F158" s="664"/>
      <c r="G158" s="664"/>
      <c r="H158" s="664"/>
      <c r="I158" s="664"/>
      <c r="J158" s="664"/>
      <c r="K158" s="671"/>
    </row>
    <row r="159" spans="1:11" s="672" customFormat="1" ht="14.25">
      <c r="A159" s="677"/>
      <c r="B159" s="677"/>
      <c r="C159" s="664"/>
      <c r="D159" s="664"/>
      <c r="E159" s="664"/>
      <c r="F159" s="664"/>
      <c r="G159" s="664"/>
      <c r="H159" s="664"/>
      <c r="I159" s="664"/>
      <c r="J159" s="664"/>
      <c r="K159" s="671"/>
    </row>
    <row r="160" spans="1:11" s="672" customFormat="1" ht="14.25">
      <c r="A160" s="677"/>
      <c r="B160" s="677"/>
      <c r="C160" s="664"/>
      <c r="D160" s="664"/>
      <c r="E160" s="664"/>
      <c r="F160" s="664"/>
      <c r="G160" s="664"/>
      <c r="H160" s="664"/>
      <c r="I160" s="664"/>
      <c r="J160" s="664"/>
      <c r="K160" s="671"/>
    </row>
    <row r="161" spans="1:11" s="672" customFormat="1" ht="14.25">
      <c r="A161" s="677"/>
      <c r="B161" s="677"/>
      <c r="C161" s="664"/>
      <c r="D161" s="664"/>
      <c r="E161" s="664"/>
      <c r="F161" s="664"/>
      <c r="G161" s="664"/>
      <c r="H161" s="664"/>
      <c r="I161" s="664"/>
      <c r="J161" s="664"/>
      <c r="K161" s="671"/>
    </row>
    <row r="162" spans="1:2" ht="14.25">
      <c r="A162" s="641"/>
      <c r="B162" s="641"/>
    </row>
    <row r="163" spans="1:2" ht="14.25">
      <c r="A163" s="641"/>
      <c r="B163" s="641"/>
    </row>
    <row r="164" spans="1:2" ht="14.25">
      <c r="A164" s="641"/>
      <c r="B164" s="641"/>
    </row>
    <row r="165" spans="1:2" ht="14.25">
      <c r="A165" s="641"/>
      <c r="B165" s="641"/>
    </row>
    <row r="166" spans="1:2" ht="14.25">
      <c r="A166" s="641"/>
      <c r="B166" s="641"/>
    </row>
    <row r="167" spans="1:2" ht="14.25">
      <c r="A167" s="641"/>
      <c r="B167" s="641"/>
    </row>
    <row r="168" spans="1:2" ht="14.25">
      <c r="A168" s="641"/>
      <c r="B168" s="641"/>
    </row>
    <row r="169" spans="1:2" ht="14.25">
      <c r="A169" s="641"/>
      <c r="B169" s="641"/>
    </row>
    <row r="170" spans="1:2" ht="14.25">
      <c r="A170" s="641"/>
      <c r="B170" s="641"/>
    </row>
    <row r="171" spans="1:2" ht="14.25">
      <c r="A171" s="641"/>
      <c r="B171" s="641"/>
    </row>
    <row r="172" spans="1:2" ht="14.25">
      <c r="A172" s="641"/>
      <c r="B172" s="641"/>
    </row>
    <row r="173" spans="1:2" ht="14.25">
      <c r="A173" s="641"/>
      <c r="B173" s="641"/>
    </row>
    <row r="174" spans="1:2" ht="14.25">
      <c r="A174" s="641"/>
      <c r="B174" s="641"/>
    </row>
    <row r="175" spans="1:2" ht="14.25">
      <c r="A175" s="641"/>
      <c r="B175" s="641"/>
    </row>
    <row r="176" spans="1:2" ht="14.25">
      <c r="A176" s="641"/>
      <c r="B176" s="641"/>
    </row>
    <row r="177" spans="1:2" ht="14.25">
      <c r="A177" s="641"/>
      <c r="B177" s="641"/>
    </row>
    <row r="178" spans="1:2" ht="14.25">
      <c r="A178" s="641"/>
      <c r="B178" s="641"/>
    </row>
    <row r="179" spans="1:2" ht="14.25">
      <c r="A179" s="641"/>
      <c r="B179" s="641"/>
    </row>
    <row r="180" spans="1:2" ht="14.25">
      <c r="A180" s="641"/>
      <c r="B180" s="641"/>
    </row>
    <row r="181" spans="1:2" ht="14.25">
      <c r="A181" s="641"/>
      <c r="B181" s="641"/>
    </row>
    <row r="182" spans="1:2" ht="14.25">
      <c r="A182" s="641"/>
      <c r="B182" s="641"/>
    </row>
    <row r="183" spans="1:2" ht="14.25">
      <c r="A183" s="641"/>
      <c r="B183" s="641"/>
    </row>
    <row r="184" spans="1:2" ht="14.25">
      <c r="A184" s="641"/>
      <c r="B184" s="641"/>
    </row>
    <row r="185" spans="1:2" ht="14.25">
      <c r="A185" s="641"/>
      <c r="B185" s="641"/>
    </row>
    <row r="186" spans="1:2" ht="14.25">
      <c r="A186" s="641"/>
      <c r="B186" s="641"/>
    </row>
    <row r="187" spans="1:2" ht="14.25">
      <c r="A187" s="641"/>
      <c r="B187" s="641"/>
    </row>
    <row r="188" spans="1:2" ht="14.25">
      <c r="A188" s="641"/>
      <c r="B188" s="641"/>
    </row>
    <row r="189" spans="1:2" ht="14.25">
      <c r="A189" s="641"/>
      <c r="B189" s="641"/>
    </row>
    <row r="190" spans="1:2" ht="14.25">
      <c r="A190" s="641"/>
      <c r="B190" s="641"/>
    </row>
    <row r="191" spans="1:2" ht="14.25">
      <c r="A191" s="641"/>
      <c r="B191" s="641"/>
    </row>
    <row r="192" spans="1:2" ht="14.25">
      <c r="A192" s="641"/>
      <c r="B192" s="641"/>
    </row>
    <row r="193" spans="1:2" ht="14.25">
      <c r="A193" s="641"/>
      <c r="B193" s="641"/>
    </row>
    <row r="194" spans="1:2" ht="14.25">
      <c r="A194" s="641"/>
      <c r="B194" s="641"/>
    </row>
    <row r="195" spans="1:2" ht="14.25">
      <c r="A195" s="641"/>
      <c r="B195" s="641"/>
    </row>
    <row r="196" spans="1:2" ht="14.25">
      <c r="A196" s="641"/>
      <c r="B196" s="641"/>
    </row>
    <row r="197" spans="1:2" ht="14.25">
      <c r="A197" s="641"/>
      <c r="B197" s="641"/>
    </row>
    <row r="198" spans="1:2" ht="14.25">
      <c r="A198" s="641"/>
      <c r="B198" s="641"/>
    </row>
    <row r="199" spans="1:2" ht="14.25">
      <c r="A199" s="641"/>
      <c r="B199" s="641"/>
    </row>
    <row r="200" spans="1:2" ht="14.25">
      <c r="A200" s="641"/>
      <c r="B200" s="641"/>
    </row>
    <row r="201" spans="1:2" ht="14.25">
      <c r="A201" s="641"/>
      <c r="B201" s="641"/>
    </row>
    <row r="202" spans="1:2" ht="14.25">
      <c r="A202" s="641"/>
      <c r="B202" s="641"/>
    </row>
    <row r="203" spans="1:2" ht="14.25">
      <c r="A203" s="641"/>
      <c r="B203" s="641"/>
    </row>
    <row r="204" spans="1:2" ht="14.25">
      <c r="A204" s="641"/>
      <c r="B204" s="641"/>
    </row>
    <row r="205" spans="1:2" ht="14.25">
      <c r="A205" s="641"/>
      <c r="B205" s="641"/>
    </row>
    <row r="206" spans="1:2" ht="14.25">
      <c r="A206" s="641"/>
      <c r="B206" s="641"/>
    </row>
    <row r="207" spans="1:2" ht="14.25">
      <c r="A207" s="641"/>
      <c r="B207" s="641"/>
    </row>
    <row r="208" spans="1:2" ht="14.25">
      <c r="A208" s="641"/>
      <c r="B208" s="641"/>
    </row>
    <row r="209" spans="1:2" ht="14.25">
      <c r="A209" s="641"/>
      <c r="B209" s="641"/>
    </row>
    <row r="210" spans="1:2" ht="14.25">
      <c r="A210" s="641"/>
      <c r="B210" s="641"/>
    </row>
    <row r="211" spans="1:2" ht="14.25">
      <c r="A211" s="641"/>
      <c r="B211" s="641"/>
    </row>
    <row r="212" spans="1:2" ht="14.25">
      <c r="A212" s="641"/>
      <c r="B212" s="641"/>
    </row>
    <row r="213" spans="1:2" ht="14.25">
      <c r="A213" s="641"/>
      <c r="B213" s="641"/>
    </row>
    <row r="214" spans="1:2" ht="14.25">
      <c r="A214" s="641"/>
      <c r="B214" s="641"/>
    </row>
    <row r="215" spans="1:2" ht="14.25">
      <c r="A215" s="641"/>
      <c r="B215" s="641"/>
    </row>
    <row r="216" spans="1:2" ht="14.25">
      <c r="A216" s="641"/>
      <c r="B216" s="641"/>
    </row>
    <row r="217" spans="1:2" ht="14.25">
      <c r="A217" s="641"/>
      <c r="B217" s="641"/>
    </row>
    <row r="218" spans="1:2" ht="14.25">
      <c r="A218" s="641"/>
      <c r="B218" s="641"/>
    </row>
    <row r="219" spans="1:2" ht="14.25">
      <c r="A219" s="641"/>
      <c r="B219" s="641"/>
    </row>
    <row r="220" spans="1:2" ht="14.25">
      <c r="A220" s="641"/>
      <c r="B220" s="641"/>
    </row>
    <row r="221" spans="1:2" ht="14.25">
      <c r="A221" s="641"/>
      <c r="B221" s="641"/>
    </row>
    <row r="222" spans="1:2" ht="14.25">
      <c r="A222" s="641"/>
      <c r="B222" s="641"/>
    </row>
    <row r="223" spans="1:2" ht="14.25">
      <c r="A223" s="641"/>
      <c r="B223" s="641"/>
    </row>
    <row r="224" spans="1:2" ht="14.25">
      <c r="A224" s="641"/>
      <c r="B224" s="641"/>
    </row>
    <row r="225" spans="1:2" ht="14.25">
      <c r="A225" s="641"/>
      <c r="B225" s="641"/>
    </row>
    <row r="226" spans="1:2" ht="14.25">
      <c r="A226" s="641"/>
      <c r="B226" s="641"/>
    </row>
    <row r="227" spans="1:2" ht="14.25">
      <c r="A227" s="641"/>
      <c r="B227" s="641"/>
    </row>
    <row r="228" spans="1:2" ht="14.25">
      <c r="A228" s="641"/>
      <c r="B228" s="641"/>
    </row>
    <row r="229" spans="1:2" ht="14.25">
      <c r="A229" s="641"/>
      <c r="B229" s="641"/>
    </row>
    <row r="230" spans="1:2" ht="14.25">
      <c r="A230" s="641"/>
      <c r="B230" s="641"/>
    </row>
    <row r="231" spans="1:2" ht="14.25">
      <c r="A231" s="641"/>
      <c r="B231" s="641"/>
    </row>
    <row r="232" spans="1:2" ht="14.25">
      <c r="A232" s="641"/>
      <c r="B232" s="641"/>
    </row>
    <row r="233" spans="1:2" ht="14.25">
      <c r="A233" s="641"/>
      <c r="B233" s="641"/>
    </row>
    <row r="234" spans="1:2" ht="14.25">
      <c r="A234" s="641"/>
      <c r="B234" s="641"/>
    </row>
    <row r="235" spans="1:2" ht="14.25">
      <c r="A235" s="641"/>
      <c r="B235" s="641"/>
    </row>
    <row r="236" spans="1:2" ht="14.25">
      <c r="A236" s="641"/>
      <c r="B236" s="641"/>
    </row>
    <row r="237" spans="1:2" ht="14.25">
      <c r="A237" s="641"/>
      <c r="B237" s="641"/>
    </row>
    <row r="238" spans="1:2" ht="14.25">
      <c r="A238" s="641"/>
      <c r="B238" s="641"/>
    </row>
    <row r="239" spans="1:2" ht="14.25">
      <c r="A239" s="641"/>
      <c r="B239" s="641"/>
    </row>
    <row r="240" spans="1:2" ht="14.25">
      <c r="A240" s="641"/>
      <c r="B240" s="641"/>
    </row>
    <row r="241" spans="1:2" ht="14.25">
      <c r="A241" s="641"/>
      <c r="B241" s="641"/>
    </row>
    <row r="242" spans="1:2" ht="14.25">
      <c r="A242" s="641"/>
      <c r="B242" s="641"/>
    </row>
    <row r="243" spans="1:2" ht="14.25">
      <c r="A243" s="641"/>
      <c r="B243" s="641"/>
    </row>
    <row r="244" spans="1:2" ht="14.25">
      <c r="A244" s="680"/>
      <c r="B244" s="641"/>
    </row>
    <row r="245" spans="1:2" ht="14.25">
      <c r="A245" s="680"/>
      <c r="B245" s="641"/>
    </row>
    <row r="246" spans="1:2" ht="14.25">
      <c r="A246" s="680"/>
      <c r="B246" s="641"/>
    </row>
    <row r="247" spans="1:2" ht="14.25">
      <c r="A247" s="680"/>
      <c r="B247" s="641"/>
    </row>
    <row r="248" spans="1:2" ht="14.25">
      <c r="A248" s="680"/>
      <c r="B248" s="641"/>
    </row>
    <row r="249" spans="1:2" ht="14.25">
      <c r="A249" s="680"/>
      <c r="B249" s="641"/>
    </row>
    <row r="250" spans="1:2" ht="14.25">
      <c r="A250" s="680"/>
      <c r="B250" s="641"/>
    </row>
    <row r="251" spans="1:2" ht="14.25">
      <c r="A251" s="680"/>
      <c r="B251" s="641"/>
    </row>
    <row r="252" spans="1:2" ht="14.25">
      <c r="A252" s="680"/>
      <c r="B252" s="641"/>
    </row>
    <row r="253" spans="1:2" ht="14.25">
      <c r="A253" s="680"/>
      <c r="B253" s="641"/>
    </row>
    <row r="254" spans="1:2" ht="14.25">
      <c r="A254" s="680"/>
      <c r="B254" s="641"/>
    </row>
    <row r="255" spans="1:2" ht="14.25">
      <c r="A255" s="680"/>
      <c r="B255" s="641"/>
    </row>
    <row r="256" spans="1:2" ht="14.25">
      <c r="A256" s="680"/>
      <c r="B256" s="641"/>
    </row>
    <row r="257" spans="1:2" ht="14.25">
      <c r="A257" s="680"/>
      <c r="B257" s="641"/>
    </row>
    <row r="258" spans="1:2" ht="14.25">
      <c r="A258" s="680"/>
      <c r="B258" s="641"/>
    </row>
    <row r="259" spans="1:2" ht="14.25">
      <c r="A259" s="680"/>
      <c r="B259" s="641"/>
    </row>
    <row r="260" spans="1:2" ht="14.25">
      <c r="A260" s="680"/>
      <c r="B260" s="641"/>
    </row>
    <row r="261" spans="1:2" ht="14.25">
      <c r="A261" s="680"/>
      <c r="B261" s="641"/>
    </row>
    <row r="262" spans="1:2" ht="14.25">
      <c r="A262" s="680"/>
      <c r="B262" s="641"/>
    </row>
    <row r="263" spans="1:2" ht="14.25">
      <c r="A263" s="680"/>
      <c r="B263" s="641"/>
    </row>
    <row r="264" spans="1:2" ht="14.25">
      <c r="A264" s="680"/>
      <c r="B264" s="641"/>
    </row>
    <row r="265" spans="1:2" ht="14.25">
      <c r="A265" s="680"/>
      <c r="B265" s="641"/>
    </row>
    <row r="266" spans="1:2" ht="14.25">
      <c r="A266" s="680"/>
      <c r="B266" s="641"/>
    </row>
    <row r="267" spans="1:2" ht="14.25">
      <c r="A267" s="680"/>
      <c r="B267" s="641"/>
    </row>
    <row r="268" spans="1:2" ht="14.25">
      <c r="A268" s="680"/>
      <c r="B268" s="641"/>
    </row>
    <row r="269" spans="1:2" ht="14.25">
      <c r="A269" s="680"/>
      <c r="B269" s="641"/>
    </row>
    <row r="270" spans="1:2" ht="14.25">
      <c r="A270" s="680"/>
      <c r="B270" s="641"/>
    </row>
    <row r="271" spans="1:2" ht="14.25">
      <c r="A271" s="680"/>
      <c r="B271" s="641"/>
    </row>
    <row r="272" spans="1:2" ht="14.25">
      <c r="A272" s="680"/>
      <c r="B272" s="641"/>
    </row>
    <row r="273" spans="1:2" ht="14.25">
      <c r="A273" s="680"/>
      <c r="B273" s="641"/>
    </row>
    <row r="274" spans="1:2" ht="14.25">
      <c r="A274" s="680"/>
      <c r="B274" s="641"/>
    </row>
    <row r="275" spans="1:2" ht="14.25">
      <c r="A275" s="680"/>
      <c r="B275" s="641"/>
    </row>
    <row r="276" spans="1:2" ht="14.25">
      <c r="A276" s="680"/>
      <c r="B276" s="641"/>
    </row>
    <row r="277" spans="1:2" ht="14.25">
      <c r="A277" s="680"/>
      <c r="B277" s="641"/>
    </row>
    <row r="278" spans="1:2" ht="14.25">
      <c r="A278" s="680"/>
      <c r="B278" s="641"/>
    </row>
    <row r="279" spans="1:2" ht="14.25">
      <c r="A279" s="680"/>
      <c r="B279" s="641"/>
    </row>
    <row r="280" spans="1:2" ht="14.25">
      <c r="A280" s="680"/>
      <c r="B280" s="641"/>
    </row>
    <row r="281" spans="1:2" ht="14.25">
      <c r="A281" s="680"/>
      <c r="B281" s="641"/>
    </row>
    <row r="282" spans="1:2" ht="14.25">
      <c r="A282" s="680"/>
      <c r="B282" s="641"/>
    </row>
    <row r="283" spans="1:2" ht="14.25">
      <c r="A283" s="680"/>
      <c r="B283" s="641"/>
    </row>
    <row r="284" spans="1:2" ht="14.25">
      <c r="A284" s="680"/>
      <c r="B284" s="641"/>
    </row>
    <row r="285" spans="1:2" ht="14.25">
      <c r="A285" s="680"/>
      <c r="B285" s="641"/>
    </row>
    <row r="286" spans="1:2" ht="14.25">
      <c r="A286" s="680"/>
      <c r="B286" s="641"/>
    </row>
    <row r="287" spans="1:2" ht="14.25">
      <c r="A287" s="680"/>
      <c r="B287" s="641"/>
    </row>
    <row r="288" spans="1:2" ht="14.25">
      <c r="A288" s="680"/>
      <c r="B288" s="641"/>
    </row>
    <row r="289" spans="1:2" ht="14.25">
      <c r="A289" s="680"/>
      <c r="B289" s="641"/>
    </row>
    <row r="290" spans="1:2" ht="14.25">
      <c r="A290" s="680"/>
      <c r="B290" s="641"/>
    </row>
    <row r="291" spans="1:2" ht="14.25">
      <c r="A291" s="680"/>
      <c r="B291" s="641"/>
    </row>
    <row r="292" spans="1:2" ht="14.25">
      <c r="A292" s="680"/>
      <c r="B292" s="641"/>
    </row>
    <row r="293" spans="1:2" ht="14.25">
      <c r="A293" s="680"/>
      <c r="B293" s="641"/>
    </row>
    <row r="294" spans="1:2" ht="14.25">
      <c r="A294" s="680"/>
      <c r="B294" s="641"/>
    </row>
    <row r="295" spans="1:2" ht="14.25">
      <c r="A295" s="680"/>
      <c r="B295" s="641"/>
    </row>
    <row r="296" spans="1:2" ht="14.25">
      <c r="A296" s="680"/>
      <c r="B296" s="641"/>
    </row>
    <row r="297" spans="1:2" ht="14.25">
      <c r="A297" s="680"/>
      <c r="B297" s="641"/>
    </row>
    <row r="298" spans="1:2" ht="14.25">
      <c r="A298" s="680"/>
      <c r="B298" s="641"/>
    </row>
    <row r="299" spans="1:2" ht="14.25">
      <c r="A299" s="680"/>
      <c r="B299" s="641"/>
    </row>
    <row r="300" spans="1:2" ht="14.25">
      <c r="A300" s="680"/>
      <c r="B300" s="641"/>
    </row>
    <row r="301" spans="1:2" ht="14.25">
      <c r="A301" s="680"/>
      <c r="B301" s="641"/>
    </row>
    <row r="302" spans="1:2" ht="14.25">
      <c r="A302" s="680"/>
      <c r="B302" s="641"/>
    </row>
    <row r="303" spans="1:2" ht="14.25">
      <c r="A303" s="680"/>
      <c r="B303" s="641"/>
    </row>
    <row r="304" spans="1:2" ht="14.25">
      <c r="A304" s="680"/>
      <c r="B304" s="641"/>
    </row>
    <row r="305" spans="1:2" ht="14.25">
      <c r="A305" s="680"/>
      <c r="B305" s="641"/>
    </row>
    <row r="306" spans="1:2" ht="14.25">
      <c r="A306" s="680"/>
      <c r="B306" s="641"/>
    </row>
    <row r="307" spans="1:2" ht="14.25">
      <c r="A307" s="680"/>
      <c r="B307" s="641"/>
    </row>
    <row r="308" spans="1:2" ht="14.25">
      <c r="A308" s="680"/>
      <c r="B308" s="641"/>
    </row>
    <row r="309" spans="1:2" ht="14.25">
      <c r="A309" s="680"/>
      <c r="B309" s="641"/>
    </row>
    <row r="310" spans="1:2" ht="14.25">
      <c r="A310" s="680"/>
      <c r="B310" s="641"/>
    </row>
    <row r="311" spans="1:2" ht="14.25">
      <c r="A311" s="680"/>
      <c r="B311" s="641"/>
    </row>
    <row r="312" spans="1:2" ht="14.25">
      <c r="A312" s="680"/>
      <c r="B312" s="641"/>
    </row>
    <row r="313" spans="1:2" ht="14.25">
      <c r="A313" s="680"/>
      <c r="B313" s="641"/>
    </row>
    <row r="314" spans="1:2" ht="14.25">
      <c r="A314" s="680"/>
      <c r="B314" s="641"/>
    </row>
    <row r="315" spans="1:2" ht="14.25">
      <c r="A315" s="680"/>
      <c r="B315" s="641"/>
    </row>
    <row r="316" spans="1:2" ht="14.25">
      <c r="A316" s="680"/>
      <c r="B316" s="641"/>
    </row>
    <row r="317" spans="1:2" ht="14.25">
      <c r="A317" s="680"/>
      <c r="B317" s="641"/>
    </row>
    <row r="318" spans="1:2" ht="14.25">
      <c r="A318" s="680"/>
      <c r="B318" s="641"/>
    </row>
    <row r="319" spans="1:2" ht="14.25">
      <c r="A319" s="680"/>
      <c r="B319" s="641"/>
    </row>
    <row r="320" spans="1:2" ht="14.25">
      <c r="A320" s="680"/>
      <c r="B320" s="641"/>
    </row>
    <row r="321" spans="1:2" ht="14.25">
      <c r="A321" s="680"/>
      <c r="B321" s="641"/>
    </row>
    <row r="322" spans="1:2" ht="14.25">
      <c r="A322" s="680"/>
      <c r="B322" s="641"/>
    </row>
    <row r="323" spans="1:2" ht="14.25">
      <c r="A323" s="680"/>
      <c r="B323" s="641"/>
    </row>
    <row r="324" spans="1:2" ht="14.25">
      <c r="A324" s="680"/>
      <c r="B324" s="641"/>
    </row>
    <row r="325" spans="1:2" ht="14.25">
      <c r="A325" s="680"/>
      <c r="B325" s="641"/>
    </row>
    <row r="326" spans="1:2" ht="14.25">
      <c r="A326" s="680"/>
      <c r="B326" s="641"/>
    </row>
    <row r="327" spans="1:2" ht="14.25">
      <c r="A327" s="680"/>
      <c r="B327" s="641"/>
    </row>
    <row r="328" spans="1:2" ht="14.25">
      <c r="A328" s="680"/>
      <c r="B328" s="641"/>
    </row>
    <row r="329" spans="1:2" ht="14.25">
      <c r="A329" s="680"/>
      <c r="B329" s="641"/>
    </row>
    <row r="330" spans="1:2" ht="14.25">
      <c r="A330" s="680"/>
      <c r="B330" s="641"/>
    </row>
    <row r="331" spans="1:2" ht="14.25">
      <c r="A331" s="680"/>
      <c r="B331" s="641"/>
    </row>
    <row r="332" spans="1:2" ht="14.25">
      <c r="A332" s="680"/>
      <c r="B332" s="641"/>
    </row>
    <row r="333" spans="1:2" ht="14.25">
      <c r="A333" s="680"/>
      <c r="B333" s="641"/>
    </row>
    <row r="334" spans="1:2" ht="14.25">
      <c r="A334" s="680"/>
      <c r="B334" s="641"/>
    </row>
    <row r="335" spans="1:2" ht="14.25">
      <c r="A335" s="680"/>
      <c r="B335" s="641"/>
    </row>
    <row r="336" spans="1:2" ht="14.25">
      <c r="A336" s="680"/>
      <c r="B336" s="641"/>
    </row>
    <row r="337" spans="1:2" ht="14.25">
      <c r="A337" s="680"/>
      <c r="B337" s="641"/>
    </row>
    <row r="338" spans="1:2" ht="14.25">
      <c r="A338" s="680"/>
      <c r="B338" s="641"/>
    </row>
    <row r="339" spans="1:2" ht="14.25">
      <c r="A339" s="680"/>
      <c r="B339" s="641"/>
    </row>
    <row r="340" spans="1:2" ht="14.25">
      <c r="A340" s="680"/>
      <c r="B340" s="641"/>
    </row>
    <row r="341" spans="1:2" ht="14.25">
      <c r="A341" s="680"/>
      <c r="B341" s="641"/>
    </row>
    <row r="342" spans="1:2" ht="14.25">
      <c r="A342" s="680"/>
      <c r="B342" s="641"/>
    </row>
    <row r="343" spans="1:2" ht="14.25">
      <c r="A343" s="680"/>
      <c r="B343" s="641"/>
    </row>
    <row r="344" spans="1:2" ht="14.25">
      <c r="A344" s="680"/>
      <c r="B344" s="641"/>
    </row>
    <row r="345" spans="1:2" ht="14.25">
      <c r="A345" s="680"/>
      <c r="B345" s="641"/>
    </row>
    <row r="346" spans="1:2" ht="14.25">
      <c r="A346" s="680"/>
      <c r="B346" s="641"/>
    </row>
    <row r="347" spans="1:2" ht="14.25">
      <c r="A347" s="680"/>
      <c r="B347" s="641"/>
    </row>
    <row r="348" spans="1:2" ht="14.25">
      <c r="A348" s="680"/>
      <c r="B348" s="641"/>
    </row>
    <row r="349" spans="1:2" ht="14.25">
      <c r="A349" s="680"/>
      <c r="B349" s="641"/>
    </row>
    <row r="350" spans="1:2" ht="14.25">
      <c r="A350" s="680"/>
      <c r="B350" s="641"/>
    </row>
    <row r="351" spans="1:2" ht="14.25">
      <c r="A351" s="680"/>
      <c r="B351" s="641"/>
    </row>
    <row r="352" spans="1:2" ht="14.25">
      <c r="A352" s="680"/>
      <c r="B352" s="641"/>
    </row>
    <row r="353" spans="1:2" ht="14.25">
      <c r="A353" s="680"/>
      <c r="B353" s="641"/>
    </row>
    <row r="354" spans="1:2" ht="14.25">
      <c r="A354" s="680"/>
      <c r="B354" s="641"/>
    </row>
    <row r="355" spans="1:2" ht="14.25">
      <c r="A355" s="680"/>
      <c r="B355" s="641"/>
    </row>
    <row r="356" spans="1:2" ht="14.25">
      <c r="A356" s="680"/>
      <c r="B356" s="641"/>
    </row>
    <row r="357" spans="1:2" ht="14.25">
      <c r="A357" s="680"/>
      <c r="B357" s="641"/>
    </row>
    <row r="358" spans="1:2" ht="14.25">
      <c r="A358" s="680"/>
      <c r="B358" s="641"/>
    </row>
    <row r="359" spans="1:2" ht="14.25">
      <c r="A359" s="680"/>
      <c r="B359" s="641"/>
    </row>
    <row r="360" spans="1:2" ht="14.25">
      <c r="A360" s="680"/>
      <c r="B360" s="641"/>
    </row>
    <row r="361" spans="1:2" ht="14.25">
      <c r="A361" s="680"/>
      <c r="B361" s="641"/>
    </row>
    <row r="362" spans="1:2" ht="14.25">
      <c r="A362" s="680"/>
      <c r="B362" s="641"/>
    </row>
    <row r="363" spans="1:2" ht="14.25">
      <c r="A363" s="680"/>
      <c r="B363" s="641"/>
    </row>
    <row r="364" spans="1:2" ht="14.25">
      <c r="A364" s="680"/>
      <c r="B364" s="641"/>
    </row>
    <row r="365" spans="1:2" ht="14.25">
      <c r="A365" s="680"/>
      <c r="B365" s="641"/>
    </row>
    <row r="366" spans="1:2" ht="14.25">
      <c r="A366" s="680"/>
      <c r="B366" s="641"/>
    </row>
    <row r="367" spans="1:2" ht="14.25">
      <c r="A367" s="680"/>
      <c r="B367" s="641"/>
    </row>
    <row r="368" spans="1:2" ht="14.25">
      <c r="A368" s="680"/>
      <c r="B368" s="641"/>
    </row>
    <row r="369" spans="1:2" ht="14.25">
      <c r="A369" s="680"/>
      <c r="B369" s="641"/>
    </row>
    <row r="370" spans="1:2" ht="14.25">
      <c r="A370" s="680"/>
      <c r="B370" s="641"/>
    </row>
    <row r="371" spans="1:2" ht="14.25">
      <c r="A371" s="680"/>
      <c r="B371" s="641"/>
    </row>
    <row r="372" spans="1:2" ht="14.25">
      <c r="A372" s="680"/>
      <c r="B372" s="641"/>
    </row>
    <row r="373" spans="1:2" ht="14.25">
      <c r="A373" s="680"/>
      <c r="B373" s="641"/>
    </row>
    <row r="374" spans="1:2" ht="14.25">
      <c r="A374" s="680"/>
      <c r="B374" s="641"/>
    </row>
    <row r="375" spans="1:2" ht="14.25">
      <c r="A375" s="680"/>
      <c r="B375" s="641"/>
    </row>
    <row r="376" spans="1:2" ht="14.25">
      <c r="A376" s="680"/>
      <c r="B376" s="641"/>
    </row>
    <row r="377" spans="1:2" ht="14.25">
      <c r="A377" s="680"/>
      <c r="B377" s="641"/>
    </row>
    <row r="378" spans="1:2" ht="14.25">
      <c r="A378" s="680"/>
      <c r="B378" s="641"/>
    </row>
    <row r="379" spans="1:2" ht="14.25">
      <c r="A379" s="680"/>
      <c r="B379" s="641"/>
    </row>
    <row r="380" spans="1:2" ht="14.25">
      <c r="A380" s="680"/>
      <c r="B380" s="641"/>
    </row>
    <row r="381" spans="1:2" ht="14.25">
      <c r="A381" s="680"/>
      <c r="B381" s="641"/>
    </row>
    <row r="382" spans="1:2" ht="14.25">
      <c r="A382" s="680"/>
      <c r="B382" s="641"/>
    </row>
    <row r="383" spans="1:2" ht="14.25">
      <c r="A383" s="680"/>
      <c r="B383" s="641"/>
    </row>
    <row r="384" spans="1:2" ht="14.25">
      <c r="A384" s="680"/>
      <c r="B384" s="641"/>
    </row>
    <row r="385" spans="1:2" ht="14.25">
      <c r="A385" s="680"/>
      <c r="B385" s="641"/>
    </row>
    <row r="386" spans="1:2" ht="14.25">
      <c r="A386" s="680"/>
      <c r="B386" s="641"/>
    </row>
    <row r="387" spans="1:2" ht="14.25">
      <c r="A387" s="680"/>
      <c r="B387" s="641"/>
    </row>
    <row r="388" spans="1:2" ht="14.25">
      <c r="A388" s="680"/>
      <c r="B388" s="641"/>
    </row>
    <row r="389" spans="1:2" ht="14.25">
      <c r="A389" s="680"/>
      <c r="B389" s="641"/>
    </row>
    <row r="390" spans="1:2" ht="14.25">
      <c r="A390" s="680"/>
      <c r="B390" s="641"/>
    </row>
    <row r="391" spans="1:2" ht="14.25">
      <c r="A391" s="680"/>
      <c r="B391" s="641"/>
    </row>
    <row r="392" spans="1:2" ht="14.25">
      <c r="A392" s="680"/>
      <c r="B392" s="641"/>
    </row>
    <row r="393" spans="1:2" ht="14.25">
      <c r="A393" s="680"/>
      <c r="B393" s="641"/>
    </row>
    <row r="394" spans="1:2" ht="14.25">
      <c r="A394" s="680"/>
      <c r="B394" s="641"/>
    </row>
    <row r="395" spans="1:2" ht="14.25">
      <c r="A395" s="680"/>
      <c r="B395" s="641"/>
    </row>
    <row r="396" spans="1:2" ht="14.25">
      <c r="A396" s="680"/>
      <c r="B396" s="641"/>
    </row>
    <row r="397" spans="1:2" ht="14.25">
      <c r="A397" s="680"/>
      <c r="B397" s="641"/>
    </row>
    <row r="398" spans="1:2" ht="14.25">
      <c r="A398" s="680"/>
      <c r="B398" s="641"/>
    </row>
    <row r="399" spans="1:2" ht="14.25">
      <c r="A399" s="680"/>
      <c r="B399" s="641"/>
    </row>
    <row r="400" spans="1:2" ht="14.25">
      <c r="A400" s="680"/>
      <c r="B400" s="641"/>
    </row>
    <row r="401" spans="1:2" ht="14.25">
      <c r="A401" s="680"/>
      <c r="B401" s="641"/>
    </row>
    <row r="402" spans="1:2" ht="14.25">
      <c r="A402" s="680"/>
      <c r="B402" s="641"/>
    </row>
    <row r="403" spans="1:2" ht="14.25">
      <c r="A403" s="680"/>
      <c r="B403" s="641"/>
    </row>
    <row r="404" spans="1:2" ht="14.25">
      <c r="A404" s="680"/>
      <c r="B404" s="641"/>
    </row>
    <row r="405" spans="1:2" ht="14.25">
      <c r="A405" s="680"/>
      <c r="B405" s="641"/>
    </row>
    <row r="406" spans="1:2" ht="14.25">
      <c r="A406" s="680"/>
      <c r="B406" s="641"/>
    </row>
    <row r="407" spans="1:2" ht="14.25">
      <c r="A407" s="680"/>
      <c r="B407" s="641"/>
    </row>
    <row r="408" spans="1:2" ht="14.25">
      <c r="A408" s="680"/>
      <c r="B408" s="641"/>
    </row>
    <row r="409" spans="1:2" ht="14.25">
      <c r="A409" s="680"/>
      <c r="B409" s="641"/>
    </row>
    <row r="410" spans="1:2" ht="14.25">
      <c r="A410" s="680"/>
      <c r="B410" s="641"/>
    </row>
    <row r="411" spans="1:2" ht="14.25">
      <c r="A411" s="680"/>
      <c r="B411" s="641"/>
    </row>
    <row r="412" spans="1:2" ht="14.25">
      <c r="A412" s="680"/>
      <c r="B412" s="641"/>
    </row>
    <row r="413" spans="1:2" ht="14.25">
      <c r="A413" s="680"/>
      <c r="B413" s="641"/>
    </row>
    <row r="414" spans="1:2" ht="14.25">
      <c r="A414" s="680"/>
      <c r="B414" s="641"/>
    </row>
    <row r="415" spans="1:2" ht="14.25">
      <c r="A415" s="680"/>
      <c r="B415" s="641"/>
    </row>
    <row r="416" spans="1:2" ht="14.25">
      <c r="A416" s="680"/>
      <c r="B416" s="641"/>
    </row>
    <row r="417" spans="1:2" ht="14.25">
      <c r="A417" s="680"/>
      <c r="B417" s="641"/>
    </row>
    <row r="418" spans="1:2" ht="14.25">
      <c r="A418" s="680"/>
      <c r="B418" s="641"/>
    </row>
    <row r="419" spans="1:2" ht="14.25">
      <c r="A419" s="680"/>
      <c r="B419" s="641"/>
    </row>
    <row r="420" spans="1:2" ht="14.25">
      <c r="A420" s="680"/>
      <c r="B420" s="641"/>
    </row>
    <row r="421" spans="1:2" ht="14.25">
      <c r="A421" s="680"/>
      <c r="B421" s="641"/>
    </row>
    <row r="422" spans="1:2" ht="14.25">
      <c r="A422" s="680"/>
      <c r="B422" s="641"/>
    </row>
    <row r="423" spans="1:2" ht="14.25">
      <c r="A423" s="680"/>
      <c r="B423" s="641"/>
    </row>
    <row r="424" spans="1:2" ht="14.25">
      <c r="A424" s="680"/>
      <c r="B424" s="641"/>
    </row>
    <row r="425" spans="1:2" ht="14.25">
      <c r="A425" s="680"/>
      <c r="B425" s="641"/>
    </row>
    <row r="426" spans="1:2" ht="14.25">
      <c r="A426" s="680"/>
      <c r="B426" s="641"/>
    </row>
    <row r="427" spans="1:2" ht="14.25">
      <c r="A427" s="680"/>
      <c r="B427" s="641"/>
    </row>
    <row r="428" spans="1:2" ht="14.25">
      <c r="A428" s="680"/>
      <c r="B428" s="641"/>
    </row>
    <row r="429" spans="1:2" ht="14.25">
      <c r="A429" s="680"/>
      <c r="B429" s="641"/>
    </row>
    <row r="430" spans="1:2" ht="14.25">
      <c r="A430" s="680"/>
      <c r="B430" s="641"/>
    </row>
    <row r="431" spans="1:2" ht="14.25">
      <c r="A431" s="680"/>
      <c r="B431" s="641"/>
    </row>
    <row r="432" spans="1:2" ht="14.25">
      <c r="A432" s="680"/>
      <c r="B432" s="641"/>
    </row>
    <row r="433" spans="1:2" ht="14.25">
      <c r="A433" s="680"/>
      <c r="B433" s="641"/>
    </row>
    <row r="434" spans="1:2" ht="14.25">
      <c r="A434" s="680"/>
      <c r="B434" s="641"/>
    </row>
    <row r="435" spans="1:2" ht="14.25">
      <c r="A435" s="680"/>
      <c r="B435" s="641"/>
    </row>
    <row r="436" spans="1:2" ht="14.25">
      <c r="A436" s="680"/>
      <c r="B436" s="641"/>
    </row>
    <row r="437" spans="1:2" ht="14.25">
      <c r="A437" s="680"/>
      <c r="B437" s="641"/>
    </row>
    <row r="438" spans="1:2" ht="14.25">
      <c r="A438" s="680"/>
      <c r="B438" s="641"/>
    </row>
    <row r="439" spans="1:2" ht="14.25">
      <c r="A439" s="680"/>
      <c r="B439" s="641"/>
    </row>
    <row r="440" spans="1:2" ht="14.25">
      <c r="A440" s="680"/>
      <c r="B440" s="641"/>
    </row>
    <row r="441" spans="1:2" ht="14.25">
      <c r="A441" s="680"/>
      <c r="B441" s="641"/>
    </row>
    <row r="442" spans="1:2" ht="14.25">
      <c r="A442" s="680"/>
      <c r="B442" s="641"/>
    </row>
    <row r="443" spans="1:2" ht="14.25">
      <c r="A443" s="680"/>
      <c r="B443" s="641"/>
    </row>
    <row r="444" spans="1:2" ht="14.25">
      <c r="A444" s="680"/>
      <c r="B444" s="641"/>
    </row>
    <row r="445" spans="1:2" ht="14.25">
      <c r="A445" s="680"/>
      <c r="B445" s="641"/>
    </row>
    <row r="446" spans="1:2" ht="14.25">
      <c r="A446" s="680"/>
      <c r="B446" s="641"/>
    </row>
    <row r="447" spans="1:2" ht="14.25">
      <c r="A447" s="680"/>
      <c r="B447" s="641"/>
    </row>
    <row r="448" spans="1:2" ht="14.25">
      <c r="A448" s="680"/>
      <c r="B448" s="641"/>
    </row>
    <row r="449" spans="1:2" ht="14.25">
      <c r="A449" s="680"/>
      <c r="B449" s="641"/>
    </row>
    <row r="450" spans="1:2" ht="14.25">
      <c r="A450" s="680"/>
      <c r="B450" s="641"/>
    </row>
    <row r="451" spans="1:2" ht="14.25">
      <c r="A451" s="680"/>
      <c r="B451" s="641"/>
    </row>
    <row r="452" spans="1:2" ht="14.25">
      <c r="A452" s="680"/>
      <c r="B452" s="641"/>
    </row>
    <row r="453" spans="1:2" ht="14.25">
      <c r="A453" s="680"/>
      <c r="B453" s="641"/>
    </row>
    <row r="454" spans="1:2" ht="14.25">
      <c r="A454" s="680"/>
      <c r="B454" s="641"/>
    </row>
    <row r="455" spans="1:2" ht="14.25">
      <c r="A455" s="680"/>
      <c r="B455" s="641"/>
    </row>
    <row r="456" spans="1:2" ht="14.25">
      <c r="A456" s="680"/>
      <c r="B456" s="641"/>
    </row>
    <row r="457" spans="1:2" ht="14.25">
      <c r="A457" s="680"/>
      <c r="B457" s="641"/>
    </row>
    <row r="458" spans="1:2" ht="14.25">
      <c r="A458" s="680"/>
      <c r="B458" s="641"/>
    </row>
    <row r="459" spans="1:2" ht="14.25">
      <c r="A459" s="680"/>
      <c r="B459" s="641"/>
    </row>
    <row r="460" spans="1:2" ht="14.25">
      <c r="A460" s="680"/>
      <c r="B460" s="641"/>
    </row>
    <row r="461" spans="1:2" ht="14.25">
      <c r="A461" s="680"/>
      <c r="B461" s="641"/>
    </row>
    <row r="462" spans="1:2" ht="14.25">
      <c r="A462" s="680"/>
      <c r="B462" s="641"/>
    </row>
    <row r="463" spans="1:2" ht="14.25">
      <c r="A463" s="680"/>
      <c r="B463" s="641"/>
    </row>
    <row r="464" spans="1:2" ht="14.25">
      <c r="A464" s="680"/>
      <c r="B464" s="641"/>
    </row>
    <row r="465" spans="1:2" ht="14.25">
      <c r="A465" s="680"/>
      <c r="B465" s="641"/>
    </row>
    <row r="466" spans="1:2" ht="14.25">
      <c r="A466" s="680"/>
      <c r="B466" s="641"/>
    </row>
    <row r="467" spans="1:2" ht="14.25">
      <c r="A467" s="680"/>
      <c r="B467" s="641"/>
    </row>
    <row r="468" spans="1:2" ht="14.25">
      <c r="A468" s="680"/>
      <c r="B468" s="641"/>
    </row>
    <row r="469" spans="1:2" ht="14.25">
      <c r="A469" s="680"/>
      <c r="B469" s="641"/>
    </row>
    <row r="470" spans="1:2" ht="14.25">
      <c r="A470" s="680"/>
      <c r="B470" s="641"/>
    </row>
    <row r="471" spans="1:2" ht="14.25">
      <c r="A471" s="680"/>
      <c r="B471" s="641"/>
    </row>
    <row r="472" spans="1:2" ht="14.25">
      <c r="A472" s="680"/>
      <c r="B472" s="641"/>
    </row>
    <row r="473" spans="1:2" ht="14.25">
      <c r="A473" s="680"/>
      <c r="B473" s="641"/>
    </row>
    <row r="474" spans="1:2" ht="14.25">
      <c r="A474" s="680"/>
      <c r="B474" s="641"/>
    </row>
    <row r="475" spans="1:2" ht="14.25">
      <c r="A475" s="680"/>
      <c r="B475" s="641"/>
    </row>
    <row r="476" spans="1:2" ht="14.25">
      <c r="A476" s="680"/>
      <c r="B476" s="641"/>
    </row>
    <row r="477" spans="1:2" ht="14.25">
      <c r="A477" s="680"/>
      <c r="B477" s="641"/>
    </row>
    <row r="478" spans="1:2" ht="14.25">
      <c r="A478" s="680"/>
      <c r="B478" s="641"/>
    </row>
    <row r="479" spans="1:2" ht="14.25">
      <c r="A479" s="680"/>
      <c r="B479" s="641"/>
    </row>
    <row r="480" spans="1:2" ht="14.25">
      <c r="A480" s="680"/>
      <c r="B480" s="641"/>
    </row>
    <row r="481" spans="1:2" ht="14.25">
      <c r="A481" s="680"/>
      <c r="B481" s="641"/>
    </row>
    <row r="482" spans="1:2" ht="14.25">
      <c r="A482" s="680"/>
      <c r="B482" s="641"/>
    </row>
    <row r="483" spans="1:2" ht="14.25">
      <c r="A483" s="680"/>
      <c r="B483" s="641"/>
    </row>
    <row r="484" spans="1:2" ht="14.25">
      <c r="A484" s="680"/>
      <c r="B484" s="641"/>
    </row>
    <row r="485" spans="1:2" ht="14.25">
      <c r="A485" s="680"/>
      <c r="B485" s="641"/>
    </row>
    <row r="486" spans="1:2" ht="14.25">
      <c r="A486" s="680"/>
      <c r="B486" s="641"/>
    </row>
    <row r="487" spans="1:2" ht="14.25">
      <c r="A487" s="680"/>
      <c r="B487" s="641"/>
    </row>
    <row r="488" spans="1:2" ht="14.25">
      <c r="A488" s="680"/>
      <c r="B488" s="641"/>
    </row>
    <row r="489" spans="1:2" ht="14.25">
      <c r="A489" s="680"/>
      <c r="B489" s="641"/>
    </row>
    <row r="490" spans="1:2" ht="14.25">
      <c r="A490" s="680"/>
      <c r="B490" s="641"/>
    </row>
    <row r="491" spans="1:2" ht="14.25">
      <c r="A491" s="680"/>
      <c r="B491" s="641"/>
    </row>
    <row r="492" spans="1:2" ht="14.25">
      <c r="A492" s="680"/>
      <c r="B492" s="641"/>
    </row>
    <row r="493" spans="1:2" ht="14.25">
      <c r="A493" s="680"/>
      <c r="B493" s="641"/>
    </row>
    <row r="494" spans="1:2" ht="14.25">
      <c r="A494" s="680"/>
      <c r="B494" s="641"/>
    </row>
    <row r="495" spans="1:2" ht="14.25">
      <c r="A495" s="680"/>
      <c r="B495" s="641"/>
    </row>
    <row r="496" spans="1:2" ht="14.25">
      <c r="A496" s="680"/>
      <c r="B496" s="641"/>
    </row>
    <row r="497" spans="1:2" ht="14.25">
      <c r="A497" s="680"/>
      <c r="B497" s="641"/>
    </row>
    <row r="498" spans="1:2" ht="14.25">
      <c r="A498" s="680"/>
      <c r="B498" s="641"/>
    </row>
    <row r="499" spans="1:2" ht="14.25">
      <c r="A499" s="680"/>
      <c r="B499" s="641"/>
    </row>
    <row r="500" spans="1:2" ht="14.25">
      <c r="A500" s="680"/>
      <c r="B500" s="641"/>
    </row>
    <row r="501" spans="1:2" ht="14.25">
      <c r="A501" s="680"/>
      <c r="B501" s="641"/>
    </row>
    <row r="502" spans="1:2" ht="14.25">
      <c r="A502" s="680"/>
      <c r="B502" s="641"/>
    </row>
    <row r="503" spans="1:2" ht="14.25">
      <c r="A503" s="680"/>
      <c r="B503" s="641"/>
    </row>
    <row r="504" spans="1:2" ht="14.25">
      <c r="A504" s="680"/>
      <c r="B504" s="641"/>
    </row>
    <row r="505" spans="1:2" ht="14.25">
      <c r="A505" s="680"/>
      <c r="B505" s="641"/>
    </row>
    <row r="506" spans="1:2" ht="14.25">
      <c r="A506" s="680"/>
      <c r="B506" s="641"/>
    </row>
    <row r="507" spans="1:2" ht="14.25">
      <c r="A507" s="680"/>
      <c r="B507" s="641"/>
    </row>
    <row r="508" spans="1:2" ht="14.25">
      <c r="A508" s="680"/>
      <c r="B508" s="641"/>
    </row>
    <row r="509" spans="1:2" ht="14.25">
      <c r="A509" s="680"/>
      <c r="B509" s="641"/>
    </row>
    <row r="510" spans="1:2" ht="14.25">
      <c r="A510" s="680"/>
      <c r="B510" s="641"/>
    </row>
    <row r="511" spans="1:2" ht="14.25">
      <c r="A511" s="680"/>
      <c r="B511" s="641"/>
    </row>
    <row r="512" spans="1:2" ht="14.25">
      <c r="A512" s="680"/>
      <c r="B512" s="641"/>
    </row>
    <row r="513" spans="1:2" ht="14.25">
      <c r="A513" s="680"/>
      <c r="B513" s="641"/>
    </row>
    <row r="514" spans="1:2" ht="14.25">
      <c r="A514" s="680"/>
      <c r="B514" s="641"/>
    </row>
    <row r="515" spans="1:2" ht="14.25">
      <c r="A515" s="680"/>
      <c r="B515" s="641"/>
    </row>
    <row r="516" spans="1:2" ht="14.25">
      <c r="A516" s="680"/>
      <c r="B516" s="641"/>
    </row>
    <row r="517" spans="1:2" ht="14.25">
      <c r="A517" s="680"/>
      <c r="B517" s="641"/>
    </row>
    <row r="518" spans="1:2" ht="14.25">
      <c r="A518" s="680"/>
      <c r="B518" s="641"/>
    </row>
    <row r="519" spans="1:2" ht="14.25">
      <c r="A519" s="680"/>
      <c r="B519" s="641"/>
    </row>
    <row r="520" spans="1:2" ht="14.25">
      <c r="A520" s="680"/>
      <c r="B520" s="641"/>
    </row>
    <row r="521" spans="1:2" ht="14.25">
      <c r="A521" s="680"/>
      <c r="B521" s="641"/>
    </row>
    <row r="522" spans="1:2" ht="14.25">
      <c r="A522" s="680"/>
      <c r="B522" s="641"/>
    </row>
    <row r="523" spans="1:2" ht="14.25">
      <c r="A523" s="680"/>
      <c r="B523" s="641"/>
    </row>
    <row r="524" spans="1:2" ht="14.25">
      <c r="A524" s="680"/>
      <c r="B524" s="641"/>
    </row>
    <row r="525" spans="1:2" ht="14.25">
      <c r="A525" s="680"/>
      <c r="B525" s="641"/>
    </row>
    <row r="526" spans="1:2" ht="14.25">
      <c r="A526" s="680"/>
      <c r="B526" s="641"/>
    </row>
    <row r="527" spans="1:2" ht="14.25">
      <c r="A527" s="680"/>
      <c r="B527" s="641"/>
    </row>
    <row r="528" spans="1:2" ht="14.25">
      <c r="A528" s="680"/>
      <c r="B528" s="641"/>
    </row>
    <row r="529" spans="1:2" ht="14.25">
      <c r="A529" s="680"/>
      <c r="B529" s="641"/>
    </row>
    <row r="530" spans="1:2" ht="14.25">
      <c r="A530" s="680"/>
      <c r="B530" s="641"/>
    </row>
    <row r="531" spans="1:2" ht="14.25">
      <c r="A531" s="680"/>
      <c r="B531" s="641"/>
    </row>
    <row r="532" spans="1:2" ht="14.25">
      <c r="A532" s="680"/>
      <c r="B532" s="641"/>
    </row>
    <row r="533" spans="1:2" ht="14.25">
      <c r="A533" s="680"/>
      <c r="B533" s="641"/>
    </row>
    <row r="534" spans="1:2" ht="14.25">
      <c r="A534" s="680"/>
      <c r="B534" s="641"/>
    </row>
    <row r="535" spans="1:2" ht="14.25">
      <c r="A535" s="680"/>
      <c r="B535" s="641"/>
    </row>
    <row r="536" spans="1:2" ht="14.25">
      <c r="A536" s="680"/>
      <c r="B536" s="641"/>
    </row>
    <row r="537" spans="1:2" ht="14.25">
      <c r="A537" s="680"/>
      <c r="B537" s="641"/>
    </row>
    <row r="538" spans="1:2" ht="14.25">
      <c r="A538" s="680"/>
      <c r="B538" s="641"/>
    </row>
    <row r="539" spans="1:2" ht="14.25">
      <c r="A539" s="680"/>
      <c r="B539" s="641"/>
    </row>
    <row r="540" spans="1:2" ht="14.25">
      <c r="A540" s="680"/>
      <c r="B540" s="641"/>
    </row>
    <row r="541" spans="1:2" ht="14.25">
      <c r="A541" s="680"/>
      <c r="B541" s="641"/>
    </row>
    <row r="542" spans="1:2" ht="14.25">
      <c r="A542" s="680"/>
      <c r="B542" s="641"/>
    </row>
    <row r="543" spans="1:2" ht="14.25">
      <c r="A543" s="680"/>
      <c r="B543" s="641"/>
    </row>
    <row r="544" spans="1:2" ht="14.25">
      <c r="A544" s="680"/>
      <c r="B544" s="641"/>
    </row>
    <row r="545" spans="1:2" ht="14.25">
      <c r="A545" s="680"/>
      <c r="B545" s="641"/>
    </row>
    <row r="546" spans="1:2" ht="14.25">
      <c r="A546" s="680"/>
      <c r="B546" s="641"/>
    </row>
    <row r="547" spans="1:2" ht="14.25">
      <c r="A547" s="680"/>
      <c r="B547" s="641"/>
    </row>
    <row r="548" spans="1:2" ht="14.25">
      <c r="A548" s="680"/>
      <c r="B548" s="641"/>
    </row>
    <row r="549" spans="1:2" ht="14.25">
      <c r="A549" s="680"/>
      <c r="B549" s="641"/>
    </row>
    <row r="550" spans="1:2" ht="14.25">
      <c r="A550" s="680"/>
      <c r="B550" s="641"/>
    </row>
    <row r="551" spans="1:2" ht="14.25">
      <c r="A551" s="680"/>
      <c r="B551" s="641"/>
    </row>
    <row r="552" spans="1:2" ht="14.25">
      <c r="A552" s="680"/>
      <c r="B552" s="641"/>
    </row>
    <row r="553" spans="1:2" ht="14.25">
      <c r="A553" s="680"/>
      <c r="B553" s="641"/>
    </row>
    <row r="554" spans="1:2" ht="14.25">
      <c r="A554" s="680"/>
      <c r="B554" s="641"/>
    </row>
    <row r="555" spans="1:2" ht="14.25">
      <c r="A555" s="680"/>
      <c r="B555" s="641"/>
    </row>
    <row r="556" spans="1:2" ht="14.25">
      <c r="A556" s="680"/>
      <c r="B556" s="641"/>
    </row>
    <row r="557" spans="1:2" ht="14.25">
      <c r="A557" s="680"/>
      <c r="B557" s="641"/>
    </row>
    <row r="558" spans="1:2" ht="14.25">
      <c r="A558" s="680"/>
      <c r="B558" s="641"/>
    </row>
    <row r="559" spans="1:2" ht="14.25">
      <c r="A559" s="680"/>
      <c r="B559" s="641"/>
    </row>
    <row r="560" spans="1:2" ht="14.25">
      <c r="A560" s="680"/>
      <c r="B560" s="641"/>
    </row>
    <row r="561" spans="1:2" ht="14.25">
      <c r="A561" s="680"/>
      <c r="B561" s="641"/>
    </row>
    <row r="562" spans="1:2" ht="14.25">
      <c r="A562" s="680"/>
      <c r="B562" s="641"/>
    </row>
    <row r="563" spans="1:2" ht="14.25">
      <c r="A563" s="680"/>
      <c r="B563" s="641"/>
    </row>
    <row r="564" spans="1:2" ht="14.25">
      <c r="A564" s="680"/>
      <c r="B564" s="641"/>
    </row>
    <row r="565" spans="1:2" ht="14.25">
      <c r="A565" s="680"/>
      <c r="B565" s="641"/>
    </row>
    <row r="566" spans="1:2" ht="14.25">
      <c r="A566" s="680"/>
      <c r="B566" s="641"/>
    </row>
    <row r="567" spans="1:2" ht="14.25">
      <c r="A567" s="680"/>
      <c r="B567" s="641"/>
    </row>
    <row r="568" spans="1:2" ht="14.25">
      <c r="A568" s="680"/>
      <c r="B568" s="641"/>
    </row>
    <row r="569" spans="1:2" ht="14.25">
      <c r="A569" s="680"/>
      <c r="B569" s="641"/>
    </row>
    <row r="570" spans="1:2" ht="14.25">
      <c r="A570" s="680"/>
      <c r="B570" s="641"/>
    </row>
    <row r="571" spans="1:2" ht="14.25">
      <c r="A571" s="680"/>
      <c r="B571" s="641"/>
    </row>
    <row r="572" spans="1:2" ht="14.25">
      <c r="A572" s="680"/>
      <c r="B572" s="641"/>
    </row>
    <row r="573" spans="1:2" ht="14.25">
      <c r="A573" s="680"/>
      <c r="B573" s="641"/>
    </row>
    <row r="574" spans="1:2" ht="14.25">
      <c r="A574" s="680"/>
      <c r="B574" s="641"/>
    </row>
    <row r="575" spans="1:2" ht="14.25">
      <c r="A575" s="680"/>
      <c r="B575" s="641"/>
    </row>
    <row r="576" spans="1:2" ht="14.25">
      <c r="A576" s="680"/>
      <c r="B576" s="641"/>
    </row>
    <row r="577" spans="1:2" ht="14.25">
      <c r="A577" s="680"/>
      <c r="B577" s="641"/>
    </row>
    <row r="578" spans="1:2" ht="14.25">
      <c r="A578" s="680"/>
      <c r="B578" s="641"/>
    </row>
    <row r="579" spans="1:2" ht="14.25">
      <c r="A579" s="680"/>
      <c r="B579" s="641"/>
    </row>
    <row r="580" spans="1:2" ht="14.25">
      <c r="A580" s="680"/>
      <c r="B580" s="641"/>
    </row>
    <row r="581" spans="1:2" ht="14.25">
      <c r="A581" s="680"/>
      <c r="B581" s="641"/>
    </row>
    <row r="582" spans="1:2" ht="14.25">
      <c r="A582" s="680"/>
      <c r="B582" s="641"/>
    </row>
    <row r="583" spans="1:2" ht="14.25">
      <c r="A583" s="680"/>
      <c r="B583" s="641"/>
    </row>
    <row r="584" spans="1:2" ht="14.25">
      <c r="A584" s="680"/>
      <c r="B584" s="641"/>
    </row>
    <row r="585" spans="1:2" ht="14.25">
      <c r="A585" s="680"/>
      <c r="B585" s="641"/>
    </row>
    <row r="586" spans="1:2" ht="14.25">
      <c r="A586" s="680"/>
      <c r="B586" s="641"/>
    </row>
    <row r="587" spans="1:2" ht="14.25">
      <c r="A587" s="680"/>
      <c r="B587" s="641"/>
    </row>
    <row r="588" spans="1:2" ht="14.25">
      <c r="A588" s="680"/>
      <c r="B588" s="641"/>
    </row>
    <row r="589" spans="1:2" ht="14.25">
      <c r="A589" s="680"/>
      <c r="B589" s="641"/>
    </row>
    <row r="590" spans="1:2" ht="14.25">
      <c r="A590" s="680"/>
      <c r="B590" s="641"/>
    </row>
    <row r="591" spans="1:2" ht="14.25">
      <c r="A591" s="680"/>
      <c r="B591" s="641"/>
    </row>
    <row r="592" spans="1:2" ht="14.25">
      <c r="A592" s="680"/>
      <c r="B592" s="641"/>
    </row>
    <row r="593" spans="1:2" ht="14.25">
      <c r="A593" s="680"/>
      <c r="B593" s="641"/>
    </row>
    <row r="594" spans="1:2" ht="14.25">
      <c r="A594" s="680"/>
      <c r="B594" s="641"/>
    </row>
    <row r="595" spans="1:2" ht="14.25">
      <c r="A595" s="680"/>
      <c r="B595" s="641"/>
    </row>
    <row r="596" spans="1:2" ht="14.25">
      <c r="A596" s="680"/>
      <c r="B596" s="641"/>
    </row>
    <row r="597" spans="1:2" ht="14.25">
      <c r="A597" s="680"/>
      <c r="B597" s="641"/>
    </row>
    <row r="598" spans="1:2" ht="14.25">
      <c r="A598" s="680"/>
      <c r="B598" s="641"/>
    </row>
    <row r="599" spans="1:2" ht="14.25">
      <c r="A599" s="680"/>
      <c r="B599" s="641"/>
    </row>
    <row r="600" spans="1:2" ht="14.25">
      <c r="A600" s="680"/>
      <c r="B600" s="641"/>
    </row>
    <row r="601" spans="1:2" ht="14.25">
      <c r="A601" s="680"/>
      <c r="B601" s="641"/>
    </row>
    <row r="602" spans="1:2" ht="14.25">
      <c r="A602" s="680"/>
      <c r="B602" s="641"/>
    </row>
    <row r="603" spans="1:2" ht="14.25">
      <c r="A603" s="680"/>
      <c r="B603" s="641"/>
    </row>
    <row r="604" spans="1:2" ht="14.25">
      <c r="A604" s="680"/>
      <c r="B604" s="641"/>
    </row>
    <row r="605" spans="1:2" ht="14.25">
      <c r="A605" s="680"/>
      <c r="B605" s="641"/>
    </row>
    <row r="606" spans="1:2" ht="14.25">
      <c r="A606" s="680"/>
      <c r="B606" s="641"/>
    </row>
    <row r="607" spans="1:2" ht="14.25">
      <c r="A607" s="680"/>
      <c r="B607" s="641"/>
    </row>
    <row r="608" spans="1:2" ht="14.25">
      <c r="A608" s="680"/>
      <c r="B608" s="641"/>
    </row>
    <row r="609" spans="1:2" ht="14.25">
      <c r="A609" s="680"/>
      <c r="B609" s="641"/>
    </row>
    <row r="610" spans="1:2" ht="14.25">
      <c r="A610" s="680"/>
      <c r="B610" s="641"/>
    </row>
    <row r="611" spans="1:2" ht="14.25">
      <c r="A611" s="680"/>
      <c r="B611" s="641"/>
    </row>
    <row r="612" spans="1:2" ht="14.25">
      <c r="A612" s="680"/>
      <c r="B612" s="641"/>
    </row>
    <row r="613" spans="1:2" ht="14.25">
      <c r="A613" s="680"/>
      <c r="B613" s="641"/>
    </row>
    <row r="614" spans="1:2" ht="14.25">
      <c r="A614" s="680"/>
      <c r="B614" s="641"/>
    </row>
    <row r="615" spans="1:2" ht="14.25">
      <c r="A615" s="680"/>
      <c r="B615" s="641"/>
    </row>
    <row r="616" spans="1:2" ht="14.25">
      <c r="A616" s="680"/>
      <c r="B616" s="641"/>
    </row>
    <row r="617" spans="1:2" ht="14.25">
      <c r="A617" s="680"/>
      <c r="B617" s="641"/>
    </row>
    <row r="618" spans="1:2" ht="14.25">
      <c r="A618" s="680"/>
      <c r="B618" s="641"/>
    </row>
    <row r="619" spans="1:2" ht="14.25">
      <c r="A619" s="680"/>
      <c r="B619" s="641"/>
    </row>
    <row r="620" spans="1:2" ht="14.25">
      <c r="A620" s="680"/>
      <c r="B620" s="641"/>
    </row>
    <row r="621" spans="1:2" ht="14.25">
      <c r="A621" s="680"/>
      <c r="B621" s="641"/>
    </row>
    <row r="622" spans="1:2" ht="14.25">
      <c r="A622" s="680"/>
      <c r="B622" s="641"/>
    </row>
    <row r="623" spans="1:2" ht="14.25">
      <c r="A623" s="680"/>
      <c r="B623" s="641"/>
    </row>
    <row r="624" spans="1:2" ht="14.25">
      <c r="A624" s="680"/>
      <c r="B624" s="641"/>
    </row>
    <row r="625" spans="1:2" ht="14.25">
      <c r="A625" s="680"/>
      <c r="B625" s="641"/>
    </row>
    <row r="626" spans="1:2" ht="14.25">
      <c r="A626" s="680"/>
      <c r="B626" s="641"/>
    </row>
    <row r="627" spans="1:2" ht="14.25">
      <c r="A627" s="680"/>
      <c r="B627" s="641"/>
    </row>
    <row r="628" spans="1:2" ht="14.25">
      <c r="A628" s="680"/>
      <c r="B628" s="641"/>
    </row>
    <row r="629" spans="1:2" ht="14.25">
      <c r="A629" s="680"/>
      <c r="B629" s="641"/>
    </row>
    <row r="630" spans="1:2" ht="14.25">
      <c r="A630" s="680"/>
      <c r="B630" s="641"/>
    </row>
    <row r="631" spans="1:2" ht="14.25">
      <c r="A631" s="680"/>
      <c r="B631" s="641"/>
    </row>
    <row r="632" spans="1:2" ht="14.25">
      <c r="A632" s="680"/>
      <c r="B632" s="641"/>
    </row>
    <row r="633" spans="1:2" ht="14.25">
      <c r="A633" s="680"/>
      <c r="B633" s="641"/>
    </row>
    <row r="634" spans="1:2" ht="14.25">
      <c r="A634" s="680"/>
      <c r="B634" s="641"/>
    </row>
    <row r="635" spans="1:2" ht="14.25">
      <c r="A635" s="680"/>
      <c r="B635" s="641"/>
    </row>
    <row r="636" spans="1:2" ht="14.25">
      <c r="A636" s="680"/>
      <c r="B636" s="641"/>
    </row>
    <row r="637" spans="1:2" ht="14.25">
      <c r="A637" s="680"/>
      <c r="B637" s="641"/>
    </row>
    <row r="638" spans="1:2" ht="14.25">
      <c r="A638" s="680"/>
      <c r="B638" s="641"/>
    </row>
    <row r="639" spans="1:2" ht="14.25">
      <c r="A639" s="680"/>
      <c r="B639" s="641"/>
    </row>
    <row r="640" spans="1:2" ht="14.25">
      <c r="A640" s="680"/>
      <c r="B640" s="641"/>
    </row>
    <row r="641" spans="1:2" ht="14.25">
      <c r="A641" s="680"/>
      <c r="B641" s="641"/>
    </row>
    <row r="642" spans="1:2" ht="14.25">
      <c r="A642" s="680"/>
      <c r="B642" s="641"/>
    </row>
    <row r="643" spans="1:2" ht="14.25">
      <c r="A643" s="680"/>
      <c r="B643" s="641"/>
    </row>
    <row r="644" spans="1:2" ht="14.25">
      <c r="A644" s="680"/>
      <c r="B644" s="641"/>
    </row>
    <row r="645" spans="1:2" ht="14.25">
      <c r="A645" s="680"/>
      <c r="B645" s="641"/>
    </row>
    <row r="646" spans="1:2" ht="14.25">
      <c r="A646" s="680"/>
      <c r="B646" s="641"/>
    </row>
    <row r="647" spans="1:2" ht="14.25">
      <c r="A647" s="680"/>
      <c r="B647" s="641"/>
    </row>
    <row r="648" spans="1:2" ht="14.25">
      <c r="A648" s="680"/>
      <c r="B648" s="641"/>
    </row>
    <row r="649" spans="1:2" ht="14.25">
      <c r="A649" s="680"/>
      <c r="B649" s="641"/>
    </row>
    <row r="650" spans="1:2" ht="14.25">
      <c r="A650" s="680"/>
      <c r="B650" s="641"/>
    </row>
    <row r="651" spans="1:2" ht="14.25">
      <c r="A651" s="680"/>
      <c r="B651" s="641"/>
    </row>
    <row r="652" spans="1:2" ht="14.25">
      <c r="A652" s="680"/>
      <c r="B652" s="641"/>
    </row>
    <row r="653" spans="1:2" ht="14.25">
      <c r="A653" s="680"/>
      <c r="B653" s="641"/>
    </row>
    <row r="654" spans="1:2" ht="14.25">
      <c r="A654" s="680"/>
      <c r="B654" s="641"/>
    </row>
    <row r="655" spans="1:2" ht="14.25">
      <c r="A655" s="680"/>
      <c r="B655" s="641"/>
    </row>
    <row r="656" spans="1:2" ht="14.25">
      <c r="A656" s="680"/>
      <c r="B656" s="641"/>
    </row>
    <row r="657" spans="1:2" ht="14.25">
      <c r="A657" s="680"/>
      <c r="B657" s="641"/>
    </row>
    <row r="658" spans="1:2" ht="14.25">
      <c r="A658" s="680"/>
      <c r="B658" s="641"/>
    </row>
    <row r="659" spans="1:2" ht="14.25">
      <c r="A659" s="680"/>
      <c r="B659" s="641"/>
    </row>
    <row r="660" spans="1:2" ht="14.25">
      <c r="A660" s="680"/>
      <c r="B660" s="641"/>
    </row>
    <row r="661" spans="1:2" ht="14.25">
      <c r="A661" s="680"/>
      <c r="B661" s="641"/>
    </row>
    <row r="662" spans="1:2" ht="14.25">
      <c r="A662" s="680"/>
      <c r="B662" s="641"/>
    </row>
    <row r="663" spans="1:2" ht="14.25">
      <c r="A663" s="680"/>
      <c r="B663" s="641"/>
    </row>
    <row r="664" spans="1:2" ht="14.25">
      <c r="A664" s="680"/>
      <c r="B664" s="641"/>
    </row>
    <row r="665" spans="1:2" ht="14.25">
      <c r="A665" s="680"/>
      <c r="B665" s="641"/>
    </row>
    <row r="666" spans="1:2" ht="14.25">
      <c r="A666" s="680"/>
      <c r="B666" s="641"/>
    </row>
    <row r="667" spans="1:2" ht="14.25">
      <c r="A667" s="680"/>
      <c r="B667" s="641"/>
    </row>
    <row r="668" spans="1:2" ht="14.25">
      <c r="A668" s="680"/>
      <c r="B668" s="641"/>
    </row>
    <row r="669" spans="1:2" ht="14.25">
      <c r="A669" s="680"/>
      <c r="B669" s="641"/>
    </row>
    <row r="670" spans="1:2" ht="14.25">
      <c r="A670" s="680"/>
      <c r="B670" s="641"/>
    </row>
    <row r="671" spans="1:2" ht="14.25">
      <c r="A671" s="680"/>
      <c r="B671" s="641"/>
    </row>
    <row r="672" spans="1:2" ht="14.25">
      <c r="A672" s="680"/>
      <c r="B672" s="641"/>
    </row>
    <row r="673" spans="1:2" ht="14.25">
      <c r="A673" s="680"/>
      <c r="B673" s="641"/>
    </row>
    <row r="674" spans="1:2" ht="14.25">
      <c r="A674" s="680"/>
      <c r="B674" s="641"/>
    </row>
    <row r="675" spans="1:2" ht="14.25">
      <c r="A675" s="680"/>
      <c r="B675" s="641"/>
    </row>
    <row r="676" spans="1:2" ht="14.25">
      <c r="A676" s="680"/>
      <c r="B676" s="641"/>
    </row>
    <row r="677" spans="1:2" ht="14.25">
      <c r="A677" s="680"/>
      <c r="B677" s="641"/>
    </row>
    <row r="678" spans="1:2" ht="14.25">
      <c r="A678" s="680"/>
      <c r="B678" s="641"/>
    </row>
    <row r="679" spans="1:2" ht="14.25">
      <c r="A679" s="680"/>
      <c r="B679" s="641"/>
    </row>
    <row r="680" spans="1:2" ht="14.25">
      <c r="A680" s="680"/>
      <c r="B680" s="641"/>
    </row>
    <row r="681" spans="1:2" ht="14.25">
      <c r="A681" s="680"/>
      <c r="B681" s="641"/>
    </row>
    <row r="682" spans="1:2" ht="14.25">
      <c r="A682" s="680"/>
      <c r="B682" s="641"/>
    </row>
    <row r="683" spans="1:2" ht="14.25">
      <c r="A683" s="680"/>
      <c r="B683" s="641"/>
    </row>
    <row r="684" spans="1:2" ht="14.25">
      <c r="A684" s="680"/>
      <c r="B684" s="641"/>
    </row>
    <row r="685" spans="1:2" ht="14.25">
      <c r="A685" s="680"/>
      <c r="B685" s="641"/>
    </row>
    <row r="686" spans="1:2" ht="14.25">
      <c r="A686" s="680"/>
      <c r="B686" s="641"/>
    </row>
    <row r="687" spans="1:2" ht="14.25">
      <c r="A687" s="680"/>
      <c r="B687" s="641"/>
    </row>
    <row r="688" spans="1:2" ht="14.25">
      <c r="A688" s="680"/>
      <c r="B688" s="641"/>
    </row>
    <row r="689" spans="1:2" ht="14.25">
      <c r="A689" s="680"/>
      <c r="B689" s="641"/>
    </row>
    <row r="690" spans="1:2" ht="14.25">
      <c r="A690" s="680"/>
      <c r="B690" s="641"/>
    </row>
    <row r="691" spans="1:2" ht="14.25">
      <c r="A691" s="680"/>
      <c r="B691" s="641"/>
    </row>
    <row r="692" spans="1:2" ht="14.25">
      <c r="A692" s="680"/>
      <c r="B692" s="641"/>
    </row>
    <row r="693" spans="1:2" ht="14.25">
      <c r="A693" s="680"/>
      <c r="B693" s="641"/>
    </row>
    <row r="694" spans="1:2" ht="14.25">
      <c r="A694" s="680"/>
      <c r="B694" s="641"/>
    </row>
    <row r="695" spans="1:2" ht="14.25">
      <c r="A695" s="680"/>
      <c r="B695" s="641"/>
    </row>
    <row r="696" spans="1:2" ht="14.25">
      <c r="A696" s="680"/>
      <c r="B696" s="641"/>
    </row>
    <row r="697" spans="1:2" ht="14.25">
      <c r="A697" s="680"/>
      <c r="B697" s="641"/>
    </row>
    <row r="698" spans="1:2" ht="14.25">
      <c r="A698" s="680"/>
      <c r="B698" s="641"/>
    </row>
    <row r="699" spans="1:2" ht="14.25">
      <c r="A699" s="680"/>
      <c r="B699" s="641"/>
    </row>
    <row r="700" spans="1:2" ht="14.25">
      <c r="A700" s="680"/>
      <c r="B700" s="641"/>
    </row>
    <row r="701" spans="1:2" ht="14.25">
      <c r="A701" s="680"/>
      <c r="B701" s="641"/>
    </row>
    <row r="702" spans="1:2" ht="14.25">
      <c r="A702" s="680"/>
      <c r="B702" s="641"/>
    </row>
    <row r="703" spans="1:2" ht="14.25">
      <c r="A703" s="680"/>
      <c r="B703" s="641"/>
    </row>
    <row r="704" spans="1:2" ht="14.25">
      <c r="A704" s="680"/>
      <c r="B704" s="641"/>
    </row>
    <row r="705" spans="1:2" ht="14.25">
      <c r="A705" s="680"/>
      <c r="B705" s="641"/>
    </row>
    <row r="706" spans="1:2" ht="14.25">
      <c r="A706" s="680"/>
      <c r="B706" s="641"/>
    </row>
    <row r="707" spans="1:2" ht="14.25">
      <c r="A707" s="680"/>
      <c r="B707" s="641"/>
    </row>
    <row r="708" spans="1:2" ht="14.25">
      <c r="A708" s="680"/>
      <c r="B708" s="641"/>
    </row>
    <row r="709" spans="1:2" ht="14.25">
      <c r="A709" s="680"/>
      <c r="B709" s="641"/>
    </row>
    <row r="710" spans="1:2" ht="14.25">
      <c r="A710" s="680"/>
      <c r="B710" s="641"/>
    </row>
    <row r="711" spans="1:2" ht="14.25">
      <c r="A711" s="680"/>
      <c r="B711" s="641"/>
    </row>
    <row r="712" spans="1:2" ht="14.25">
      <c r="A712" s="680"/>
      <c r="B712" s="641"/>
    </row>
    <row r="713" spans="1:2" ht="14.25">
      <c r="A713" s="680"/>
      <c r="B713" s="641"/>
    </row>
    <row r="714" spans="1:2" ht="14.25">
      <c r="A714" s="680"/>
      <c r="B714" s="641"/>
    </row>
    <row r="715" spans="1:2" ht="14.25">
      <c r="A715" s="680"/>
      <c r="B715" s="641"/>
    </row>
    <row r="716" spans="1:2" ht="14.25">
      <c r="A716" s="680"/>
      <c r="B716" s="641"/>
    </row>
    <row r="717" spans="1:2" ht="14.25">
      <c r="A717" s="680"/>
      <c r="B717" s="641"/>
    </row>
    <row r="718" spans="1:2" ht="14.25">
      <c r="A718" s="680"/>
      <c r="B718" s="641"/>
    </row>
    <row r="719" spans="1:2" ht="14.25">
      <c r="A719" s="680"/>
      <c r="B719" s="641"/>
    </row>
    <row r="720" spans="1:2" ht="14.25">
      <c r="A720" s="680"/>
      <c r="B720" s="641"/>
    </row>
    <row r="721" spans="1:2" ht="14.25">
      <c r="A721" s="680"/>
      <c r="B721" s="641"/>
    </row>
    <row r="722" spans="1:2" ht="14.25">
      <c r="A722" s="680"/>
      <c r="B722" s="641"/>
    </row>
    <row r="723" spans="1:2" ht="14.25">
      <c r="A723" s="680"/>
      <c r="B723" s="641"/>
    </row>
    <row r="724" spans="1:2" ht="14.25">
      <c r="A724" s="680"/>
      <c r="B724" s="641"/>
    </row>
    <row r="725" spans="1:2" ht="14.25">
      <c r="A725" s="680"/>
      <c r="B725" s="641"/>
    </row>
    <row r="726" spans="1:2" ht="14.25">
      <c r="A726" s="680"/>
      <c r="B726" s="641"/>
    </row>
    <row r="727" spans="1:2" ht="14.25">
      <c r="A727" s="680"/>
      <c r="B727" s="641"/>
    </row>
    <row r="728" spans="1:2" ht="14.25">
      <c r="A728" s="680"/>
      <c r="B728" s="641"/>
    </row>
    <row r="729" spans="1:2" ht="14.25">
      <c r="A729" s="680"/>
      <c r="B729" s="641"/>
    </row>
    <row r="730" spans="1:2" ht="14.25">
      <c r="A730" s="680"/>
      <c r="B730" s="641"/>
    </row>
    <row r="731" spans="1:2" ht="14.25">
      <c r="A731" s="680"/>
      <c r="B731" s="641"/>
    </row>
    <row r="732" spans="1:2" ht="14.25">
      <c r="A732" s="680"/>
      <c r="B732" s="641"/>
    </row>
    <row r="733" spans="1:2" ht="14.25">
      <c r="A733" s="680"/>
      <c r="B733" s="641"/>
    </row>
    <row r="734" spans="1:2" ht="14.25">
      <c r="A734" s="680"/>
      <c r="B734" s="641"/>
    </row>
    <row r="735" spans="1:2" ht="14.25">
      <c r="A735" s="680"/>
      <c r="B735" s="641"/>
    </row>
    <row r="736" spans="1:2" ht="14.25">
      <c r="A736" s="680"/>
      <c r="B736" s="641"/>
    </row>
    <row r="737" spans="1:2" ht="14.25">
      <c r="A737" s="680"/>
      <c r="B737" s="641"/>
    </row>
    <row r="738" spans="1:2" ht="14.25">
      <c r="A738" s="680"/>
      <c r="B738" s="641"/>
    </row>
    <row r="739" spans="1:2" ht="14.25">
      <c r="A739" s="680"/>
      <c r="B739" s="641"/>
    </row>
    <row r="740" spans="1:2" ht="14.25">
      <c r="A740" s="680"/>
      <c r="B740" s="641"/>
    </row>
    <row r="741" spans="1:2" ht="14.25">
      <c r="A741" s="680"/>
      <c r="B741" s="641"/>
    </row>
    <row r="742" spans="1:2" ht="14.25">
      <c r="A742" s="680"/>
      <c r="B742" s="641"/>
    </row>
    <row r="743" spans="1:2" ht="14.25">
      <c r="A743" s="680"/>
      <c r="B743" s="641"/>
    </row>
    <row r="744" spans="1:2" ht="14.25">
      <c r="A744" s="680"/>
      <c r="B744" s="641"/>
    </row>
    <row r="745" spans="1:2" ht="14.25">
      <c r="A745" s="680"/>
      <c r="B745" s="641"/>
    </row>
    <row r="746" spans="1:2" ht="14.25">
      <c r="A746" s="680"/>
      <c r="B746" s="641"/>
    </row>
    <row r="747" spans="1:2" ht="14.25">
      <c r="A747" s="680"/>
      <c r="B747" s="641"/>
    </row>
    <row r="748" spans="1:2" ht="14.25">
      <c r="A748" s="680"/>
      <c r="B748" s="641"/>
    </row>
    <row r="749" spans="1:2" ht="14.25">
      <c r="A749" s="680"/>
      <c r="B749" s="641"/>
    </row>
    <row r="750" spans="1:2" ht="14.25">
      <c r="A750" s="680"/>
      <c r="B750" s="641"/>
    </row>
    <row r="751" spans="1:2" ht="14.25">
      <c r="A751" s="680"/>
      <c r="B751" s="641"/>
    </row>
    <row r="752" spans="1:2" ht="14.25">
      <c r="A752" s="680"/>
      <c r="B752" s="641"/>
    </row>
    <row r="753" spans="1:2" ht="14.25">
      <c r="A753" s="680"/>
      <c r="B753" s="641"/>
    </row>
    <row r="754" spans="1:2" ht="14.25">
      <c r="A754" s="680"/>
      <c r="B754" s="641"/>
    </row>
    <row r="755" spans="1:2" ht="14.25">
      <c r="A755" s="680"/>
      <c r="B755" s="641"/>
    </row>
    <row r="756" spans="1:2" ht="14.25">
      <c r="A756" s="680"/>
      <c r="B756" s="641"/>
    </row>
    <row r="757" spans="1:2" ht="14.25">
      <c r="A757" s="680"/>
      <c r="B757" s="641"/>
    </row>
    <row r="758" spans="1:2" ht="14.25">
      <c r="A758" s="680"/>
      <c r="B758" s="641"/>
    </row>
    <row r="759" spans="1:2" ht="14.25">
      <c r="A759" s="680"/>
      <c r="B759" s="641"/>
    </row>
    <row r="760" spans="1:2" ht="14.25">
      <c r="A760" s="680"/>
      <c r="B760" s="641"/>
    </row>
    <row r="761" spans="1:2" ht="14.25">
      <c r="A761" s="680"/>
      <c r="B761" s="641"/>
    </row>
    <row r="762" spans="1:2" ht="14.25">
      <c r="A762" s="680"/>
      <c r="B762" s="641"/>
    </row>
    <row r="763" spans="1:2" ht="14.25">
      <c r="A763" s="680"/>
      <c r="B763" s="641"/>
    </row>
    <row r="764" spans="1:2" ht="14.25">
      <c r="A764" s="680"/>
      <c r="B764" s="641"/>
    </row>
    <row r="765" spans="1:2" ht="14.25">
      <c r="A765" s="680"/>
      <c r="B765" s="641"/>
    </row>
    <row r="766" spans="1:2" ht="14.25">
      <c r="A766" s="680"/>
      <c r="B766" s="641"/>
    </row>
    <row r="767" spans="1:2" ht="14.25">
      <c r="A767" s="680"/>
      <c r="B767" s="641"/>
    </row>
    <row r="768" spans="1:2" ht="14.25">
      <c r="A768" s="680"/>
      <c r="B768" s="641"/>
    </row>
    <row r="769" spans="1:2" ht="14.25">
      <c r="A769" s="680"/>
      <c r="B769" s="641"/>
    </row>
    <row r="770" spans="1:2" ht="14.25">
      <c r="A770" s="680"/>
      <c r="B770" s="641"/>
    </row>
    <row r="771" spans="1:2" ht="14.25">
      <c r="A771" s="680"/>
      <c r="B771" s="641"/>
    </row>
    <row r="772" spans="1:2" ht="14.25">
      <c r="A772" s="680"/>
      <c r="B772" s="641"/>
    </row>
    <row r="773" spans="1:2" ht="14.25">
      <c r="A773" s="680"/>
      <c r="B773" s="641"/>
    </row>
    <row r="774" spans="1:2" ht="14.25">
      <c r="A774" s="680"/>
      <c r="B774" s="641"/>
    </row>
    <row r="775" spans="1:2" ht="14.25">
      <c r="A775" s="680"/>
      <c r="B775" s="641"/>
    </row>
    <row r="776" spans="1:2" ht="14.25">
      <c r="A776" s="680"/>
      <c r="B776" s="641"/>
    </row>
    <row r="777" spans="1:2" ht="14.25">
      <c r="A777" s="680"/>
      <c r="B777" s="641"/>
    </row>
    <row r="778" spans="1:2" ht="14.25">
      <c r="A778" s="680"/>
      <c r="B778" s="641"/>
    </row>
    <row r="779" spans="1:2" ht="14.25">
      <c r="A779" s="680"/>
      <c r="B779" s="641"/>
    </row>
    <row r="780" spans="1:2" ht="14.25">
      <c r="A780" s="680"/>
      <c r="B780" s="641"/>
    </row>
    <row r="781" spans="1:2" ht="14.25">
      <c r="A781" s="680"/>
      <c r="B781" s="641"/>
    </row>
    <row r="782" spans="1:2" ht="14.25">
      <c r="A782" s="680"/>
      <c r="B782" s="641"/>
    </row>
    <row r="783" spans="1:2" ht="14.25">
      <c r="A783" s="680"/>
      <c r="B783" s="641"/>
    </row>
    <row r="784" spans="1:2" ht="14.25">
      <c r="A784" s="680"/>
      <c r="B784" s="641"/>
    </row>
    <row r="785" spans="1:2" ht="14.25">
      <c r="A785" s="680"/>
      <c r="B785" s="641"/>
    </row>
    <row r="786" spans="1:2" ht="14.25">
      <c r="A786" s="680"/>
      <c r="B786" s="641"/>
    </row>
    <row r="787" spans="1:2" ht="14.25">
      <c r="A787" s="680"/>
      <c r="B787" s="641"/>
    </row>
    <row r="788" spans="1:2" ht="14.25">
      <c r="A788" s="680"/>
      <c r="B788" s="641"/>
    </row>
    <row r="789" spans="1:2" ht="14.25">
      <c r="A789" s="680"/>
      <c r="B789" s="641"/>
    </row>
    <row r="790" spans="1:2" ht="14.25">
      <c r="A790" s="680"/>
      <c r="B790" s="641"/>
    </row>
    <row r="791" spans="1:2" ht="14.25">
      <c r="A791" s="680"/>
      <c r="B791" s="641"/>
    </row>
    <row r="792" spans="1:2" ht="14.25">
      <c r="A792" s="680"/>
      <c r="B792" s="641"/>
    </row>
    <row r="793" spans="1:2" ht="14.25">
      <c r="A793" s="680"/>
      <c r="B793" s="641"/>
    </row>
    <row r="794" spans="1:2" ht="14.25">
      <c r="A794" s="680"/>
      <c r="B794" s="641"/>
    </row>
    <row r="795" spans="1:2" ht="14.25">
      <c r="A795" s="680"/>
      <c r="B795" s="641"/>
    </row>
    <row r="796" spans="1:2" ht="14.25">
      <c r="A796" s="680"/>
      <c r="B796" s="641"/>
    </row>
    <row r="797" spans="1:2" ht="14.25">
      <c r="A797" s="680"/>
      <c r="B797" s="641"/>
    </row>
    <row r="798" spans="1:2" ht="14.25">
      <c r="A798" s="680"/>
      <c r="B798" s="641"/>
    </row>
    <row r="799" spans="1:2" ht="14.25">
      <c r="A799" s="680"/>
      <c r="B799" s="641"/>
    </row>
    <row r="800" spans="1:2" ht="14.25">
      <c r="A800" s="680"/>
      <c r="B800" s="641"/>
    </row>
    <row r="801" spans="1:2" ht="14.25">
      <c r="A801" s="680"/>
      <c r="B801" s="641"/>
    </row>
    <row r="802" spans="1:2" ht="14.25">
      <c r="A802" s="680"/>
      <c r="B802" s="641"/>
    </row>
    <row r="803" spans="1:2" ht="14.25">
      <c r="A803" s="680"/>
      <c r="B803" s="641"/>
    </row>
    <row r="804" spans="1:2" ht="14.25">
      <c r="A804" s="680"/>
      <c r="B804" s="641"/>
    </row>
    <row r="805" spans="1:2" ht="14.25">
      <c r="A805" s="680"/>
      <c r="B805" s="641"/>
    </row>
    <row r="806" spans="1:2" ht="14.25">
      <c r="A806" s="680"/>
      <c r="B806" s="641"/>
    </row>
    <row r="807" spans="1:2" ht="14.25">
      <c r="A807" s="680"/>
      <c r="B807" s="641"/>
    </row>
    <row r="808" spans="1:2" ht="14.25">
      <c r="A808" s="680"/>
      <c r="B808" s="641"/>
    </row>
    <row r="809" spans="1:2" ht="14.25">
      <c r="A809" s="680"/>
      <c r="B809" s="641"/>
    </row>
    <row r="810" spans="1:2" ht="14.25">
      <c r="A810" s="680"/>
      <c r="B810" s="641"/>
    </row>
    <row r="811" spans="1:2" ht="14.25">
      <c r="A811" s="680"/>
      <c r="B811" s="641"/>
    </row>
    <row r="812" spans="1:2" ht="14.25">
      <c r="A812" s="680"/>
      <c r="B812" s="641"/>
    </row>
    <row r="813" spans="1:2" ht="14.25">
      <c r="A813" s="680"/>
      <c r="B813" s="641"/>
    </row>
    <row r="814" spans="1:2" ht="14.25">
      <c r="A814" s="680"/>
      <c r="B814" s="641"/>
    </row>
    <row r="815" spans="1:2" ht="14.25">
      <c r="A815" s="680"/>
      <c r="B815" s="641"/>
    </row>
    <row r="816" spans="1:2" ht="14.25">
      <c r="A816" s="680"/>
      <c r="B816" s="641"/>
    </row>
    <row r="817" spans="1:2" ht="14.25">
      <c r="A817" s="680"/>
      <c r="B817" s="641"/>
    </row>
    <row r="818" spans="1:2" ht="14.25">
      <c r="A818" s="680"/>
      <c r="B818" s="641"/>
    </row>
    <row r="819" spans="1:2" ht="14.25">
      <c r="A819" s="680"/>
      <c r="B819" s="641"/>
    </row>
    <row r="820" spans="1:2" ht="14.25">
      <c r="A820" s="680"/>
      <c r="B820" s="641"/>
    </row>
    <row r="821" spans="1:2" ht="14.25">
      <c r="A821" s="680"/>
      <c r="B821" s="641"/>
    </row>
    <row r="822" spans="1:2" ht="14.25">
      <c r="A822" s="680"/>
      <c r="B822" s="641"/>
    </row>
    <row r="823" spans="1:2" ht="14.25">
      <c r="A823" s="680"/>
      <c r="B823" s="641"/>
    </row>
    <row r="824" spans="1:2" ht="14.25">
      <c r="A824" s="680"/>
      <c r="B824" s="641"/>
    </row>
    <row r="825" spans="1:2" ht="14.25">
      <c r="A825" s="680"/>
      <c r="B825" s="641"/>
    </row>
    <row r="826" spans="1:2" ht="14.25">
      <c r="A826" s="680"/>
      <c r="B826" s="641"/>
    </row>
    <row r="827" spans="1:2" ht="14.25">
      <c r="A827" s="680"/>
      <c r="B827" s="641"/>
    </row>
    <row r="828" spans="1:2" ht="14.25">
      <c r="A828" s="680"/>
      <c r="B828" s="641"/>
    </row>
    <row r="829" spans="1:2" ht="14.25">
      <c r="A829" s="680"/>
      <c r="B829" s="641"/>
    </row>
    <row r="830" spans="1:2" ht="14.25">
      <c r="A830" s="680"/>
      <c r="B830" s="641"/>
    </row>
    <row r="831" spans="1:2" ht="14.25">
      <c r="A831" s="680"/>
      <c r="B831" s="641"/>
    </row>
    <row r="832" spans="1:2" ht="14.25">
      <c r="A832" s="680"/>
      <c r="B832" s="641"/>
    </row>
    <row r="833" spans="1:2" ht="14.25">
      <c r="A833" s="680"/>
      <c r="B833" s="641"/>
    </row>
    <row r="834" spans="1:2" ht="14.25">
      <c r="A834" s="680"/>
      <c r="B834" s="641"/>
    </row>
    <row r="835" spans="1:2" ht="14.25">
      <c r="A835" s="680"/>
      <c r="B835" s="641"/>
    </row>
    <row r="836" spans="1:2" ht="14.25">
      <c r="A836" s="680"/>
      <c r="B836" s="641"/>
    </row>
    <row r="837" spans="1:2" ht="14.25">
      <c r="A837" s="680"/>
      <c r="B837" s="641"/>
    </row>
    <row r="838" spans="1:2" ht="14.25">
      <c r="A838" s="680"/>
      <c r="B838" s="641"/>
    </row>
    <row r="839" spans="1:2" ht="14.25">
      <c r="A839" s="680"/>
      <c r="B839" s="641"/>
    </row>
    <row r="840" spans="1:2" ht="14.25">
      <c r="A840" s="680"/>
      <c r="B840" s="641"/>
    </row>
    <row r="841" spans="1:2" ht="14.25">
      <c r="A841" s="680"/>
      <c r="B841" s="641"/>
    </row>
    <row r="842" spans="1:2" ht="14.25">
      <c r="A842" s="680"/>
      <c r="B842" s="641"/>
    </row>
    <row r="843" spans="1:2" ht="14.25">
      <c r="A843" s="680"/>
      <c r="B843" s="641"/>
    </row>
    <row r="844" spans="1:2" ht="14.25">
      <c r="A844" s="680"/>
      <c r="B844" s="641"/>
    </row>
    <row r="845" spans="1:2" ht="14.25">
      <c r="A845" s="680"/>
      <c r="B845" s="641"/>
    </row>
    <row r="846" spans="1:2" ht="14.25">
      <c r="A846" s="680"/>
      <c r="B846" s="641"/>
    </row>
    <row r="847" spans="1:2" ht="14.25">
      <c r="A847" s="680"/>
      <c r="B847" s="641"/>
    </row>
    <row r="848" spans="1:2" ht="14.25">
      <c r="A848" s="680"/>
      <c r="B848" s="641"/>
    </row>
    <row r="849" spans="1:2" ht="14.25">
      <c r="A849" s="680"/>
      <c r="B849" s="641"/>
    </row>
    <row r="850" spans="1:2" ht="14.25">
      <c r="A850" s="680"/>
      <c r="B850" s="641"/>
    </row>
    <row r="851" spans="1:2" ht="14.25">
      <c r="A851" s="680"/>
      <c r="B851" s="641"/>
    </row>
    <row r="852" spans="1:2" ht="14.25">
      <c r="A852" s="680"/>
      <c r="B852" s="641"/>
    </row>
    <row r="853" spans="1:2" ht="14.25">
      <c r="A853" s="680"/>
      <c r="B853" s="641"/>
    </row>
    <row r="854" spans="1:2" ht="14.25">
      <c r="A854" s="680"/>
      <c r="B854" s="641"/>
    </row>
    <row r="855" spans="1:2" ht="14.25">
      <c r="A855" s="680"/>
      <c r="B855" s="641"/>
    </row>
    <row r="856" spans="1:2" ht="14.25">
      <c r="A856" s="680"/>
      <c r="B856" s="641"/>
    </row>
    <row r="857" spans="1:2" ht="14.25">
      <c r="A857" s="680"/>
      <c r="B857" s="641"/>
    </row>
    <row r="858" spans="1:2" ht="14.25">
      <c r="A858" s="680"/>
      <c r="B858" s="641"/>
    </row>
    <row r="859" spans="1:2" ht="14.25">
      <c r="A859" s="680"/>
      <c r="B859" s="641"/>
    </row>
    <row r="860" spans="1:2" ht="14.25">
      <c r="A860" s="680"/>
      <c r="B860" s="641"/>
    </row>
    <row r="861" spans="1:2" ht="14.25">
      <c r="A861" s="680"/>
      <c r="B861" s="641"/>
    </row>
    <row r="862" spans="1:2" ht="14.25">
      <c r="A862" s="680"/>
      <c r="B862" s="641"/>
    </row>
    <row r="863" spans="1:2" ht="14.25">
      <c r="A863" s="680"/>
      <c r="B863" s="641"/>
    </row>
    <row r="864" spans="1:2" ht="14.25">
      <c r="A864" s="680"/>
      <c r="B864" s="641"/>
    </row>
    <row r="865" spans="1:2" ht="14.25">
      <c r="A865" s="680"/>
      <c r="B865" s="641"/>
    </row>
    <row r="866" spans="1:2" ht="14.25">
      <c r="A866" s="680"/>
      <c r="B866" s="641"/>
    </row>
    <row r="867" spans="1:2" ht="14.25">
      <c r="A867" s="680"/>
      <c r="B867" s="641"/>
    </row>
    <row r="868" spans="1:2" ht="14.25">
      <c r="A868" s="680"/>
      <c r="B868" s="641"/>
    </row>
    <row r="869" spans="1:2" ht="14.25">
      <c r="A869" s="680"/>
      <c r="B869" s="641"/>
    </row>
    <row r="870" spans="1:2" ht="14.25">
      <c r="A870" s="680"/>
      <c r="B870" s="641"/>
    </row>
    <row r="871" spans="1:2" ht="14.25">
      <c r="A871" s="680"/>
      <c r="B871" s="641"/>
    </row>
    <row r="872" spans="1:2" ht="14.25">
      <c r="A872" s="680"/>
      <c r="B872" s="641"/>
    </row>
    <row r="873" spans="1:2" ht="14.25">
      <c r="A873" s="680"/>
      <c r="B873" s="641"/>
    </row>
    <row r="874" spans="1:2" ht="14.25">
      <c r="A874" s="680"/>
      <c r="B874" s="641"/>
    </row>
    <row r="875" spans="1:2" ht="14.25">
      <c r="A875" s="680"/>
      <c r="B875" s="641"/>
    </row>
    <row r="876" spans="1:2" ht="14.25">
      <c r="A876" s="680"/>
      <c r="B876" s="641"/>
    </row>
    <row r="877" spans="1:2" ht="14.25">
      <c r="A877" s="680"/>
      <c r="B877" s="641"/>
    </row>
    <row r="878" spans="1:2" ht="14.25">
      <c r="A878" s="680"/>
      <c r="B878" s="641"/>
    </row>
    <row r="879" spans="1:2" ht="14.25">
      <c r="A879" s="680"/>
      <c r="B879" s="641"/>
    </row>
    <row r="880" spans="1:2" ht="14.25">
      <c r="A880" s="680"/>
      <c r="B880" s="641"/>
    </row>
    <row r="881" spans="1:2" ht="14.25">
      <c r="A881" s="680"/>
      <c r="B881" s="641"/>
    </row>
    <row r="882" spans="1:2" ht="14.25">
      <c r="A882" s="680"/>
      <c r="B882" s="641"/>
    </row>
    <row r="883" spans="1:2" ht="14.25">
      <c r="A883" s="680"/>
      <c r="B883" s="641"/>
    </row>
    <row r="884" spans="1:2" ht="14.25">
      <c r="A884" s="680"/>
      <c r="B884" s="641"/>
    </row>
    <row r="885" spans="1:2" ht="14.25">
      <c r="A885" s="680"/>
      <c r="B885" s="641"/>
    </row>
    <row r="886" spans="1:2" ht="14.25">
      <c r="A886" s="680"/>
      <c r="B886" s="641"/>
    </row>
    <row r="887" spans="1:2" ht="14.25">
      <c r="A887" s="680"/>
      <c r="B887" s="641"/>
    </row>
    <row r="888" spans="1:2" ht="14.25">
      <c r="A888" s="680"/>
      <c r="B888" s="641"/>
    </row>
    <row r="889" spans="1:2" ht="14.25">
      <c r="A889" s="680"/>
      <c r="B889" s="641"/>
    </row>
    <row r="890" spans="1:2" ht="14.25">
      <c r="A890" s="680"/>
      <c r="B890" s="641"/>
    </row>
    <row r="891" spans="1:2" ht="14.25">
      <c r="A891" s="680"/>
      <c r="B891" s="641"/>
    </row>
    <row r="892" spans="1:2" ht="14.25">
      <c r="A892" s="680"/>
      <c r="B892" s="641"/>
    </row>
    <row r="893" spans="1:2" ht="14.25">
      <c r="A893" s="680"/>
      <c r="B893" s="641"/>
    </row>
    <row r="894" spans="1:2" ht="14.25">
      <c r="A894" s="680"/>
      <c r="B894" s="641"/>
    </row>
    <row r="895" spans="1:2" ht="14.25">
      <c r="A895" s="680"/>
      <c r="B895" s="641"/>
    </row>
    <row r="896" spans="1:2" ht="14.25">
      <c r="A896" s="680"/>
      <c r="B896" s="641"/>
    </row>
    <row r="897" spans="1:2" ht="14.25">
      <c r="A897" s="680"/>
      <c r="B897" s="641"/>
    </row>
    <row r="898" spans="1:2" ht="14.25">
      <c r="A898" s="680"/>
      <c r="B898" s="641"/>
    </row>
    <row r="899" spans="1:2" ht="14.25">
      <c r="A899" s="680"/>
      <c r="B899" s="641"/>
    </row>
    <row r="900" spans="1:2" ht="14.25">
      <c r="A900" s="680"/>
      <c r="B900" s="641"/>
    </row>
    <row r="901" spans="1:2" ht="14.25">
      <c r="A901" s="680"/>
      <c r="B901" s="641"/>
    </row>
    <row r="902" spans="1:2" ht="14.25">
      <c r="A902" s="680"/>
      <c r="B902" s="641"/>
    </row>
    <row r="903" spans="1:2" ht="14.25">
      <c r="A903" s="680"/>
      <c r="B903" s="641"/>
    </row>
    <row r="904" spans="1:2" ht="14.25">
      <c r="A904" s="680"/>
      <c r="B904" s="641"/>
    </row>
    <row r="905" spans="1:2" ht="14.25">
      <c r="A905" s="680"/>
      <c r="B905" s="641"/>
    </row>
    <row r="906" spans="1:2" ht="14.25">
      <c r="A906" s="680"/>
      <c r="B906" s="641"/>
    </row>
    <row r="907" spans="1:2" ht="14.25">
      <c r="A907" s="680"/>
      <c r="B907" s="641"/>
    </row>
    <row r="908" spans="1:2" ht="14.25">
      <c r="A908" s="680"/>
      <c r="B908" s="641"/>
    </row>
    <row r="909" spans="1:2" ht="14.25">
      <c r="A909" s="680"/>
      <c r="B909" s="641"/>
    </row>
    <row r="910" spans="1:2" ht="14.25">
      <c r="A910" s="680"/>
      <c r="B910" s="641"/>
    </row>
    <row r="911" spans="1:2" ht="14.25">
      <c r="A911" s="680"/>
      <c r="B911" s="641"/>
    </row>
    <row r="912" spans="1:2" ht="14.25">
      <c r="A912" s="680"/>
      <c r="B912" s="641"/>
    </row>
    <row r="913" spans="1:2" ht="14.25">
      <c r="A913" s="680"/>
      <c r="B913" s="641"/>
    </row>
    <row r="914" spans="1:2" ht="14.25">
      <c r="A914" s="680"/>
      <c r="B914" s="641"/>
    </row>
    <row r="915" spans="1:2" ht="14.25">
      <c r="A915" s="680"/>
      <c r="B915" s="641"/>
    </row>
    <row r="916" spans="1:2" ht="14.25">
      <c r="A916" s="680"/>
      <c r="B916" s="641"/>
    </row>
    <row r="917" spans="1:2" ht="14.25">
      <c r="A917" s="680"/>
      <c r="B917" s="641"/>
    </row>
    <row r="918" spans="1:2" ht="14.25">
      <c r="A918" s="680"/>
      <c r="B918" s="641"/>
    </row>
    <row r="919" spans="1:2" ht="14.25">
      <c r="A919" s="680"/>
      <c r="B919" s="641"/>
    </row>
    <row r="920" spans="1:2" ht="14.25">
      <c r="A920" s="680"/>
      <c r="B920" s="641"/>
    </row>
    <row r="921" spans="1:2" ht="14.25">
      <c r="A921" s="680"/>
      <c r="B921" s="641"/>
    </row>
    <row r="922" spans="1:2" ht="14.25">
      <c r="A922" s="680"/>
      <c r="B922" s="641"/>
    </row>
    <row r="923" spans="1:2" ht="14.25">
      <c r="A923" s="680"/>
      <c r="B923" s="641"/>
    </row>
    <row r="924" spans="1:2" ht="14.25">
      <c r="A924" s="680"/>
      <c r="B924" s="641"/>
    </row>
    <row r="925" spans="1:2" ht="14.25">
      <c r="A925" s="680"/>
      <c r="B925" s="641"/>
    </row>
    <row r="926" spans="1:2" ht="14.25">
      <c r="A926" s="680"/>
      <c r="B926" s="641"/>
    </row>
    <row r="927" spans="1:2" ht="14.25">
      <c r="A927" s="680"/>
      <c r="B927" s="641"/>
    </row>
    <row r="928" spans="1:2" ht="14.25">
      <c r="A928" s="680"/>
      <c r="B928" s="641"/>
    </row>
    <row r="929" spans="1:2" ht="14.25">
      <c r="A929" s="680"/>
      <c r="B929" s="641"/>
    </row>
    <row r="930" spans="1:2" ht="14.25">
      <c r="A930" s="680"/>
      <c r="B930" s="641"/>
    </row>
    <row r="931" spans="1:2" ht="14.25">
      <c r="A931" s="680"/>
      <c r="B931" s="641"/>
    </row>
    <row r="932" spans="1:2" ht="14.25">
      <c r="A932" s="680"/>
      <c r="B932" s="641"/>
    </row>
    <row r="933" spans="1:2" ht="14.25">
      <c r="A933" s="680"/>
      <c r="B933" s="641"/>
    </row>
    <row r="934" spans="1:2" ht="14.25">
      <c r="A934" s="680"/>
      <c r="B934" s="641"/>
    </row>
    <row r="935" spans="1:2" ht="14.25">
      <c r="A935" s="680"/>
      <c r="B935" s="641"/>
    </row>
    <row r="936" spans="1:2" ht="14.25">
      <c r="A936" s="680"/>
      <c r="B936" s="641"/>
    </row>
    <row r="937" spans="1:2" ht="14.25">
      <c r="A937" s="680"/>
      <c r="B937" s="641"/>
    </row>
    <row r="938" spans="1:2" ht="14.25">
      <c r="A938" s="680"/>
      <c r="B938" s="641"/>
    </row>
    <row r="939" spans="1:2" ht="14.25">
      <c r="A939" s="680"/>
      <c r="B939" s="641"/>
    </row>
    <row r="940" spans="1:2" ht="14.25">
      <c r="A940" s="680"/>
      <c r="B940" s="641"/>
    </row>
    <row r="941" spans="1:2" ht="14.25">
      <c r="A941" s="680"/>
      <c r="B941" s="641"/>
    </row>
    <row r="942" spans="1:2" ht="14.25">
      <c r="A942" s="680"/>
      <c r="B942" s="641"/>
    </row>
    <row r="943" spans="1:2" ht="14.25">
      <c r="A943" s="680"/>
      <c r="B943" s="641"/>
    </row>
    <row r="944" spans="1:2" ht="14.25">
      <c r="A944" s="680"/>
      <c r="B944" s="641"/>
    </row>
    <row r="945" spans="1:2" ht="14.25">
      <c r="A945" s="680"/>
      <c r="B945" s="641"/>
    </row>
    <row r="946" spans="1:2" ht="14.25">
      <c r="A946" s="680"/>
      <c r="B946" s="641"/>
    </row>
    <row r="947" spans="1:2" ht="14.25">
      <c r="A947" s="680"/>
      <c r="B947" s="641"/>
    </row>
    <row r="948" spans="1:2" ht="14.25">
      <c r="A948" s="680"/>
      <c r="B948" s="641"/>
    </row>
    <row r="949" spans="1:2" ht="14.25">
      <c r="A949" s="680"/>
      <c r="B949" s="641"/>
    </row>
    <row r="950" spans="1:2" ht="14.25">
      <c r="A950" s="680"/>
      <c r="B950" s="641"/>
    </row>
    <row r="951" spans="1:2" ht="14.25">
      <c r="A951" s="680"/>
      <c r="B951" s="641"/>
    </row>
    <row r="952" spans="1:2" ht="14.25">
      <c r="A952" s="680"/>
      <c r="B952" s="641"/>
    </row>
    <row r="953" spans="1:2" ht="14.25">
      <c r="A953" s="680"/>
      <c r="B953" s="641"/>
    </row>
    <row r="954" spans="1:2" ht="14.25">
      <c r="A954" s="680"/>
      <c r="B954" s="641"/>
    </row>
    <row r="955" spans="1:2" ht="14.25">
      <c r="A955" s="680"/>
      <c r="B955" s="641"/>
    </row>
    <row r="956" spans="1:2" ht="14.25">
      <c r="A956" s="680"/>
      <c r="B956" s="641"/>
    </row>
    <row r="957" spans="1:2" ht="14.25">
      <c r="A957" s="680"/>
      <c r="B957" s="641"/>
    </row>
    <row r="958" spans="1:2" ht="14.25">
      <c r="A958" s="680"/>
      <c r="B958" s="641"/>
    </row>
    <row r="959" spans="1:2" ht="14.25">
      <c r="A959" s="680"/>
      <c r="B959" s="641"/>
    </row>
    <row r="960" spans="1:2" ht="14.25">
      <c r="A960" s="680"/>
      <c r="B960" s="641"/>
    </row>
    <row r="961" spans="1:2" ht="14.25">
      <c r="A961" s="680"/>
      <c r="B961" s="641"/>
    </row>
    <row r="962" spans="1:2" ht="14.25">
      <c r="A962" s="680"/>
      <c r="B962" s="641"/>
    </row>
    <row r="963" spans="1:2" ht="14.25">
      <c r="A963" s="680"/>
      <c r="B963" s="641"/>
    </row>
    <row r="964" spans="1:2" ht="14.25">
      <c r="A964" s="680"/>
      <c r="B964" s="641"/>
    </row>
    <row r="965" spans="1:2" ht="14.25">
      <c r="A965" s="680"/>
      <c r="B965" s="641"/>
    </row>
    <row r="966" spans="1:2" ht="14.25">
      <c r="A966" s="680"/>
      <c r="B966" s="641"/>
    </row>
    <row r="967" spans="1:2" ht="14.25">
      <c r="A967" s="680"/>
      <c r="B967" s="641"/>
    </row>
    <row r="968" spans="1:2" ht="14.25">
      <c r="A968" s="680"/>
      <c r="B968" s="641"/>
    </row>
    <row r="969" spans="1:2" ht="14.25">
      <c r="A969" s="680"/>
      <c r="B969" s="641"/>
    </row>
    <row r="970" spans="1:2" ht="14.25">
      <c r="A970" s="680"/>
      <c r="B970" s="641"/>
    </row>
    <row r="971" spans="1:2" ht="14.25">
      <c r="A971" s="680"/>
      <c r="B971" s="641"/>
    </row>
    <row r="972" spans="1:2" ht="14.25">
      <c r="A972" s="680"/>
      <c r="B972" s="641"/>
    </row>
    <row r="973" spans="1:2" ht="14.25">
      <c r="A973" s="680"/>
      <c r="B973" s="641"/>
    </row>
    <row r="974" spans="1:2" ht="14.25">
      <c r="A974" s="680"/>
      <c r="B974" s="641"/>
    </row>
    <row r="975" spans="1:2" ht="14.25">
      <c r="A975" s="680"/>
      <c r="B975" s="641"/>
    </row>
    <row r="976" spans="1:2" ht="14.25">
      <c r="A976" s="680"/>
      <c r="B976" s="641"/>
    </row>
    <row r="977" spans="1:2" ht="14.25">
      <c r="A977" s="680"/>
      <c r="B977" s="641"/>
    </row>
    <row r="978" spans="1:2" ht="14.25">
      <c r="A978" s="680"/>
      <c r="B978" s="641"/>
    </row>
    <row r="979" spans="1:2" ht="14.25">
      <c r="A979" s="680"/>
      <c r="B979" s="641"/>
    </row>
    <row r="980" spans="1:2" ht="14.25">
      <c r="A980" s="680"/>
      <c r="B980" s="641"/>
    </row>
    <row r="981" spans="1:2" ht="14.25">
      <c r="A981" s="680"/>
      <c r="B981" s="641"/>
    </row>
    <row r="982" spans="1:2" ht="14.25">
      <c r="A982" s="680"/>
      <c r="B982" s="641"/>
    </row>
    <row r="983" spans="1:2" ht="14.25">
      <c r="A983" s="680"/>
      <c r="B983" s="641"/>
    </row>
    <row r="984" spans="1:2" ht="14.25">
      <c r="A984" s="680"/>
      <c r="B984" s="641"/>
    </row>
    <row r="985" spans="1:2" ht="14.25">
      <c r="A985" s="680"/>
      <c r="B985" s="641"/>
    </row>
    <row r="986" spans="1:2" ht="14.25">
      <c r="A986" s="680"/>
      <c r="B986" s="641"/>
    </row>
    <row r="987" spans="1:2" ht="14.25">
      <c r="A987" s="680"/>
      <c r="B987" s="641"/>
    </row>
    <row r="988" spans="1:2" ht="14.25">
      <c r="A988" s="680"/>
      <c r="B988" s="641"/>
    </row>
    <row r="989" spans="1:2" ht="14.25">
      <c r="A989" s="680"/>
      <c r="B989" s="641"/>
    </row>
    <row r="990" spans="1:2" ht="14.25">
      <c r="A990" s="680"/>
      <c r="B990" s="641"/>
    </row>
    <row r="991" spans="1:2" ht="14.25">
      <c r="A991" s="680"/>
      <c r="B991" s="641"/>
    </row>
    <row r="992" spans="1:2" ht="14.25">
      <c r="A992" s="680"/>
      <c r="B992" s="641"/>
    </row>
    <row r="993" spans="1:2" ht="14.25">
      <c r="A993" s="680"/>
      <c r="B993" s="641"/>
    </row>
    <row r="994" spans="1:2" ht="14.25">
      <c r="A994" s="680"/>
      <c r="B994" s="641"/>
    </row>
    <row r="995" spans="1:2" ht="14.25">
      <c r="A995" s="680"/>
      <c r="B995" s="641"/>
    </row>
    <row r="996" spans="1:2" ht="14.25">
      <c r="A996" s="680"/>
      <c r="B996" s="641"/>
    </row>
    <row r="997" spans="1:2" ht="14.25">
      <c r="A997" s="680"/>
      <c r="B997" s="641"/>
    </row>
    <row r="998" spans="1:2" ht="14.25">
      <c r="A998" s="680"/>
      <c r="B998" s="641"/>
    </row>
    <row r="999" spans="1:2" ht="14.25">
      <c r="A999" s="680"/>
      <c r="B999" s="641"/>
    </row>
    <row r="1000" spans="1:2" ht="14.25">
      <c r="A1000" s="680"/>
      <c r="B1000" s="641"/>
    </row>
    <row r="1001" spans="1:2" ht="14.25">
      <c r="A1001" s="680"/>
      <c r="B1001" s="641"/>
    </row>
    <row r="1002" spans="1:2" ht="14.25">
      <c r="A1002" s="680"/>
      <c r="B1002" s="641"/>
    </row>
    <row r="1003" spans="1:2" ht="14.25">
      <c r="A1003" s="680"/>
      <c r="B1003" s="641"/>
    </row>
    <row r="1004" spans="1:2" ht="14.25">
      <c r="A1004" s="680"/>
      <c r="B1004" s="641"/>
    </row>
    <row r="1005" spans="1:2" ht="14.25">
      <c r="A1005" s="680"/>
      <c r="B1005" s="641"/>
    </row>
    <row r="1006" spans="1:2" ht="14.25">
      <c r="A1006" s="680"/>
      <c r="B1006" s="641"/>
    </row>
    <row r="1007" spans="1:2" ht="14.25">
      <c r="A1007" s="680"/>
      <c r="B1007" s="641"/>
    </row>
    <row r="1008" spans="1:2" ht="14.25">
      <c r="A1008" s="680"/>
      <c r="B1008" s="641"/>
    </row>
    <row r="1009" spans="1:2" ht="14.25">
      <c r="A1009" s="680"/>
      <c r="B1009" s="641"/>
    </row>
    <row r="1010" spans="1:2" ht="14.25">
      <c r="A1010" s="680"/>
      <c r="B1010" s="641"/>
    </row>
    <row r="1011" spans="1:2" ht="14.25">
      <c r="A1011" s="680"/>
      <c r="B1011" s="641"/>
    </row>
    <row r="1012" spans="1:2" ht="14.25">
      <c r="A1012" s="680"/>
      <c r="B1012" s="641"/>
    </row>
    <row r="1013" spans="1:2" ht="14.25">
      <c r="A1013" s="680"/>
      <c r="B1013" s="641"/>
    </row>
    <row r="1014" spans="1:2" ht="14.25">
      <c r="A1014" s="680"/>
      <c r="B1014" s="641"/>
    </row>
    <row r="1015" spans="1:2" ht="14.25">
      <c r="A1015" s="680"/>
      <c r="B1015" s="641"/>
    </row>
    <row r="1016" spans="1:2" ht="14.25">
      <c r="A1016" s="680"/>
      <c r="B1016" s="641"/>
    </row>
    <row r="1017" spans="1:2" ht="14.25">
      <c r="A1017" s="680"/>
      <c r="B1017" s="641"/>
    </row>
    <row r="1018" spans="1:2" ht="14.25">
      <c r="A1018" s="680"/>
      <c r="B1018" s="641"/>
    </row>
    <row r="1019" spans="1:2" ht="14.25">
      <c r="A1019" s="680"/>
      <c r="B1019" s="641"/>
    </row>
    <row r="1020" spans="1:2" ht="14.25">
      <c r="A1020" s="680"/>
      <c r="B1020" s="641"/>
    </row>
    <row r="1021" spans="1:2" ht="14.25">
      <c r="A1021" s="680"/>
      <c r="B1021" s="641"/>
    </row>
    <row r="1022" spans="1:2" ht="14.25">
      <c r="A1022" s="680"/>
      <c r="B1022" s="641"/>
    </row>
    <row r="1023" spans="1:2" ht="14.25">
      <c r="A1023" s="680"/>
      <c r="B1023" s="641"/>
    </row>
    <row r="1024" spans="1:2" ht="14.25">
      <c r="A1024" s="680"/>
      <c r="B1024" s="641"/>
    </row>
    <row r="1025" spans="1:2" ht="14.25">
      <c r="A1025" s="680"/>
      <c r="B1025" s="641"/>
    </row>
    <row r="1026" spans="1:2" ht="14.25">
      <c r="A1026" s="680"/>
      <c r="B1026" s="641"/>
    </row>
    <row r="1027" spans="1:2" ht="14.25">
      <c r="A1027" s="680"/>
      <c r="B1027" s="641"/>
    </row>
    <row r="1028" spans="1:2" ht="14.25">
      <c r="A1028" s="680"/>
      <c r="B1028" s="641"/>
    </row>
    <row r="1029" spans="1:2" ht="14.25">
      <c r="A1029" s="680"/>
      <c r="B1029" s="641"/>
    </row>
    <row r="1030" spans="1:2" ht="14.25">
      <c r="A1030" s="680"/>
      <c r="B1030" s="641"/>
    </row>
    <row r="1031" spans="1:2" ht="14.25">
      <c r="A1031" s="680"/>
      <c r="B1031" s="641"/>
    </row>
    <row r="1032" spans="1:2" ht="14.25">
      <c r="A1032" s="680"/>
      <c r="B1032" s="641"/>
    </row>
    <row r="1033" spans="1:2" ht="14.25">
      <c r="A1033" s="680"/>
      <c r="B1033" s="641"/>
    </row>
    <row r="1034" spans="1:2" ht="14.25">
      <c r="A1034" s="680"/>
      <c r="B1034" s="641"/>
    </row>
    <row r="1035" spans="1:2" ht="14.25">
      <c r="A1035" s="680"/>
      <c r="B1035" s="641"/>
    </row>
    <row r="1036" spans="1:2" ht="14.25">
      <c r="A1036" s="680"/>
      <c r="B1036" s="641"/>
    </row>
    <row r="1037" spans="1:2" ht="14.25">
      <c r="A1037" s="680"/>
      <c r="B1037" s="641"/>
    </row>
    <row r="1038" spans="1:2" ht="14.25">
      <c r="A1038" s="680"/>
      <c r="B1038" s="641"/>
    </row>
    <row r="1039" spans="1:2" ht="14.25">
      <c r="A1039" s="680"/>
      <c r="B1039" s="641"/>
    </row>
    <row r="1040" spans="1:2" ht="14.25">
      <c r="A1040" s="680"/>
      <c r="B1040" s="641"/>
    </row>
    <row r="1041" spans="1:2" ht="14.25">
      <c r="A1041" s="680"/>
      <c r="B1041" s="641"/>
    </row>
    <row r="1042" spans="1:2" ht="14.25">
      <c r="A1042" s="680"/>
      <c r="B1042" s="641"/>
    </row>
    <row r="1043" spans="1:2" ht="14.25">
      <c r="A1043" s="680"/>
      <c r="B1043" s="641"/>
    </row>
    <row r="1044" spans="1:2" ht="14.25">
      <c r="A1044" s="680"/>
      <c r="B1044" s="641"/>
    </row>
    <row r="1045" spans="1:2" ht="14.25">
      <c r="A1045" s="680"/>
      <c r="B1045" s="641"/>
    </row>
    <row r="1046" spans="1:2" ht="14.25">
      <c r="A1046" s="680"/>
      <c r="B1046" s="641"/>
    </row>
    <row r="1047" spans="1:2" ht="14.25">
      <c r="A1047" s="680"/>
      <c r="B1047" s="641"/>
    </row>
    <row r="1048" spans="1:2" ht="14.25">
      <c r="A1048" s="680"/>
      <c r="B1048" s="641"/>
    </row>
    <row r="1049" spans="1:2" ht="14.25">
      <c r="A1049" s="680"/>
      <c r="B1049" s="641"/>
    </row>
    <row r="1050" spans="1:2" ht="14.25">
      <c r="A1050" s="680"/>
      <c r="B1050" s="641"/>
    </row>
    <row r="1051" spans="1:2" ht="14.25">
      <c r="A1051" s="680"/>
      <c r="B1051" s="641"/>
    </row>
    <row r="1052" spans="1:2" ht="14.25">
      <c r="A1052" s="680"/>
      <c r="B1052" s="641"/>
    </row>
    <row r="1053" spans="1:2" ht="14.25">
      <c r="A1053" s="680"/>
      <c r="B1053" s="641"/>
    </row>
    <row r="1054" spans="1:2" ht="14.25">
      <c r="A1054" s="680"/>
      <c r="B1054" s="641"/>
    </row>
    <row r="1055" spans="1:2" ht="14.25">
      <c r="A1055" s="680"/>
      <c r="B1055" s="641"/>
    </row>
    <row r="1056" spans="1:2" ht="14.25">
      <c r="A1056" s="680"/>
      <c r="B1056" s="641"/>
    </row>
    <row r="1057" spans="1:2" ht="14.25">
      <c r="A1057" s="680"/>
      <c r="B1057" s="641"/>
    </row>
    <row r="1058" spans="1:2" ht="14.25">
      <c r="A1058" s="680"/>
      <c r="B1058" s="641"/>
    </row>
    <row r="1059" spans="1:2" ht="14.25">
      <c r="A1059" s="680"/>
      <c r="B1059" s="641"/>
    </row>
    <row r="1060" spans="1:2" ht="14.25">
      <c r="A1060" s="680"/>
      <c r="B1060" s="641"/>
    </row>
    <row r="1061" spans="1:2" ht="14.25">
      <c r="A1061" s="680"/>
      <c r="B1061" s="641"/>
    </row>
    <row r="1062" spans="1:2" ht="14.25">
      <c r="A1062" s="680"/>
      <c r="B1062" s="641"/>
    </row>
    <row r="1063" spans="1:2" ht="14.25">
      <c r="A1063" s="680"/>
      <c r="B1063" s="641"/>
    </row>
    <row r="1064" spans="1:2" ht="14.25">
      <c r="A1064" s="680"/>
      <c r="B1064" s="641"/>
    </row>
    <row r="1065" spans="1:2" ht="14.25">
      <c r="A1065" s="680"/>
      <c r="B1065" s="641"/>
    </row>
    <row r="1066" spans="1:2" ht="14.25">
      <c r="A1066" s="680"/>
      <c r="B1066" s="641"/>
    </row>
    <row r="1067" spans="1:2" ht="14.25">
      <c r="A1067" s="680"/>
      <c r="B1067" s="641"/>
    </row>
    <row r="1068" spans="1:2" ht="14.25">
      <c r="A1068" s="680"/>
      <c r="B1068" s="641"/>
    </row>
    <row r="1069" spans="1:2" ht="14.25">
      <c r="A1069" s="680"/>
      <c r="B1069" s="641"/>
    </row>
    <row r="1070" spans="1:2" ht="14.25">
      <c r="A1070" s="680"/>
      <c r="B1070" s="641"/>
    </row>
    <row r="1071" spans="1:2" ht="14.25">
      <c r="A1071" s="680"/>
      <c r="B1071" s="641"/>
    </row>
    <row r="1072" spans="1:2" ht="14.25">
      <c r="A1072" s="680"/>
      <c r="B1072" s="641"/>
    </row>
    <row r="1073" spans="1:2" ht="14.25">
      <c r="A1073" s="680"/>
      <c r="B1073" s="641"/>
    </row>
    <row r="1074" spans="1:2" ht="14.25">
      <c r="A1074" s="680"/>
      <c r="B1074" s="641"/>
    </row>
    <row r="1075" spans="1:2" ht="14.25">
      <c r="A1075" s="680"/>
      <c r="B1075" s="641"/>
    </row>
    <row r="1076" spans="1:2" ht="14.25">
      <c r="A1076" s="680"/>
      <c r="B1076" s="641"/>
    </row>
    <row r="1077" spans="1:2" ht="14.25">
      <c r="A1077" s="680"/>
      <c r="B1077" s="641"/>
    </row>
    <row r="1078" spans="1:2" ht="14.25">
      <c r="A1078" s="680"/>
      <c r="B1078" s="641"/>
    </row>
    <row r="1079" spans="1:2" ht="14.25">
      <c r="A1079" s="680"/>
      <c r="B1079" s="641"/>
    </row>
    <row r="1080" spans="1:2" ht="14.25">
      <c r="A1080" s="680"/>
      <c r="B1080" s="641"/>
    </row>
    <row r="1081" spans="1:2" ht="14.25">
      <c r="A1081" s="680"/>
      <c r="B1081" s="641"/>
    </row>
    <row r="1082" spans="1:2" ht="14.25">
      <c r="A1082" s="680"/>
      <c r="B1082" s="641"/>
    </row>
    <row r="1083" spans="1:2" ht="14.25">
      <c r="A1083" s="680"/>
      <c r="B1083" s="641"/>
    </row>
    <row r="1084" spans="1:2" ht="14.25">
      <c r="A1084" s="680"/>
      <c r="B1084" s="641"/>
    </row>
    <row r="1085" spans="1:2" ht="14.25">
      <c r="A1085" s="680"/>
      <c r="B1085" s="641"/>
    </row>
    <row r="1086" spans="1:2" ht="14.25">
      <c r="A1086" s="680"/>
      <c r="B1086" s="641"/>
    </row>
    <row r="1087" spans="1:2" ht="14.25">
      <c r="A1087" s="680"/>
      <c r="B1087" s="641"/>
    </row>
    <row r="1088" spans="1:2" ht="14.25">
      <c r="A1088" s="680"/>
      <c r="B1088" s="641"/>
    </row>
    <row r="1089" spans="1:2" ht="14.25">
      <c r="A1089" s="680"/>
      <c r="B1089" s="641"/>
    </row>
    <row r="1090" spans="1:2" ht="14.25">
      <c r="A1090" s="680"/>
      <c r="B1090" s="641"/>
    </row>
    <row r="1091" spans="1:2" ht="14.25">
      <c r="A1091" s="680"/>
      <c r="B1091" s="641"/>
    </row>
    <row r="1092" spans="1:2" ht="14.25">
      <c r="A1092" s="680"/>
      <c r="B1092" s="641"/>
    </row>
    <row r="1093" spans="1:2" ht="14.25">
      <c r="A1093" s="680"/>
      <c r="B1093" s="641"/>
    </row>
    <row r="1094" spans="1:2" ht="14.25">
      <c r="A1094" s="680"/>
      <c r="B1094" s="641"/>
    </row>
    <row r="1095" spans="1:2" ht="14.25">
      <c r="A1095" s="680"/>
      <c r="B1095" s="641"/>
    </row>
    <row r="1096" spans="1:2" ht="14.25">
      <c r="A1096" s="680"/>
      <c r="B1096" s="641"/>
    </row>
    <row r="1097" spans="1:2" ht="14.25">
      <c r="A1097" s="680"/>
      <c r="B1097" s="641"/>
    </row>
    <row r="1098" spans="1:2" ht="14.25">
      <c r="A1098" s="680"/>
      <c r="B1098" s="641"/>
    </row>
    <row r="1099" spans="1:2" ht="14.25">
      <c r="A1099" s="680"/>
      <c r="B1099" s="641"/>
    </row>
    <row r="1100" spans="1:2" ht="14.25">
      <c r="A1100" s="680"/>
      <c r="B1100" s="641"/>
    </row>
    <row r="1101" spans="1:2" ht="14.25">
      <c r="A1101" s="680"/>
      <c r="B1101" s="641"/>
    </row>
    <row r="1102" spans="1:2" ht="14.25">
      <c r="A1102" s="680"/>
      <c r="B1102" s="641"/>
    </row>
    <row r="1103" spans="1:2" ht="14.25">
      <c r="A1103" s="680"/>
      <c r="B1103" s="641"/>
    </row>
    <row r="1104" spans="1:2" ht="14.25">
      <c r="A1104" s="680"/>
      <c r="B1104" s="641"/>
    </row>
    <row r="1105" spans="1:2" ht="14.25">
      <c r="A1105" s="680"/>
      <c r="B1105" s="641"/>
    </row>
    <row r="1106" spans="1:2" ht="14.25">
      <c r="A1106" s="680"/>
      <c r="B1106" s="641"/>
    </row>
    <row r="1107" spans="1:2" ht="14.25">
      <c r="A1107" s="680"/>
      <c r="B1107" s="641"/>
    </row>
    <row r="1108" spans="1:2" ht="14.25">
      <c r="A1108" s="680"/>
      <c r="B1108" s="641"/>
    </row>
    <row r="1109" spans="1:2" ht="14.25">
      <c r="A1109" s="680"/>
      <c r="B1109" s="641"/>
    </row>
    <row r="1110" spans="1:2" ht="14.25">
      <c r="A1110" s="680"/>
      <c r="B1110" s="641"/>
    </row>
    <row r="1111" spans="1:2" ht="14.25">
      <c r="A1111" s="680"/>
      <c r="B1111" s="641"/>
    </row>
    <row r="1112" spans="1:2" ht="14.25">
      <c r="A1112" s="680"/>
      <c r="B1112" s="641"/>
    </row>
    <row r="1113" spans="1:2" ht="14.25">
      <c r="A1113" s="680"/>
      <c r="B1113" s="641"/>
    </row>
    <row r="1114" spans="1:2" ht="14.25">
      <c r="A1114" s="680"/>
      <c r="B1114" s="641"/>
    </row>
    <row r="1115" spans="1:2" ht="14.25">
      <c r="A1115" s="680"/>
      <c r="B1115" s="641"/>
    </row>
    <row r="1116" spans="1:2" ht="14.25">
      <c r="A1116" s="680"/>
      <c r="B1116" s="641"/>
    </row>
    <row r="1117" spans="1:2" ht="14.25">
      <c r="A1117" s="680"/>
      <c r="B1117" s="641"/>
    </row>
    <row r="1118" spans="1:2" ht="14.25">
      <c r="A1118" s="680"/>
      <c r="B1118" s="641"/>
    </row>
    <row r="1119" spans="1:2" ht="14.25">
      <c r="A1119" s="680"/>
      <c r="B1119" s="641"/>
    </row>
    <row r="1120" spans="1:2" ht="14.25">
      <c r="A1120" s="680"/>
      <c r="B1120" s="641"/>
    </row>
    <row r="1121" spans="1:2" ht="14.25">
      <c r="A1121" s="680"/>
      <c r="B1121" s="641"/>
    </row>
    <row r="1122" spans="1:2" ht="14.25">
      <c r="A1122" s="680"/>
      <c r="B1122" s="641"/>
    </row>
    <row r="1123" spans="1:2" ht="14.25">
      <c r="A1123" s="680"/>
      <c r="B1123" s="641"/>
    </row>
    <row r="1124" spans="1:2" ht="14.25">
      <c r="A1124" s="680"/>
      <c r="B1124" s="641"/>
    </row>
    <row r="1125" spans="1:2" ht="14.25">
      <c r="A1125" s="680"/>
      <c r="B1125" s="641"/>
    </row>
    <row r="1126" spans="1:2" ht="14.25">
      <c r="A1126" s="680"/>
      <c r="B1126" s="641"/>
    </row>
    <row r="1127" spans="1:2" ht="14.25">
      <c r="A1127" s="680"/>
      <c r="B1127" s="641"/>
    </row>
    <row r="1128" spans="1:2" ht="14.25">
      <c r="A1128" s="680"/>
      <c r="B1128" s="641"/>
    </row>
    <row r="1129" spans="1:2" ht="14.25">
      <c r="A1129" s="680"/>
      <c r="B1129" s="641"/>
    </row>
    <row r="1130" spans="1:2" ht="14.25">
      <c r="A1130" s="680"/>
      <c r="B1130" s="641"/>
    </row>
    <row r="1131" spans="1:2" ht="14.25">
      <c r="A1131" s="680"/>
      <c r="B1131" s="641"/>
    </row>
    <row r="1132" spans="1:2" ht="14.25">
      <c r="A1132" s="680"/>
      <c r="B1132" s="641"/>
    </row>
    <row r="1133" spans="1:2" ht="14.25">
      <c r="A1133" s="680"/>
      <c r="B1133" s="641"/>
    </row>
    <row r="1134" spans="1:2" ht="14.25">
      <c r="A1134" s="680"/>
      <c r="B1134" s="641"/>
    </row>
    <row r="1135" spans="1:2" ht="14.25">
      <c r="A1135" s="680"/>
      <c r="B1135" s="641"/>
    </row>
    <row r="1136" spans="1:2" ht="14.25">
      <c r="A1136" s="680"/>
      <c r="B1136" s="641"/>
    </row>
    <row r="1137" spans="1:2" ht="14.25">
      <c r="A1137" s="680"/>
      <c r="B1137" s="641"/>
    </row>
    <row r="1138" spans="1:2" ht="14.25">
      <c r="A1138" s="680"/>
      <c r="B1138" s="641"/>
    </row>
    <row r="1139" spans="1:2" ht="14.25">
      <c r="A1139" s="680"/>
      <c r="B1139" s="641"/>
    </row>
    <row r="1140" spans="1:2" ht="14.25">
      <c r="A1140" s="680"/>
      <c r="B1140" s="641"/>
    </row>
    <row r="1141" spans="1:2" ht="14.25">
      <c r="A1141" s="680"/>
      <c r="B1141" s="641"/>
    </row>
    <row r="1142" spans="1:2" ht="14.25">
      <c r="A1142" s="680"/>
      <c r="B1142" s="641"/>
    </row>
    <row r="1143" spans="1:2" ht="14.25">
      <c r="A1143" s="680"/>
      <c r="B1143" s="641"/>
    </row>
    <row r="1144" spans="1:2" ht="14.25">
      <c r="A1144" s="680"/>
      <c r="B1144" s="641"/>
    </row>
    <row r="1145" spans="1:2" ht="14.25">
      <c r="A1145" s="680"/>
      <c r="B1145" s="641"/>
    </row>
    <row r="1146" spans="1:2" ht="14.25">
      <c r="A1146" s="680"/>
      <c r="B1146" s="641"/>
    </row>
    <row r="1147" spans="1:2" ht="14.25">
      <c r="A1147" s="680"/>
      <c r="B1147" s="641"/>
    </row>
    <row r="1148" spans="1:2" ht="14.25">
      <c r="A1148" s="680"/>
      <c r="B1148" s="641"/>
    </row>
    <row r="1149" spans="1:2" ht="14.25">
      <c r="A1149" s="680"/>
      <c r="B1149" s="641"/>
    </row>
    <row r="1150" spans="1:2" ht="14.25">
      <c r="A1150" s="680"/>
      <c r="B1150" s="641"/>
    </row>
    <row r="1151" spans="1:2" ht="14.25">
      <c r="A1151" s="680"/>
      <c r="B1151" s="641"/>
    </row>
    <row r="1152" spans="1:2" ht="14.25">
      <c r="A1152" s="680"/>
      <c r="B1152" s="641"/>
    </row>
    <row r="1153" spans="1:2" ht="14.25">
      <c r="A1153" s="680"/>
      <c r="B1153" s="641"/>
    </row>
    <row r="1154" spans="1:2" ht="14.25">
      <c r="A1154" s="680"/>
      <c r="B1154" s="641"/>
    </row>
    <row r="1155" spans="1:2" ht="14.25">
      <c r="A1155" s="680"/>
      <c r="B1155" s="641"/>
    </row>
    <row r="1156" spans="1:2" ht="14.25">
      <c r="A1156" s="680"/>
      <c r="B1156" s="641"/>
    </row>
    <row r="1157" spans="1:2" ht="14.25">
      <c r="A1157" s="680"/>
      <c r="B1157" s="641"/>
    </row>
    <row r="1158" spans="1:2" ht="14.25">
      <c r="A1158" s="680"/>
      <c r="B1158" s="641"/>
    </row>
    <row r="1159" spans="1:2" ht="14.25">
      <c r="A1159" s="680"/>
      <c r="B1159" s="641"/>
    </row>
    <row r="1160" spans="1:2" ht="14.25">
      <c r="A1160" s="680"/>
      <c r="B1160" s="641"/>
    </row>
    <row r="1161" spans="1:2" ht="14.25">
      <c r="A1161" s="680"/>
      <c r="B1161" s="641"/>
    </row>
    <row r="1162" spans="1:2" ht="14.25">
      <c r="A1162" s="680"/>
      <c r="B1162" s="641"/>
    </row>
    <row r="1163" spans="1:2" ht="14.25">
      <c r="A1163" s="680"/>
      <c r="B1163" s="641"/>
    </row>
    <row r="1164" spans="1:2" ht="14.25">
      <c r="A1164" s="680"/>
      <c r="B1164" s="641"/>
    </row>
    <row r="1165" spans="1:2" ht="14.25">
      <c r="A1165" s="680"/>
      <c r="B1165" s="641"/>
    </row>
    <row r="1166" spans="1:2" ht="14.25">
      <c r="A1166" s="680"/>
      <c r="B1166" s="641"/>
    </row>
    <row r="1167" spans="1:2" ht="14.25">
      <c r="A1167" s="680"/>
      <c r="B1167" s="641"/>
    </row>
    <row r="1168" spans="1:2" ht="14.25">
      <c r="A1168" s="680"/>
      <c r="B1168" s="641"/>
    </row>
    <row r="1169" spans="1:2" ht="14.25">
      <c r="A1169" s="680"/>
      <c r="B1169" s="641"/>
    </row>
    <row r="1170" spans="1:2" ht="14.25">
      <c r="A1170" s="680"/>
      <c r="B1170" s="641"/>
    </row>
    <row r="1171" spans="1:2" ht="14.25">
      <c r="A1171" s="680"/>
      <c r="B1171" s="641"/>
    </row>
    <row r="1172" spans="1:2" ht="14.25">
      <c r="A1172" s="680"/>
      <c r="B1172" s="641"/>
    </row>
    <row r="1173" spans="1:2" ht="14.25">
      <c r="A1173" s="680"/>
      <c r="B1173" s="641"/>
    </row>
    <row r="1174" spans="1:2" ht="14.25">
      <c r="A1174" s="680"/>
      <c r="B1174" s="641"/>
    </row>
    <row r="1175" spans="1:2" ht="14.25">
      <c r="A1175" s="680"/>
      <c r="B1175" s="641"/>
    </row>
    <row r="1176" spans="1:2" ht="14.25">
      <c r="A1176" s="680"/>
      <c r="B1176" s="641"/>
    </row>
    <row r="1177" spans="1:2" ht="14.25">
      <c r="A1177" s="680"/>
      <c r="B1177" s="641"/>
    </row>
    <row r="1178" spans="1:2" ht="14.25">
      <c r="A1178" s="680"/>
      <c r="B1178" s="641"/>
    </row>
    <row r="1179" spans="1:2" ht="14.25">
      <c r="A1179" s="680"/>
      <c r="B1179" s="641"/>
    </row>
    <row r="1180" spans="1:2" ht="14.25">
      <c r="A1180" s="680"/>
      <c r="B1180" s="641"/>
    </row>
    <row r="1181" spans="1:2" ht="14.25">
      <c r="A1181" s="680"/>
      <c r="B1181" s="641"/>
    </row>
    <row r="1182" spans="1:2" ht="14.25">
      <c r="A1182" s="680"/>
      <c r="B1182" s="641"/>
    </row>
    <row r="1183" spans="1:2" ht="14.25">
      <c r="A1183" s="680"/>
      <c r="B1183" s="641"/>
    </row>
    <row r="1184" spans="1:2" ht="14.25">
      <c r="A1184" s="680"/>
      <c r="B1184" s="641"/>
    </row>
    <row r="1185" spans="1:2" ht="14.25">
      <c r="A1185" s="680"/>
      <c r="B1185" s="641"/>
    </row>
    <row r="1186" spans="1:2" ht="14.25">
      <c r="A1186" s="680"/>
      <c r="B1186" s="641"/>
    </row>
    <row r="1187" spans="1:2" ht="14.25">
      <c r="A1187" s="680"/>
      <c r="B1187" s="641"/>
    </row>
    <row r="1188" spans="1:2" ht="14.25">
      <c r="A1188" s="680"/>
      <c r="B1188" s="641"/>
    </row>
    <row r="1189" spans="1:2" ht="14.25">
      <c r="A1189" s="680"/>
      <c r="B1189" s="641"/>
    </row>
    <row r="1190" spans="1:2" ht="14.25">
      <c r="A1190" s="680"/>
      <c r="B1190" s="641"/>
    </row>
    <row r="1191" spans="1:2" ht="14.25">
      <c r="A1191" s="680"/>
      <c r="B1191" s="641"/>
    </row>
    <row r="1192" spans="1:2" ht="14.25">
      <c r="A1192" s="680"/>
      <c r="B1192" s="641"/>
    </row>
    <row r="1193" spans="1:2" ht="14.25">
      <c r="A1193" s="680"/>
      <c r="B1193" s="641"/>
    </row>
    <row r="1194" spans="1:2" ht="14.25">
      <c r="A1194" s="680"/>
      <c r="B1194" s="641"/>
    </row>
    <row r="1195" spans="1:2" ht="14.25">
      <c r="A1195" s="680"/>
      <c r="B1195" s="641"/>
    </row>
    <row r="1196" spans="1:2" ht="14.25">
      <c r="A1196" s="680"/>
      <c r="B1196" s="641"/>
    </row>
    <row r="1197" spans="1:2" ht="14.25">
      <c r="A1197" s="680"/>
      <c r="B1197" s="641"/>
    </row>
    <row r="1198" spans="1:2" ht="14.25">
      <c r="A1198" s="680"/>
      <c r="B1198" s="641"/>
    </row>
    <row r="1199" spans="1:2" ht="14.25">
      <c r="A1199" s="680"/>
      <c r="B1199" s="641"/>
    </row>
    <row r="1200" spans="1:2" ht="14.25">
      <c r="A1200" s="680"/>
      <c r="B1200" s="641"/>
    </row>
    <row r="1201" spans="1:2" ht="14.25">
      <c r="A1201" s="680"/>
      <c r="B1201" s="641"/>
    </row>
    <row r="1202" spans="1:2" ht="14.25">
      <c r="A1202" s="680"/>
      <c r="B1202" s="641"/>
    </row>
    <row r="1203" spans="1:2" ht="14.25">
      <c r="A1203" s="680"/>
      <c r="B1203" s="641"/>
    </row>
    <row r="1204" spans="1:2" ht="14.25">
      <c r="A1204" s="680"/>
      <c r="B1204" s="641"/>
    </row>
    <row r="1205" spans="1:2" ht="14.25">
      <c r="A1205" s="680"/>
      <c r="B1205" s="641"/>
    </row>
    <row r="1206" spans="1:2" ht="14.25">
      <c r="A1206" s="680"/>
      <c r="B1206" s="641"/>
    </row>
    <row r="1207" spans="1:2" ht="14.25">
      <c r="A1207" s="680"/>
      <c r="B1207" s="641"/>
    </row>
    <row r="1208" spans="1:2" ht="14.25">
      <c r="A1208" s="680"/>
      <c r="B1208" s="641"/>
    </row>
    <row r="1209" spans="1:2" ht="14.25">
      <c r="A1209" s="680"/>
      <c r="B1209" s="641"/>
    </row>
    <row r="1210" spans="1:2" ht="14.25">
      <c r="A1210" s="680"/>
      <c r="B1210" s="641"/>
    </row>
    <row r="1211" spans="1:2" ht="14.25">
      <c r="A1211" s="680"/>
      <c r="B1211" s="641"/>
    </row>
    <row r="1212" spans="1:2" ht="14.25">
      <c r="A1212" s="680"/>
      <c r="B1212" s="641"/>
    </row>
    <row r="1213" spans="1:2" ht="14.25">
      <c r="A1213" s="680"/>
      <c r="B1213" s="641"/>
    </row>
    <row r="1214" spans="1:2" ht="14.25">
      <c r="A1214" s="680"/>
      <c r="B1214" s="641"/>
    </row>
    <row r="1215" spans="1:2" ht="14.25">
      <c r="A1215" s="680"/>
      <c r="B1215" s="641"/>
    </row>
    <row r="1216" spans="1:2" ht="14.25">
      <c r="A1216" s="680"/>
      <c r="B1216" s="641"/>
    </row>
    <row r="1217" spans="1:2" ht="14.25">
      <c r="A1217" s="680"/>
      <c r="B1217" s="641"/>
    </row>
    <row r="1218" spans="1:2" ht="14.25">
      <c r="A1218" s="680"/>
      <c r="B1218" s="641"/>
    </row>
    <row r="1219" spans="1:2" ht="14.25">
      <c r="A1219" s="680"/>
      <c r="B1219" s="641"/>
    </row>
    <row r="1220" spans="1:2" ht="14.25">
      <c r="A1220" s="680"/>
      <c r="B1220" s="641"/>
    </row>
    <row r="1221" spans="1:2" ht="14.25">
      <c r="A1221" s="680"/>
      <c r="B1221" s="641"/>
    </row>
    <row r="1222" spans="1:2" ht="14.25">
      <c r="A1222" s="680"/>
      <c r="B1222" s="641"/>
    </row>
    <row r="1223" spans="1:2" ht="14.25">
      <c r="A1223" s="680"/>
      <c r="B1223" s="641"/>
    </row>
    <row r="1224" spans="1:2" ht="14.25">
      <c r="A1224" s="680"/>
      <c r="B1224" s="641"/>
    </row>
    <row r="1225" spans="1:2" ht="14.25">
      <c r="A1225" s="680"/>
      <c r="B1225" s="641"/>
    </row>
    <row r="1226" spans="1:2" ht="14.25">
      <c r="A1226" s="680"/>
      <c r="B1226" s="641"/>
    </row>
    <row r="1227" spans="1:2" ht="14.25">
      <c r="A1227" s="680"/>
      <c r="B1227" s="641"/>
    </row>
    <row r="1228" spans="1:2" ht="14.25">
      <c r="A1228" s="680"/>
      <c r="B1228" s="641"/>
    </row>
    <row r="1229" spans="1:2" ht="14.25">
      <c r="A1229" s="680"/>
      <c r="B1229" s="641"/>
    </row>
    <row r="1230" spans="1:2" ht="14.25">
      <c r="A1230" s="680"/>
      <c r="B1230" s="641"/>
    </row>
    <row r="1231" spans="1:2" ht="14.25">
      <c r="A1231" s="680"/>
      <c r="B1231" s="641"/>
    </row>
    <row r="1232" spans="1:2" ht="14.25">
      <c r="A1232" s="680"/>
      <c r="B1232" s="641"/>
    </row>
    <row r="1233" spans="1:2" ht="14.25">
      <c r="A1233" s="680"/>
      <c r="B1233" s="641"/>
    </row>
    <row r="1234" spans="1:2" ht="14.25">
      <c r="A1234" s="680"/>
      <c r="B1234" s="641"/>
    </row>
    <row r="1235" spans="1:2" ht="14.25">
      <c r="A1235" s="680"/>
      <c r="B1235" s="641"/>
    </row>
    <row r="1236" spans="1:2" ht="14.25">
      <c r="A1236" s="680"/>
      <c r="B1236" s="641"/>
    </row>
    <row r="1237" spans="1:2" ht="14.25">
      <c r="A1237" s="680"/>
      <c r="B1237" s="641"/>
    </row>
    <row r="1238" spans="1:2" ht="14.25">
      <c r="A1238" s="680"/>
      <c r="B1238" s="641"/>
    </row>
    <row r="1239" spans="1:2" ht="14.25">
      <c r="A1239" s="680"/>
      <c r="B1239" s="641"/>
    </row>
    <row r="1240" spans="1:2" ht="14.25">
      <c r="A1240" s="680"/>
      <c r="B1240" s="641"/>
    </row>
    <row r="1241" spans="1:2" ht="14.25">
      <c r="A1241" s="680"/>
      <c r="B1241" s="641"/>
    </row>
    <row r="1242" spans="1:2" ht="14.25">
      <c r="A1242" s="680"/>
      <c r="B1242" s="641"/>
    </row>
    <row r="1243" spans="1:2" ht="14.25">
      <c r="A1243" s="680"/>
      <c r="B1243" s="641"/>
    </row>
    <row r="1244" spans="1:2" ht="14.25">
      <c r="A1244" s="680"/>
      <c r="B1244" s="641"/>
    </row>
    <row r="1245" spans="1:2" ht="14.25">
      <c r="A1245" s="680"/>
      <c r="B1245" s="641"/>
    </row>
    <row r="1246" spans="1:2" ht="14.25">
      <c r="A1246" s="680"/>
      <c r="B1246" s="641"/>
    </row>
    <row r="1247" spans="1:2" ht="14.25">
      <c r="A1247" s="680"/>
      <c r="B1247" s="641"/>
    </row>
    <row r="1248" spans="1:2" ht="14.25">
      <c r="A1248" s="680"/>
      <c r="B1248" s="641"/>
    </row>
    <row r="1249" spans="1:2" ht="14.25">
      <c r="A1249" s="680"/>
      <c r="B1249" s="641"/>
    </row>
    <row r="1250" spans="1:2" ht="14.25">
      <c r="A1250" s="680"/>
      <c r="B1250" s="641"/>
    </row>
    <row r="1251" spans="1:2" ht="14.25">
      <c r="A1251" s="680"/>
      <c r="B1251" s="641"/>
    </row>
    <row r="1252" spans="1:2" ht="14.25">
      <c r="A1252" s="680"/>
      <c r="B1252" s="641"/>
    </row>
    <row r="1253" spans="1:2" ht="14.25">
      <c r="A1253" s="680"/>
      <c r="B1253" s="641"/>
    </row>
    <row r="1254" spans="1:2" ht="14.25">
      <c r="A1254" s="680"/>
      <c r="B1254" s="641"/>
    </row>
    <row r="1255" spans="1:2" ht="14.25">
      <c r="A1255" s="680"/>
      <c r="B1255" s="641"/>
    </row>
    <row r="1256" spans="1:2" ht="14.25">
      <c r="A1256" s="680"/>
      <c r="B1256" s="641"/>
    </row>
    <row r="1257" spans="1:2" ht="14.25">
      <c r="A1257" s="680"/>
      <c r="B1257" s="641"/>
    </row>
    <row r="1258" spans="1:2" ht="14.25">
      <c r="A1258" s="680"/>
      <c r="B1258" s="641"/>
    </row>
    <row r="1259" spans="1:2" ht="14.25">
      <c r="A1259" s="680"/>
      <c r="B1259" s="641"/>
    </row>
    <row r="1260" spans="1:2" ht="14.25">
      <c r="A1260" s="680"/>
      <c r="B1260" s="641"/>
    </row>
    <row r="1261" spans="1:2" ht="14.25">
      <c r="A1261" s="680"/>
      <c r="B1261" s="641"/>
    </row>
    <row r="1262" spans="1:2" ht="14.25">
      <c r="A1262" s="680"/>
      <c r="B1262" s="641"/>
    </row>
    <row r="1263" spans="1:2" ht="14.25">
      <c r="A1263" s="680"/>
      <c r="B1263" s="641"/>
    </row>
    <row r="1264" spans="1:2" ht="14.25">
      <c r="A1264" s="680"/>
      <c r="B1264" s="641"/>
    </row>
    <row r="1265" spans="1:2" ht="14.25">
      <c r="A1265" s="680"/>
      <c r="B1265" s="641"/>
    </row>
    <row r="1266" spans="1:2" ht="14.25">
      <c r="A1266" s="680"/>
      <c r="B1266" s="641"/>
    </row>
    <row r="1267" spans="1:2" ht="14.25">
      <c r="A1267" s="680"/>
      <c r="B1267" s="641"/>
    </row>
    <row r="1268" spans="1:2" ht="14.25">
      <c r="A1268" s="680"/>
      <c r="B1268" s="641"/>
    </row>
    <row r="1269" spans="1:2" ht="14.25">
      <c r="A1269" s="680"/>
      <c r="B1269" s="641"/>
    </row>
    <row r="1270" spans="1:2" ht="14.25">
      <c r="A1270" s="680"/>
      <c r="B1270" s="641"/>
    </row>
    <row r="1271" spans="1:2" ht="14.25">
      <c r="A1271" s="680"/>
      <c r="B1271" s="641"/>
    </row>
    <row r="1272" spans="1:2" ht="14.25">
      <c r="A1272" s="680"/>
      <c r="B1272" s="641"/>
    </row>
    <row r="1273" spans="1:2" ht="14.25">
      <c r="A1273" s="680"/>
      <c r="B1273" s="641"/>
    </row>
    <row r="1274" spans="1:2" ht="14.25">
      <c r="A1274" s="680"/>
      <c r="B1274" s="641"/>
    </row>
    <row r="1275" spans="1:2" ht="14.25">
      <c r="A1275" s="680"/>
      <c r="B1275" s="641"/>
    </row>
    <row r="1276" spans="1:2" ht="14.25">
      <c r="A1276" s="680"/>
      <c r="B1276" s="641"/>
    </row>
    <row r="1277" spans="1:2" ht="14.25">
      <c r="A1277" s="680"/>
      <c r="B1277" s="641"/>
    </row>
    <row r="1278" spans="1:2" ht="14.25">
      <c r="A1278" s="680"/>
      <c r="B1278" s="641"/>
    </row>
    <row r="1279" spans="1:2" ht="14.25">
      <c r="A1279" s="680"/>
      <c r="B1279" s="641"/>
    </row>
    <row r="1280" spans="1:2" ht="14.25">
      <c r="A1280" s="680"/>
      <c r="B1280" s="641"/>
    </row>
    <row r="1281" spans="1:2" ht="14.25">
      <c r="A1281" s="680"/>
      <c r="B1281" s="641"/>
    </row>
    <row r="1282" spans="1:2" ht="14.25">
      <c r="A1282" s="680"/>
      <c r="B1282" s="641"/>
    </row>
    <row r="1283" spans="1:2" ht="14.25">
      <c r="A1283" s="680"/>
      <c r="B1283" s="641"/>
    </row>
    <row r="1284" spans="1:2" ht="14.25">
      <c r="A1284" s="680"/>
      <c r="B1284" s="641"/>
    </row>
    <row r="1285" spans="1:2" ht="14.25">
      <c r="A1285" s="680"/>
      <c r="B1285" s="641"/>
    </row>
    <row r="1286" spans="1:2" ht="14.25">
      <c r="A1286" s="680"/>
      <c r="B1286" s="641"/>
    </row>
    <row r="1287" spans="1:2" ht="14.25">
      <c r="A1287" s="680"/>
      <c r="B1287" s="641"/>
    </row>
    <row r="1288" spans="1:2" ht="14.25">
      <c r="A1288" s="680"/>
      <c r="B1288" s="641"/>
    </row>
    <row r="1289" spans="1:2" ht="14.25">
      <c r="A1289" s="680"/>
      <c r="B1289" s="641"/>
    </row>
    <row r="1290" spans="1:2" ht="14.25">
      <c r="A1290" s="680"/>
      <c r="B1290" s="641"/>
    </row>
    <row r="1291" spans="1:2" ht="14.25">
      <c r="A1291" s="680"/>
      <c r="B1291" s="641"/>
    </row>
    <row r="1292" spans="1:2" ht="14.25">
      <c r="A1292" s="680"/>
      <c r="B1292" s="641"/>
    </row>
    <row r="1293" spans="1:2" ht="14.25">
      <c r="A1293" s="680"/>
      <c r="B1293" s="641"/>
    </row>
    <row r="1294" spans="1:2" ht="14.25">
      <c r="A1294" s="680"/>
      <c r="B1294" s="641"/>
    </row>
    <row r="1295" spans="1:2" ht="14.25">
      <c r="A1295" s="680"/>
      <c r="B1295" s="641"/>
    </row>
    <row r="1296" spans="1:2" ht="14.25">
      <c r="A1296" s="680"/>
      <c r="B1296" s="641"/>
    </row>
    <row r="1297" spans="1:2" ht="14.25">
      <c r="A1297" s="680"/>
      <c r="B1297" s="641"/>
    </row>
    <row r="1298" spans="1:2" ht="14.25">
      <c r="A1298" s="680"/>
      <c r="B1298" s="641"/>
    </row>
    <row r="1299" spans="1:2" ht="14.25">
      <c r="A1299" s="680"/>
      <c r="B1299" s="641"/>
    </row>
    <row r="1300" spans="1:2" ht="14.25">
      <c r="A1300" s="680"/>
      <c r="B1300" s="641"/>
    </row>
    <row r="1301" spans="1:2" ht="14.25">
      <c r="A1301" s="680"/>
      <c r="B1301" s="641"/>
    </row>
    <row r="1302" spans="1:2" ht="14.25">
      <c r="A1302" s="680"/>
      <c r="B1302" s="641"/>
    </row>
    <row r="1303" spans="1:2" ht="14.25">
      <c r="A1303" s="680"/>
      <c r="B1303" s="641"/>
    </row>
    <row r="1304" spans="1:2" ht="14.25">
      <c r="A1304" s="680"/>
      <c r="B1304" s="641"/>
    </row>
    <row r="1305" spans="1:2" ht="14.25">
      <c r="A1305" s="680"/>
      <c r="B1305" s="641"/>
    </row>
    <row r="1306" spans="1:2" ht="14.25">
      <c r="A1306" s="680"/>
      <c r="B1306" s="641"/>
    </row>
    <row r="1307" spans="1:2" ht="14.25">
      <c r="A1307" s="680"/>
      <c r="B1307" s="641"/>
    </row>
    <row r="1308" spans="1:2" ht="14.25">
      <c r="A1308" s="680"/>
      <c r="B1308" s="641"/>
    </row>
    <row r="1309" spans="1:2" ht="14.25">
      <c r="A1309" s="680"/>
      <c r="B1309" s="641"/>
    </row>
    <row r="1310" spans="1:2" ht="14.25">
      <c r="A1310" s="680"/>
      <c r="B1310" s="641"/>
    </row>
    <row r="1311" spans="1:2" ht="14.25">
      <c r="A1311" s="680"/>
      <c r="B1311" s="641"/>
    </row>
    <row r="1312" spans="1:2" ht="14.25">
      <c r="A1312" s="680"/>
      <c r="B1312" s="641"/>
    </row>
    <row r="1313" spans="1:2" ht="14.25">
      <c r="A1313" s="680"/>
      <c r="B1313" s="641"/>
    </row>
    <row r="1314" spans="1:2" ht="14.25">
      <c r="A1314" s="680"/>
      <c r="B1314" s="641"/>
    </row>
    <row r="1315" spans="1:2" ht="14.25">
      <c r="A1315" s="680"/>
      <c r="B1315" s="641"/>
    </row>
    <row r="1316" spans="1:2" ht="14.25">
      <c r="A1316" s="680"/>
      <c r="B1316" s="641"/>
    </row>
    <row r="1317" spans="1:2" ht="14.25">
      <c r="A1317" s="680"/>
      <c r="B1317" s="641"/>
    </row>
    <row r="1318" spans="1:2" ht="14.25">
      <c r="A1318" s="680"/>
      <c r="B1318" s="641"/>
    </row>
    <row r="1319" spans="1:2" ht="14.25">
      <c r="A1319" s="680"/>
      <c r="B1319" s="641"/>
    </row>
    <row r="1320" spans="1:2" ht="14.25">
      <c r="A1320" s="680"/>
      <c r="B1320" s="641"/>
    </row>
    <row r="1321" spans="1:2" ht="14.25">
      <c r="A1321" s="680"/>
      <c r="B1321" s="641"/>
    </row>
    <row r="1322" spans="1:2" ht="14.25">
      <c r="A1322" s="680"/>
      <c r="B1322" s="641"/>
    </row>
    <row r="1323" spans="1:2" ht="14.25">
      <c r="A1323" s="680"/>
      <c r="B1323" s="641"/>
    </row>
    <row r="1324" spans="1:2" ht="14.25">
      <c r="A1324" s="680"/>
      <c r="B1324" s="641"/>
    </row>
    <row r="1325" spans="1:2" ht="14.25">
      <c r="A1325" s="680"/>
      <c r="B1325" s="641"/>
    </row>
    <row r="1326" spans="1:2" ht="14.25">
      <c r="A1326" s="680"/>
      <c r="B1326" s="641"/>
    </row>
    <row r="1327" spans="1:2" ht="14.25">
      <c r="A1327" s="680"/>
      <c r="B1327" s="641"/>
    </row>
    <row r="1328" spans="1:2" ht="14.25">
      <c r="A1328" s="680"/>
      <c r="B1328" s="641"/>
    </row>
    <row r="1329" spans="1:2" ht="14.25">
      <c r="A1329" s="680"/>
      <c r="B1329" s="641"/>
    </row>
    <row r="1330" spans="1:2" ht="14.25">
      <c r="A1330" s="680"/>
      <c r="B1330" s="641"/>
    </row>
    <row r="1331" spans="1:2" ht="14.25">
      <c r="A1331" s="680"/>
      <c r="B1331" s="641"/>
    </row>
    <row r="1332" spans="1:2" ht="14.25">
      <c r="A1332" s="680"/>
      <c r="B1332" s="641"/>
    </row>
    <row r="1333" spans="1:2" ht="14.25">
      <c r="A1333" s="680"/>
      <c r="B1333" s="641"/>
    </row>
    <row r="1334" spans="1:2" ht="14.25">
      <c r="A1334" s="680"/>
      <c r="B1334" s="641"/>
    </row>
    <row r="1335" spans="1:2" ht="14.25">
      <c r="A1335" s="680"/>
      <c r="B1335" s="641"/>
    </row>
    <row r="1336" spans="1:2" ht="14.25">
      <c r="A1336" s="680"/>
      <c r="B1336" s="641"/>
    </row>
    <row r="1337" spans="1:2" ht="14.25">
      <c r="A1337" s="680"/>
      <c r="B1337" s="641"/>
    </row>
    <row r="1338" spans="1:2" ht="14.25">
      <c r="A1338" s="680"/>
      <c r="B1338" s="641"/>
    </row>
    <row r="1339" spans="1:2" ht="14.25">
      <c r="A1339" s="680"/>
      <c r="B1339" s="641"/>
    </row>
    <row r="1340" spans="1:2" ht="14.25">
      <c r="A1340" s="680"/>
      <c r="B1340" s="641"/>
    </row>
    <row r="1341" spans="1:2" ht="14.25">
      <c r="A1341" s="680"/>
      <c r="B1341" s="641"/>
    </row>
    <row r="1342" spans="1:2" ht="14.25">
      <c r="A1342" s="680"/>
      <c r="B1342" s="641"/>
    </row>
    <row r="1343" spans="1:2" ht="14.25">
      <c r="A1343" s="680"/>
      <c r="B1343" s="641"/>
    </row>
    <row r="1344" spans="1:2" ht="14.25">
      <c r="A1344" s="680"/>
      <c r="B1344" s="641"/>
    </row>
    <row r="1345" spans="1:2" ht="14.25">
      <c r="A1345" s="680"/>
      <c r="B1345" s="641"/>
    </row>
    <row r="1346" spans="1:2" ht="14.25">
      <c r="A1346" s="680"/>
      <c r="B1346" s="641"/>
    </row>
    <row r="1347" spans="1:2" ht="14.25">
      <c r="A1347" s="680"/>
      <c r="B1347" s="641"/>
    </row>
    <row r="1348" spans="1:2" ht="14.25">
      <c r="A1348" s="680"/>
      <c r="B1348" s="641"/>
    </row>
    <row r="1349" spans="1:2" ht="14.25">
      <c r="A1349" s="680"/>
      <c r="B1349" s="641"/>
    </row>
    <row r="1350" spans="1:2" ht="14.25">
      <c r="A1350" s="680"/>
      <c r="B1350" s="641"/>
    </row>
    <row r="1351" spans="1:2" ht="14.25">
      <c r="A1351" s="680"/>
      <c r="B1351" s="641"/>
    </row>
    <row r="1352" spans="1:2" ht="14.25">
      <c r="A1352" s="680"/>
      <c r="B1352" s="641"/>
    </row>
    <row r="1353" spans="1:2" ht="14.25">
      <c r="A1353" s="680"/>
      <c r="B1353" s="641"/>
    </row>
    <row r="1354" spans="1:2" ht="14.25">
      <c r="A1354" s="680"/>
      <c r="B1354" s="641"/>
    </row>
    <row r="1355" spans="1:2" ht="14.25">
      <c r="A1355" s="680"/>
      <c r="B1355" s="641"/>
    </row>
    <row r="1356" spans="1:2" ht="14.25">
      <c r="A1356" s="680"/>
      <c r="B1356" s="641"/>
    </row>
    <row r="1357" spans="1:2" ht="14.25">
      <c r="A1357" s="680"/>
      <c r="B1357" s="641"/>
    </row>
    <row r="1358" spans="1:2" ht="14.25">
      <c r="A1358" s="680"/>
      <c r="B1358" s="641"/>
    </row>
    <row r="1359" spans="1:2" ht="14.25">
      <c r="A1359" s="680"/>
      <c r="B1359" s="641"/>
    </row>
    <row r="1360" spans="1:2" ht="14.25">
      <c r="A1360" s="680"/>
      <c r="B1360" s="641"/>
    </row>
    <row r="1361" spans="1:2" ht="14.25">
      <c r="A1361" s="680"/>
      <c r="B1361" s="641"/>
    </row>
    <row r="1362" spans="1:2" ht="14.25">
      <c r="A1362" s="680"/>
      <c r="B1362" s="641"/>
    </row>
    <row r="1363" spans="1:2" ht="14.25">
      <c r="A1363" s="680"/>
      <c r="B1363" s="641"/>
    </row>
    <row r="1364" spans="1:2" ht="14.25">
      <c r="A1364" s="680"/>
      <c r="B1364" s="641"/>
    </row>
    <row r="1365" spans="1:2" ht="14.25">
      <c r="A1365" s="680"/>
      <c r="B1365" s="641"/>
    </row>
    <row r="1366" spans="1:2" ht="14.25">
      <c r="A1366" s="680"/>
      <c r="B1366" s="641"/>
    </row>
    <row r="1367" spans="1:2" ht="14.25">
      <c r="A1367" s="680"/>
      <c r="B1367" s="641"/>
    </row>
    <row r="1368" spans="1:2" ht="14.25">
      <c r="A1368" s="680"/>
      <c r="B1368" s="641"/>
    </row>
    <row r="1369" spans="1:2" ht="14.25">
      <c r="A1369" s="680"/>
      <c r="B1369" s="641"/>
    </row>
    <row r="1370" spans="1:2" ht="14.25">
      <c r="A1370" s="680"/>
      <c r="B1370" s="641"/>
    </row>
    <row r="1371" spans="1:2" ht="14.25">
      <c r="A1371" s="680"/>
      <c r="B1371" s="641"/>
    </row>
    <row r="1372" spans="1:2" ht="14.25">
      <c r="A1372" s="680"/>
      <c r="B1372" s="641"/>
    </row>
    <row r="1373" spans="1:2" ht="14.25">
      <c r="A1373" s="680"/>
      <c r="B1373" s="641"/>
    </row>
    <row r="1374" spans="1:2" ht="14.25">
      <c r="A1374" s="680"/>
      <c r="B1374" s="641"/>
    </row>
    <row r="1375" spans="1:2" ht="14.25">
      <c r="A1375" s="680"/>
      <c r="B1375" s="641"/>
    </row>
    <row r="1376" spans="1:2" ht="14.25">
      <c r="A1376" s="680"/>
      <c r="B1376" s="641"/>
    </row>
    <row r="1377" spans="1:2" ht="14.25">
      <c r="A1377" s="680"/>
      <c r="B1377" s="641"/>
    </row>
    <row r="1378" spans="1:2" ht="14.25">
      <c r="A1378" s="680"/>
      <c r="B1378" s="641"/>
    </row>
    <row r="1379" spans="1:2" ht="14.25">
      <c r="A1379" s="680"/>
      <c r="B1379" s="641"/>
    </row>
    <row r="1380" spans="1:2" ht="14.25">
      <c r="A1380" s="680"/>
      <c r="B1380" s="641"/>
    </row>
    <row r="1381" spans="1:2" ht="14.25">
      <c r="A1381" s="680"/>
      <c r="B1381" s="641"/>
    </row>
    <row r="1382" spans="1:2" ht="14.25">
      <c r="A1382" s="680"/>
      <c r="B1382" s="641"/>
    </row>
    <row r="1383" spans="1:2" ht="14.25">
      <c r="A1383" s="680"/>
      <c r="B1383" s="641"/>
    </row>
    <row r="1384" spans="1:2" ht="14.25">
      <c r="A1384" s="680"/>
      <c r="B1384" s="641"/>
    </row>
    <row r="1385" spans="1:2" ht="14.25">
      <c r="A1385" s="680"/>
      <c r="B1385" s="641"/>
    </row>
    <row r="1386" spans="1:2" ht="14.25">
      <c r="A1386" s="680"/>
      <c r="B1386" s="641"/>
    </row>
    <row r="1387" spans="1:2" ht="14.25">
      <c r="A1387" s="680"/>
      <c r="B1387" s="641"/>
    </row>
    <row r="1388" spans="1:2" ht="14.25">
      <c r="A1388" s="680"/>
      <c r="B1388" s="641"/>
    </row>
    <row r="1389" spans="1:2" ht="14.25">
      <c r="A1389" s="680"/>
      <c r="B1389" s="641"/>
    </row>
    <row r="1390" spans="1:2" ht="14.25">
      <c r="A1390" s="680"/>
      <c r="B1390" s="641"/>
    </row>
    <row r="1391" spans="1:2" ht="14.25">
      <c r="A1391" s="680"/>
      <c r="B1391" s="641"/>
    </row>
    <row r="1392" spans="1:2" ht="14.25">
      <c r="A1392" s="680"/>
      <c r="B1392" s="641"/>
    </row>
    <row r="1393" spans="1:2" ht="14.25">
      <c r="A1393" s="680"/>
      <c r="B1393" s="641"/>
    </row>
    <row r="1394" spans="1:2" ht="14.25">
      <c r="A1394" s="680"/>
      <c r="B1394" s="641"/>
    </row>
    <row r="1395" spans="1:2" ht="14.25">
      <c r="A1395" s="680"/>
      <c r="B1395" s="641"/>
    </row>
    <row r="1396" spans="1:2" ht="14.25">
      <c r="A1396" s="680"/>
      <c r="B1396" s="641"/>
    </row>
    <row r="1397" spans="1:2" ht="14.25">
      <c r="A1397" s="680"/>
      <c r="B1397" s="641"/>
    </row>
    <row r="1398" spans="1:2" ht="14.25">
      <c r="A1398" s="680"/>
      <c r="B1398" s="641"/>
    </row>
    <row r="1399" spans="1:2" ht="14.25">
      <c r="A1399" s="680"/>
      <c r="B1399" s="641"/>
    </row>
    <row r="1400" spans="1:2" ht="14.25">
      <c r="A1400" s="680"/>
      <c r="B1400" s="641"/>
    </row>
    <row r="1401" spans="1:2" ht="14.25">
      <c r="A1401" s="680"/>
      <c r="B1401" s="641"/>
    </row>
    <row r="1402" spans="1:2" ht="14.25">
      <c r="A1402" s="680"/>
      <c r="B1402" s="641"/>
    </row>
    <row r="1403" spans="1:2" ht="14.25">
      <c r="A1403" s="680"/>
      <c r="B1403" s="641"/>
    </row>
    <row r="1404" spans="1:2" ht="14.25">
      <c r="A1404" s="680"/>
      <c r="B1404" s="641"/>
    </row>
    <row r="1405" spans="1:2" ht="14.25">
      <c r="A1405" s="680"/>
      <c r="B1405" s="641"/>
    </row>
    <row r="1406" spans="1:2" ht="14.25">
      <c r="A1406" s="680"/>
      <c r="B1406" s="641"/>
    </row>
    <row r="1407" spans="1:2" ht="14.25">
      <c r="A1407" s="680"/>
      <c r="B1407" s="641"/>
    </row>
    <row r="1408" spans="1:2" ht="14.25">
      <c r="A1408" s="680"/>
      <c r="B1408" s="641"/>
    </row>
    <row r="1409" spans="1:2" ht="14.25">
      <c r="A1409" s="680"/>
      <c r="B1409" s="641"/>
    </row>
    <row r="1410" spans="1:2" ht="14.25">
      <c r="A1410" s="680"/>
      <c r="B1410" s="641"/>
    </row>
    <row r="1411" spans="1:2" ht="14.25">
      <c r="A1411" s="680"/>
      <c r="B1411" s="641"/>
    </row>
    <row r="1412" spans="1:2" ht="14.25">
      <c r="A1412" s="680"/>
      <c r="B1412" s="641"/>
    </row>
    <row r="1413" spans="1:2" ht="14.25">
      <c r="A1413" s="680"/>
      <c r="B1413" s="641"/>
    </row>
    <row r="1414" spans="1:2" ht="14.25">
      <c r="A1414" s="680"/>
      <c r="B1414" s="641"/>
    </row>
    <row r="1415" spans="1:2" ht="14.25">
      <c r="A1415" s="680"/>
      <c r="B1415" s="641"/>
    </row>
    <row r="1416" spans="1:2" ht="14.25">
      <c r="A1416" s="680"/>
      <c r="B1416" s="641"/>
    </row>
    <row r="1417" spans="1:2" ht="14.25">
      <c r="A1417" s="680"/>
      <c r="B1417" s="641"/>
    </row>
    <row r="1418" spans="1:2" ht="14.25">
      <c r="A1418" s="680"/>
      <c r="B1418" s="641"/>
    </row>
    <row r="1419" spans="1:2" ht="14.25">
      <c r="A1419" s="680"/>
      <c r="B1419" s="641"/>
    </row>
    <row r="1420" spans="1:2" ht="14.25">
      <c r="A1420" s="680"/>
      <c r="B1420" s="641"/>
    </row>
    <row r="1421" spans="1:2" ht="14.25">
      <c r="A1421" s="680"/>
      <c r="B1421" s="641"/>
    </row>
    <row r="1422" spans="1:2" ht="14.25">
      <c r="A1422" s="680"/>
      <c r="B1422" s="641"/>
    </row>
    <row r="1423" spans="1:2" ht="14.25">
      <c r="A1423" s="680"/>
      <c r="B1423" s="641"/>
    </row>
    <row r="1424" spans="1:2" ht="14.25">
      <c r="A1424" s="680"/>
      <c r="B1424" s="641"/>
    </row>
    <row r="1425" spans="1:2" ht="14.25">
      <c r="A1425" s="680"/>
      <c r="B1425" s="641"/>
    </row>
    <row r="1426" spans="1:2" ht="14.25">
      <c r="A1426" s="680"/>
      <c r="B1426" s="641"/>
    </row>
    <row r="1427" spans="1:2" ht="14.25">
      <c r="A1427" s="680"/>
      <c r="B1427" s="641"/>
    </row>
    <row r="1428" spans="1:2" ht="14.25">
      <c r="A1428" s="680"/>
      <c r="B1428" s="641"/>
    </row>
    <row r="1429" spans="1:2" ht="14.25">
      <c r="A1429" s="680"/>
      <c r="B1429" s="641"/>
    </row>
    <row r="1430" spans="1:2" ht="14.25">
      <c r="A1430" s="680"/>
      <c r="B1430" s="641"/>
    </row>
    <row r="1431" spans="1:2" ht="14.25">
      <c r="A1431" s="680"/>
      <c r="B1431" s="641"/>
    </row>
    <row r="1432" spans="1:2" ht="14.25">
      <c r="A1432" s="680"/>
      <c r="B1432" s="641"/>
    </row>
    <row r="1433" spans="1:2" ht="14.25">
      <c r="A1433" s="680"/>
      <c r="B1433" s="641"/>
    </row>
    <row r="1434" spans="1:2" ht="14.25">
      <c r="A1434" s="680"/>
      <c r="B1434" s="641"/>
    </row>
    <row r="1435" spans="1:2" ht="14.25">
      <c r="A1435" s="680"/>
      <c r="B1435" s="641"/>
    </row>
    <row r="1436" spans="1:2" ht="14.25">
      <c r="A1436" s="680"/>
      <c r="B1436" s="641"/>
    </row>
    <row r="1437" spans="1:2" ht="14.25">
      <c r="A1437" s="680"/>
      <c r="B1437" s="641"/>
    </row>
    <row r="1438" spans="1:2" ht="14.25">
      <c r="A1438" s="680"/>
      <c r="B1438" s="641"/>
    </row>
    <row r="1439" spans="1:2" ht="14.25">
      <c r="A1439" s="680"/>
      <c r="B1439" s="641"/>
    </row>
    <row r="1440" spans="1:2" ht="14.25">
      <c r="A1440" s="680"/>
      <c r="B1440" s="641"/>
    </row>
    <row r="1441" spans="1:2" ht="14.25">
      <c r="A1441" s="680"/>
      <c r="B1441" s="641"/>
    </row>
    <row r="1442" spans="1:2" ht="14.25">
      <c r="A1442" s="680"/>
      <c r="B1442" s="641"/>
    </row>
    <row r="1443" spans="1:2" ht="14.25">
      <c r="A1443" s="680"/>
      <c r="B1443" s="641"/>
    </row>
    <row r="1444" spans="1:2" ht="14.25">
      <c r="A1444" s="680"/>
      <c r="B1444" s="641"/>
    </row>
    <row r="1445" spans="1:2" ht="14.25">
      <c r="A1445" s="680"/>
      <c r="B1445" s="641"/>
    </row>
    <row r="1446" spans="1:2" ht="14.25">
      <c r="A1446" s="680"/>
      <c r="B1446" s="641"/>
    </row>
    <row r="1447" spans="1:2" ht="14.25">
      <c r="A1447" s="680"/>
      <c r="B1447" s="641"/>
    </row>
    <row r="1448" spans="1:2" ht="14.25">
      <c r="A1448" s="680"/>
      <c r="B1448" s="641"/>
    </row>
    <row r="1449" spans="1:2" ht="14.25">
      <c r="A1449" s="680"/>
      <c r="B1449" s="641"/>
    </row>
    <row r="1450" spans="1:2" ht="14.25">
      <c r="A1450" s="680"/>
      <c r="B1450" s="641"/>
    </row>
    <row r="1451" spans="1:2" ht="14.25">
      <c r="A1451" s="680"/>
      <c r="B1451" s="641"/>
    </row>
    <row r="1452" spans="1:2" ht="14.25">
      <c r="A1452" s="680"/>
      <c r="B1452" s="641"/>
    </row>
    <row r="1453" spans="1:2" ht="14.25">
      <c r="A1453" s="680"/>
      <c r="B1453" s="641"/>
    </row>
    <row r="1454" spans="1:2" ht="14.25">
      <c r="A1454" s="680"/>
      <c r="B1454" s="641"/>
    </row>
    <row r="1455" spans="1:2" ht="14.25">
      <c r="A1455" s="680"/>
      <c r="B1455" s="641"/>
    </row>
    <row r="1456" spans="1:2" ht="14.25">
      <c r="A1456" s="680"/>
      <c r="B1456" s="641"/>
    </row>
    <row r="1457" spans="1:2" ht="14.25">
      <c r="A1457" s="680"/>
      <c r="B1457" s="641"/>
    </row>
    <row r="1458" spans="1:2" ht="14.25">
      <c r="A1458" s="680"/>
      <c r="B1458" s="641"/>
    </row>
    <row r="1459" spans="1:2" ht="14.25">
      <c r="A1459" s="680"/>
      <c r="B1459" s="641"/>
    </row>
    <row r="1460" spans="1:2" ht="14.25">
      <c r="A1460" s="680"/>
      <c r="B1460" s="641"/>
    </row>
    <row r="1461" spans="1:2" ht="14.25">
      <c r="A1461" s="680"/>
      <c r="B1461" s="641"/>
    </row>
    <row r="1462" spans="1:2" ht="14.25">
      <c r="A1462" s="680"/>
      <c r="B1462" s="641"/>
    </row>
    <row r="1463" spans="1:2" ht="14.25">
      <c r="A1463" s="680"/>
      <c r="B1463" s="641"/>
    </row>
    <row r="1464" spans="1:2" ht="14.25">
      <c r="A1464" s="680"/>
      <c r="B1464" s="641"/>
    </row>
    <row r="1465" spans="1:2" ht="14.25">
      <c r="A1465" s="680"/>
      <c r="B1465" s="641"/>
    </row>
    <row r="1466" spans="1:2" ht="14.25">
      <c r="A1466" s="680"/>
      <c r="B1466" s="641"/>
    </row>
    <row r="1467" spans="1:2" ht="14.25">
      <c r="A1467" s="680"/>
      <c r="B1467" s="641"/>
    </row>
    <row r="1468" spans="1:2" ht="14.25">
      <c r="A1468" s="680"/>
      <c r="B1468" s="641"/>
    </row>
    <row r="1469" spans="1:2" ht="14.25">
      <c r="A1469" s="680"/>
      <c r="B1469" s="641"/>
    </row>
    <row r="1470" spans="1:2" ht="14.25">
      <c r="A1470" s="680"/>
      <c r="B1470" s="641"/>
    </row>
    <row r="1471" spans="1:2" ht="14.25">
      <c r="A1471" s="680"/>
      <c r="B1471" s="641"/>
    </row>
    <row r="1472" spans="1:2" ht="14.25">
      <c r="A1472" s="680"/>
      <c r="B1472" s="641"/>
    </row>
    <row r="1473" spans="1:2" ht="14.25">
      <c r="A1473" s="680"/>
      <c r="B1473" s="641"/>
    </row>
    <row r="1474" spans="1:2" ht="14.25">
      <c r="A1474" s="680"/>
      <c r="B1474" s="641"/>
    </row>
    <row r="1475" spans="1:2" ht="14.25">
      <c r="A1475" s="680"/>
      <c r="B1475" s="641"/>
    </row>
    <row r="1476" spans="1:2" ht="14.25">
      <c r="A1476" s="680"/>
      <c r="B1476" s="641"/>
    </row>
    <row r="1477" spans="1:2" ht="14.25">
      <c r="A1477" s="680"/>
      <c r="B1477" s="641"/>
    </row>
    <row r="1478" spans="1:2" ht="14.25">
      <c r="A1478" s="680"/>
      <c r="B1478" s="641"/>
    </row>
    <row r="1479" spans="1:2" ht="14.25">
      <c r="A1479" s="680"/>
      <c r="B1479" s="641"/>
    </row>
    <row r="1480" spans="1:2" ht="14.25">
      <c r="A1480" s="680"/>
      <c r="B1480" s="641"/>
    </row>
    <row r="1481" spans="1:2" ht="14.25">
      <c r="A1481" s="680"/>
      <c r="B1481" s="641"/>
    </row>
    <row r="1482" spans="1:2" ht="14.25">
      <c r="A1482" s="680"/>
      <c r="B1482" s="641"/>
    </row>
    <row r="1483" spans="1:2" ht="14.25">
      <c r="A1483" s="680"/>
      <c r="B1483" s="641"/>
    </row>
    <row r="1484" spans="1:2" ht="14.25">
      <c r="A1484" s="680"/>
      <c r="B1484" s="641"/>
    </row>
    <row r="1485" spans="1:2" ht="14.25">
      <c r="A1485" s="680"/>
      <c r="B1485" s="641"/>
    </row>
    <row r="1486" spans="1:2" ht="14.25">
      <c r="A1486" s="680"/>
      <c r="B1486" s="641"/>
    </row>
    <row r="1487" spans="1:2" ht="14.25">
      <c r="A1487" s="680"/>
      <c r="B1487" s="641"/>
    </row>
    <row r="1488" spans="1:2" ht="14.25">
      <c r="A1488" s="680"/>
      <c r="B1488" s="641"/>
    </row>
    <row r="1489" spans="1:2" ht="14.25">
      <c r="A1489" s="680"/>
      <c r="B1489" s="641"/>
    </row>
    <row r="1490" spans="1:2" ht="14.25">
      <c r="A1490" s="680"/>
      <c r="B1490" s="641"/>
    </row>
    <row r="1491" spans="1:2" ht="14.25">
      <c r="A1491" s="680"/>
      <c r="B1491" s="641"/>
    </row>
    <row r="1492" spans="1:2" ht="14.25">
      <c r="A1492" s="680"/>
      <c r="B1492" s="641"/>
    </row>
    <row r="1493" spans="1:2" ht="14.25">
      <c r="A1493" s="680"/>
      <c r="B1493" s="641"/>
    </row>
    <row r="1494" spans="1:2" ht="14.25">
      <c r="A1494" s="680"/>
      <c r="B1494" s="641"/>
    </row>
    <row r="1495" spans="1:2" ht="14.25">
      <c r="A1495" s="680"/>
      <c r="B1495" s="641"/>
    </row>
    <row r="1496" spans="1:2" ht="14.25">
      <c r="A1496" s="680"/>
      <c r="B1496" s="641"/>
    </row>
    <row r="1497" spans="1:2" ht="14.25">
      <c r="A1497" s="680"/>
      <c r="B1497" s="641"/>
    </row>
    <row r="1498" spans="1:2" ht="14.25">
      <c r="A1498" s="680"/>
      <c r="B1498" s="641"/>
    </row>
    <row r="1499" spans="1:2" ht="14.25">
      <c r="A1499" s="680"/>
      <c r="B1499" s="641"/>
    </row>
    <row r="1500" spans="1:2" ht="14.25">
      <c r="A1500" s="680"/>
      <c r="B1500" s="641"/>
    </row>
    <row r="1501" spans="1:2" ht="14.25">
      <c r="A1501" s="680"/>
      <c r="B1501" s="641"/>
    </row>
    <row r="1502" spans="1:2" ht="14.25">
      <c r="A1502" s="680"/>
      <c r="B1502" s="641"/>
    </row>
    <row r="1503" spans="1:2" ht="14.25">
      <c r="A1503" s="680"/>
      <c r="B1503" s="641"/>
    </row>
    <row r="1504" spans="1:2" ht="14.25">
      <c r="A1504" s="680"/>
      <c r="B1504" s="641"/>
    </row>
    <row r="1505" spans="1:2" ht="14.25">
      <c r="A1505" s="680"/>
      <c r="B1505" s="641"/>
    </row>
    <row r="1506" spans="1:2" ht="14.25">
      <c r="A1506" s="680"/>
      <c r="B1506" s="641"/>
    </row>
    <row r="1507" spans="1:2" ht="14.25">
      <c r="A1507" s="680"/>
      <c r="B1507" s="641"/>
    </row>
    <row r="1508" spans="1:2" ht="14.25">
      <c r="A1508" s="680"/>
      <c r="B1508" s="641"/>
    </row>
    <row r="1509" spans="1:2" ht="14.25">
      <c r="A1509" s="680"/>
      <c r="B1509" s="641"/>
    </row>
    <row r="1510" spans="1:2" ht="14.25">
      <c r="A1510" s="680"/>
      <c r="B1510" s="641"/>
    </row>
    <row r="1511" spans="1:2" ht="14.25">
      <c r="A1511" s="680"/>
      <c r="B1511" s="641"/>
    </row>
    <row r="1512" spans="1:2" ht="14.25">
      <c r="A1512" s="680"/>
      <c r="B1512" s="641"/>
    </row>
    <row r="1513" spans="1:2" ht="14.25">
      <c r="A1513" s="680"/>
      <c r="B1513" s="641"/>
    </row>
    <row r="1514" spans="1:2" ht="14.25">
      <c r="A1514" s="680"/>
      <c r="B1514" s="641"/>
    </row>
    <row r="1515" spans="1:2" ht="14.25">
      <c r="A1515" s="680"/>
      <c r="B1515" s="641"/>
    </row>
    <row r="1516" spans="1:2" ht="14.25">
      <c r="A1516" s="680"/>
      <c r="B1516" s="641"/>
    </row>
    <row r="1517" spans="1:2" ht="14.25">
      <c r="A1517" s="680"/>
      <c r="B1517" s="641"/>
    </row>
    <row r="1518" spans="1:2" ht="14.25">
      <c r="A1518" s="680"/>
      <c r="B1518" s="641"/>
    </row>
    <row r="1519" spans="1:2" ht="14.25">
      <c r="A1519" s="680"/>
      <c r="B1519" s="641"/>
    </row>
    <row r="1520" spans="1:2" ht="14.25">
      <c r="A1520" s="680"/>
      <c r="B1520" s="641"/>
    </row>
    <row r="1521" spans="1:2" ht="14.25">
      <c r="A1521" s="680"/>
      <c r="B1521" s="641"/>
    </row>
    <row r="1522" spans="1:2" ht="14.25">
      <c r="A1522" s="680"/>
      <c r="B1522" s="641"/>
    </row>
    <row r="1523" spans="1:2" ht="14.25">
      <c r="A1523" s="680"/>
      <c r="B1523" s="641"/>
    </row>
    <row r="1524" spans="1:2" ht="14.25">
      <c r="A1524" s="680"/>
      <c r="B1524" s="641"/>
    </row>
    <row r="1525" spans="1:2" ht="14.25">
      <c r="A1525" s="680"/>
      <c r="B1525" s="641"/>
    </row>
    <row r="1526" spans="1:2" ht="14.25">
      <c r="A1526" s="680"/>
      <c r="B1526" s="641"/>
    </row>
    <row r="1527" spans="1:2" ht="14.25">
      <c r="A1527" s="680"/>
      <c r="B1527" s="641"/>
    </row>
    <row r="1528" spans="1:2" ht="14.25">
      <c r="A1528" s="680"/>
      <c r="B1528" s="641"/>
    </row>
    <row r="1529" spans="1:2" ht="14.25">
      <c r="A1529" s="680"/>
      <c r="B1529" s="641"/>
    </row>
    <row r="1530" spans="1:2" ht="14.25">
      <c r="A1530" s="680"/>
      <c r="B1530" s="641"/>
    </row>
    <row r="1531" spans="1:2" ht="14.25">
      <c r="A1531" s="680"/>
      <c r="B1531" s="641"/>
    </row>
    <row r="1532" spans="1:2" ht="14.25">
      <c r="A1532" s="680"/>
      <c r="B1532" s="641"/>
    </row>
    <row r="1533" spans="1:2" ht="14.25">
      <c r="A1533" s="680"/>
      <c r="B1533" s="641"/>
    </row>
    <row r="1534" spans="1:2" ht="14.25">
      <c r="A1534" s="680"/>
      <c r="B1534" s="641"/>
    </row>
    <row r="1535" spans="1:2" ht="14.25">
      <c r="A1535" s="680"/>
      <c r="B1535" s="641"/>
    </row>
    <row r="1536" spans="1:2" ht="14.25">
      <c r="A1536" s="680"/>
      <c r="B1536" s="641"/>
    </row>
    <row r="1537" spans="1:2" ht="14.25">
      <c r="A1537" s="680"/>
      <c r="B1537" s="641"/>
    </row>
    <row r="1538" spans="1:2" ht="14.25">
      <c r="A1538" s="680"/>
      <c r="B1538" s="641"/>
    </row>
    <row r="1539" spans="1:2" ht="14.25">
      <c r="A1539" s="680"/>
      <c r="B1539" s="641"/>
    </row>
    <row r="1540" spans="1:2" ht="14.25">
      <c r="A1540" s="680"/>
      <c r="B1540" s="641"/>
    </row>
    <row r="1541" spans="1:2" ht="14.25">
      <c r="A1541" s="680"/>
      <c r="B1541" s="641"/>
    </row>
    <row r="1542" spans="1:2" ht="14.25">
      <c r="A1542" s="680"/>
      <c r="B1542" s="641"/>
    </row>
    <row r="1543" spans="1:2" ht="14.25">
      <c r="A1543" s="680"/>
      <c r="B1543" s="641"/>
    </row>
    <row r="1544" spans="1:2" ht="14.25">
      <c r="A1544" s="680"/>
      <c r="B1544" s="641"/>
    </row>
    <row r="1545" spans="1:2" ht="14.25">
      <c r="A1545" s="680"/>
      <c r="B1545" s="641"/>
    </row>
    <row r="1546" spans="1:2" ht="14.25">
      <c r="A1546" s="680"/>
      <c r="B1546" s="641"/>
    </row>
    <row r="1547" spans="1:2" ht="14.25">
      <c r="A1547" s="680"/>
      <c r="B1547" s="641"/>
    </row>
    <row r="1548" spans="1:2" ht="14.25">
      <c r="A1548" s="680"/>
      <c r="B1548" s="641"/>
    </row>
    <row r="1549" spans="1:2" ht="14.25">
      <c r="A1549" s="680"/>
      <c r="B1549" s="641"/>
    </row>
    <row r="1550" spans="1:2" ht="14.25">
      <c r="A1550" s="680"/>
      <c r="B1550" s="641"/>
    </row>
    <row r="1551" spans="1:2" ht="14.25">
      <c r="A1551" s="680"/>
      <c r="B1551" s="641"/>
    </row>
    <row r="1552" spans="1:2" ht="14.25">
      <c r="A1552" s="680"/>
      <c r="B1552" s="641"/>
    </row>
    <row r="1553" spans="1:2" ht="14.25">
      <c r="A1553" s="680"/>
      <c r="B1553" s="641"/>
    </row>
    <row r="1554" spans="1:2" ht="14.25">
      <c r="A1554" s="680"/>
      <c r="B1554" s="641"/>
    </row>
    <row r="1555" spans="1:2" ht="14.25">
      <c r="A1555" s="680"/>
      <c r="B1555" s="641"/>
    </row>
    <row r="1556" spans="1:2" ht="14.25">
      <c r="A1556" s="680"/>
      <c r="B1556" s="641"/>
    </row>
    <row r="1557" spans="1:2" ht="14.25">
      <c r="A1557" s="680"/>
      <c r="B1557" s="641"/>
    </row>
    <row r="1558" spans="1:2" ht="14.25">
      <c r="A1558" s="680"/>
      <c r="B1558" s="641"/>
    </row>
    <row r="1559" spans="1:2" ht="14.25">
      <c r="A1559" s="680"/>
      <c r="B1559" s="641"/>
    </row>
    <row r="1560" spans="1:2" ht="14.25">
      <c r="A1560" s="680"/>
      <c r="B1560" s="641"/>
    </row>
    <row r="1561" spans="1:2" ht="14.25">
      <c r="A1561" s="680"/>
      <c r="B1561" s="641"/>
    </row>
    <row r="1562" spans="1:2" ht="14.25">
      <c r="A1562" s="680"/>
      <c r="B1562" s="641"/>
    </row>
    <row r="1563" spans="1:2" ht="14.25">
      <c r="A1563" s="680"/>
      <c r="B1563" s="641"/>
    </row>
    <row r="1564" spans="1:2" ht="14.25">
      <c r="A1564" s="680"/>
      <c r="B1564" s="641"/>
    </row>
    <row r="1565" spans="1:2" ht="14.25">
      <c r="A1565" s="680"/>
      <c r="B1565" s="641"/>
    </row>
    <row r="1566" spans="1:2" ht="14.25">
      <c r="A1566" s="680"/>
      <c r="B1566" s="641"/>
    </row>
    <row r="1567" spans="1:2" ht="14.25">
      <c r="A1567" s="680"/>
      <c r="B1567" s="641"/>
    </row>
    <row r="1568" spans="1:2" ht="14.25">
      <c r="A1568" s="680"/>
      <c r="B1568" s="641"/>
    </row>
    <row r="1569" spans="1:2" ht="14.25">
      <c r="A1569" s="680"/>
      <c r="B1569" s="641"/>
    </row>
    <row r="1570" spans="1:2" ht="14.25">
      <c r="A1570" s="680"/>
      <c r="B1570" s="641"/>
    </row>
    <row r="1571" spans="1:2" ht="14.25">
      <c r="A1571" s="680"/>
      <c r="B1571" s="641"/>
    </row>
    <row r="1572" spans="1:2" ht="14.25">
      <c r="A1572" s="680"/>
      <c r="B1572" s="641"/>
    </row>
    <row r="1573" spans="1:2" ht="14.25">
      <c r="A1573" s="680"/>
      <c r="B1573" s="641"/>
    </row>
    <row r="1574" spans="1:2" ht="14.25">
      <c r="A1574" s="680"/>
      <c r="B1574" s="641"/>
    </row>
    <row r="1575" spans="1:2" ht="14.25">
      <c r="A1575" s="680"/>
      <c r="B1575" s="641"/>
    </row>
    <row r="1576" spans="1:2" ht="14.25">
      <c r="A1576" s="680"/>
      <c r="B1576" s="641"/>
    </row>
    <row r="1577" spans="1:2" ht="14.25">
      <c r="A1577" s="680"/>
      <c r="B1577" s="641"/>
    </row>
    <row r="1578" spans="1:2" ht="14.25">
      <c r="A1578" s="680"/>
      <c r="B1578" s="641"/>
    </row>
    <row r="1579" spans="1:2" ht="14.25">
      <c r="A1579" s="680"/>
      <c r="B1579" s="641"/>
    </row>
    <row r="1580" spans="1:2" ht="14.25">
      <c r="A1580" s="680"/>
      <c r="B1580" s="641"/>
    </row>
    <row r="1581" spans="1:2" ht="14.25">
      <c r="A1581" s="680"/>
      <c r="B1581" s="641"/>
    </row>
    <row r="1582" spans="1:2" ht="14.25">
      <c r="A1582" s="680"/>
      <c r="B1582" s="641"/>
    </row>
    <row r="1583" spans="1:2" ht="14.25">
      <c r="A1583" s="680"/>
      <c r="B1583" s="641"/>
    </row>
    <row r="1584" spans="1:2" ht="14.25">
      <c r="A1584" s="680"/>
      <c r="B1584" s="641"/>
    </row>
    <row r="1585" spans="1:2" ht="14.25">
      <c r="A1585" s="680"/>
      <c r="B1585" s="641"/>
    </row>
    <row r="1586" spans="1:2" ht="14.25">
      <c r="A1586" s="680"/>
      <c r="B1586" s="641"/>
    </row>
    <row r="1587" spans="1:2" ht="14.25">
      <c r="A1587" s="680"/>
      <c r="B1587" s="641"/>
    </row>
    <row r="1588" spans="1:2" ht="14.25">
      <c r="A1588" s="680"/>
      <c r="B1588" s="641"/>
    </row>
    <row r="1589" spans="1:2" ht="14.25">
      <c r="A1589" s="680"/>
      <c r="B1589" s="641"/>
    </row>
    <row r="1590" spans="1:2" ht="14.25">
      <c r="A1590" s="680"/>
      <c r="B1590" s="641"/>
    </row>
    <row r="1591" spans="1:2" ht="14.25">
      <c r="A1591" s="680"/>
      <c r="B1591" s="641"/>
    </row>
    <row r="1592" spans="1:2" ht="14.25">
      <c r="A1592" s="680"/>
      <c r="B1592" s="641"/>
    </row>
    <row r="1593" spans="1:2" ht="14.25">
      <c r="A1593" s="680"/>
      <c r="B1593" s="641"/>
    </row>
    <row r="1594" spans="1:2" ht="14.25">
      <c r="A1594" s="680"/>
      <c r="B1594" s="641"/>
    </row>
    <row r="1595" spans="1:2" ht="14.25">
      <c r="A1595" s="680"/>
      <c r="B1595" s="641"/>
    </row>
    <row r="1596" spans="1:2" ht="14.25">
      <c r="A1596" s="680"/>
      <c r="B1596" s="641"/>
    </row>
    <row r="1597" spans="1:2" ht="14.25">
      <c r="A1597" s="680"/>
      <c r="B1597" s="641"/>
    </row>
    <row r="1598" spans="1:2" ht="14.25">
      <c r="A1598" s="680"/>
      <c r="B1598" s="641"/>
    </row>
    <row r="1599" spans="1:2" ht="14.25">
      <c r="A1599" s="680"/>
      <c r="B1599" s="641"/>
    </row>
    <row r="1600" spans="1:2" ht="14.25">
      <c r="A1600" s="680"/>
      <c r="B1600" s="641"/>
    </row>
    <row r="1601" spans="1:2" ht="14.25">
      <c r="A1601" s="680"/>
      <c r="B1601" s="641"/>
    </row>
    <row r="1602" spans="1:2" ht="14.25">
      <c r="A1602" s="680"/>
      <c r="B1602" s="641"/>
    </row>
    <row r="1603" spans="1:2" ht="14.25">
      <c r="A1603" s="680"/>
      <c r="B1603" s="641"/>
    </row>
    <row r="1604" spans="1:2" ht="14.25">
      <c r="A1604" s="680"/>
      <c r="B1604" s="641"/>
    </row>
    <row r="1605" spans="1:2" ht="14.25">
      <c r="A1605" s="680"/>
      <c r="B1605" s="641"/>
    </row>
    <row r="1606" spans="1:2" ht="14.25">
      <c r="A1606" s="680"/>
      <c r="B1606" s="641"/>
    </row>
    <row r="1607" spans="1:2" ht="14.25">
      <c r="A1607" s="680"/>
      <c r="B1607" s="641"/>
    </row>
    <row r="1608" spans="1:2" ht="14.25">
      <c r="A1608" s="680"/>
      <c r="B1608" s="641"/>
    </row>
    <row r="1609" spans="1:2" ht="14.25">
      <c r="A1609" s="680"/>
      <c r="B1609" s="641"/>
    </row>
    <row r="1610" spans="1:2" ht="14.25">
      <c r="A1610" s="680"/>
      <c r="B1610" s="641"/>
    </row>
    <row r="1611" spans="1:2" ht="14.25">
      <c r="A1611" s="680"/>
      <c r="B1611" s="641"/>
    </row>
    <row r="1612" spans="1:2" ht="14.25">
      <c r="A1612" s="680"/>
      <c r="B1612" s="641"/>
    </row>
    <row r="1613" spans="1:2" ht="14.25">
      <c r="A1613" s="680"/>
      <c r="B1613" s="641"/>
    </row>
    <row r="1614" spans="1:2" ht="14.25">
      <c r="A1614" s="680"/>
      <c r="B1614" s="641"/>
    </row>
    <row r="1615" spans="1:2" ht="14.25">
      <c r="A1615" s="680"/>
      <c r="B1615" s="641"/>
    </row>
    <row r="1616" spans="1:2" ht="14.25">
      <c r="A1616" s="680"/>
      <c r="B1616" s="641"/>
    </row>
    <row r="1617" spans="1:2" ht="14.25">
      <c r="A1617" s="680"/>
      <c r="B1617" s="641"/>
    </row>
    <row r="1618" spans="1:2" ht="14.25">
      <c r="A1618" s="680"/>
      <c r="B1618" s="641"/>
    </row>
    <row r="1619" spans="1:2" ht="14.25">
      <c r="A1619" s="680"/>
      <c r="B1619" s="641"/>
    </row>
    <row r="1620" spans="1:2" ht="14.25">
      <c r="A1620" s="680"/>
      <c r="B1620" s="641"/>
    </row>
    <row r="1621" spans="1:2" ht="14.25">
      <c r="A1621" s="680"/>
      <c r="B1621" s="641"/>
    </row>
    <row r="1622" spans="1:2" ht="14.25">
      <c r="A1622" s="680"/>
      <c r="B1622" s="641"/>
    </row>
    <row r="1623" spans="1:2" ht="14.25">
      <c r="A1623" s="680"/>
      <c r="B1623" s="641"/>
    </row>
    <row r="1624" spans="1:2" ht="14.25">
      <c r="A1624" s="680"/>
      <c r="B1624" s="641"/>
    </row>
    <row r="1625" spans="1:2" ht="14.25">
      <c r="A1625" s="680"/>
      <c r="B1625" s="641"/>
    </row>
    <row r="1626" spans="1:2" ht="14.25">
      <c r="A1626" s="680"/>
      <c r="B1626" s="641"/>
    </row>
    <row r="1627" spans="1:2" ht="14.25">
      <c r="A1627" s="680"/>
      <c r="B1627" s="641"/>
    </row>
    <row r="1628" spans="1:2" ht="14.25">
      <c r="A1628" s="680"/>
      <c r="B1628" s="641"/>
    </row>
    <row r="1629" spans="1:2" ht="14.25">
      <c r="A1629" s="680"/>
      <c r="B1629" s="641"/>
    </row>
    <row r="1630" spans="1:2" ht="14.25">
      <c r="A1630" s="680"/>
      <c r="B1630" s="641"/>
    </row>
    <row r="1631" spans="1:2" ht="14.25">
      <c r="A1631" s="680"/>
      <c r="B1631" s="641"/>
    </row>
    <row r="1632" spans="1:2" ht="14.25">
      <c r="A1632" s="680"/>
      <c r="B1632" s="641"/>
    </row>
    <row r="1633" spans="1:2" ht="14.25">
      <c r="A1633" s="680"/>
      <c r="B1633" s="641"/>
    </row>
    <row r="1634" spans="1:2" ht="14.25">
      <c r="A1634" s="680"/>
      <c r="B1634" s="641"/>
    </row>
    <row r="1635" spans="1:2" ht="14.25">
      <c r="A1635" s="680"/>
      <c r="B1635" s="641"/>
    </row>
    <row r="1636" spans="1:2" ht="14.25">
      <c r="A1636" s="680"/>
      <c r="B1636" s="641"/>
    </row>
    <row r="1637" spans="1:2" ht="14.25">
      <c r="A1637" s="680"/>
      <c r="B1637" s="641"/>
    </row>
    <row r="1638" spans="1:2" ht="14.25">
      <c r="A1638" s="680"/>
      <c r="B1638" s="641"/>
    </row>
    <row r="1639" spans="1:2" ht="14.25">
      <c r="A1639" s="680"/>
      <c r="B1639" s="641"/>
    </row>
    <row r="1640" spans="1:2" ht="14.25">
      <c r="A1640" s="680"/>
      <c r="B1640" s="641"/>
    </row>
    <row r="1641" spans="1:2" ht="14.25">
      <c r="A1641" s="680"/>
      <c r="B1641" s="641"/>
    </row>
    <row r="1642" spans="1:2" ht="14.25">
      <c r="A1642" s="680"/>
      <c r="B1642" s="641"/>
    </row>
    <row r="1643" spans="1:2" ht="14.25">
      <c r="A1643" s="680"/>
      <c r="B1643" s="641"/>
    </row>
    <row r="1644" spans="1:2" ht="14.25">
      <c r="A1644" s="680"/>
      <c r="B1644" s="641"/>
    </row>
    <row r="1645" spans="1:2" ht="14.25">
      <c r="A1645" s="680"/>
      <c r="B1645" s="641"/>
    </row>
    <row r="1646" spans="1:2" ht="14.25">
      <c r="A1646" s="680"/>
      <c r="B1646" s="641"/>
    </row>
    <row r="1647" spans="1:2" ht="14.25">
      <c r="A1647" s="680"/>
      <c r="B1647" s="641"/>
    </row>
    <row r="1648" spans="1:2" ht="14.25">
      <c r="A1648" s="680"/>
      <c r="B1648" s="641"/>
    </row>
    <row r="1649" spans="1:2" ht="14.25">
      <c r="A1649" s="680"/>
      <c r="B1649" s="641"/>
    </row>
    <row r="1650" spans="1:2" ht="14.25">
      <c r="A1650" s="680"/>
      <c r="B1650" s="641"/>
    </row>
    <row r="1651" spans="1:2" ht="14.25">
      <c r="A1651" s="680"/>
      <c r="B1651" s="641"/>
    </row>
    <row r="1652" spans="1:2" ht="14.25">
      <c r="A1652" s="680"/>
      <c r="B1652" s="641"/>
    </row>
    <row r="1653" spans="1:2" ht="14.25">
      <c r="A1653" s="680"/>
      <c r="B1653" s="641"/>
    </row>
    <row r="1654" spans="1:2" ht="14.25">
      <c r="A1654" s="680"/>
      <c r="B1654" s="641"/>
    </row>
    <row r="1655" spans="1:2" ht="14.25">
      <c r="A1655" s="680"/>
      <c r="B1655" s="641"/>
    </row>
    <row r="1656" spans="1:2" ht="14.25">
      <c r="A1656" s="680"/>
      <c r="B1656" s="641"/>
    </row>
    <row r="1657" spans="1:2" ht="14.25">
      <c r="A1657" s="680"/>
      <c r="B1657" s="641"/>
    </row>
    <row r="1658" spans="1:2" ht="14.25">
      <c r="A1658" s="680"/>
      <c r="B1658" s="641"/>
    </row>
    <row r="1659" spans="1:2" ht="14.25">
      <c r="A1659" s="680"/>
      <c r="B1659" s="641"/>
    </row>
    <row r="1660" spans="1:2" ht="14.25">
      <c r="A1660" s="680"/>
      <c r="B1660" s="641"/>
    </row>
    <row r="1661" spans="1:2" ht="14.25">
      <c r="A1661" s="680"/>
      <c r="B1661" s="641"/>
    </row>
    <row r="1662" spans="1:2" ht="14.25">
      <c r="A1662" s="680"/>
      <c r="B1662" s="641"/>
    </row>
    <row r="1663" spans="1:2" ht="14.25">
      <c r="A1663" s="680"/>
      <c r="B1663" s="641"/>
    </row>
    <row r="1664" spans="1:2" ht="14.25">
      <c r="A1664" s="680"/>
      <c r="B1664" s="641"/>
    </row>
    <row r="1665" spans="1:2" ht="14.25">
      <c r="A1665" s="680"/>
      <c r="B1665" s="641"/>
    </row>
    <row r="1666" spans="1:2" ht="14.25">
      <c r="A1666" s="680"/>
      <c r="B1666" s="641"/>
    </row>
    <row r="1667" spans="1:2" ht="14.25">
      <c r="A1667" s="680"/>
      <c r="B1667" s="641"/>
    </row>
    <row r="1668" spans="1:2" ht="14.25">
      <c r="A1668" s="680"/>
      <c r="B1668" s="641"/>
    </row>
    <row r="1669" spans="1:2" ht="14.25">
      <c r="A1669" s="680"/>
      <c r="B1669" s="641"/>
    </row>
    <row r="1670" spans="1:2" ht="14.25">
      <c r="A1670" s="680"/>
      <c r="B1670" s="641"/>
    </row>
    <row r="1671" spans="1:2" ht="14.25">
      <c r="A1671" s="680"/>
      <c r="B1671" s="641"/>
    </row>
    <row r="1672" spans="1:2" ht="14.25">
      <c r="A1672" s="680"/>
      <c r="B1672" s="641"/>
    </row>
    <row r="1673" spans="1:2" ht="14.25">
      <c r="A1673" s="680"/>
      <c r="B1673" s="641"/>
    </row>
    <row r="1674" spans="1:2" ht="14.25">
      <c r="A1674" s="680"/>
      <c r="B1674" s="641"/>
    </row>
    <row r="1675" spans="1:2" ht="14.25">
      <c r="A1675" s="680"/>
      <c r="B1675" s="641"/>
    </row>
    <row r="1676" spans="1:2" ht="14.25">
      <c r="A1676" s="680"/>
      <c r="B1676" s="641"/>
    </row>
    <row r="1677" spans="1:2" ht="14.25">
      <c r="A1677" s="680"/>
      <c r="B1677" s="641"/>
    </row>
    <row r="1678" spans="1:2" ht="14.25">
      <c r="A1678" s="680"/>
      <c r="B1678" s="641"/>
    </row>
    <row r="1679" spans="1:2" ht="14.25">
      <c r="A1679" s="680"/>
      <c r="B1679" s="641"/>
    </row>
    <row r="1680" spans="1:2" ht="14.25">
      <c r="A1680" s="680"/>
      <c r="B1680" s="641"/>
    </row>
    <row r="1681" spans="1:2" ht="14.25">
      <c r="A1681" s="680"/>
      <c r="B1681" s="641"/>
    </row>
    <row r="1682" spans="1:2" ht="14.25">
      <c r="A1682" s="680"/>
      <c r="B1682" s="641"/>
    </row>
    <row r="1683" spans="1:2" ht="14.25">
      <c r="A1683" s="680"/>
      <c r="B1683" s="641"/>
    </row>
    <row r="1684" spans="1:2" ht="14.25">
      <c r="A1684" s="680"/>
      <c r="B1684" s="641"/>
    </row>
    <row r="1685" spans="1:2" ht="14.25">
      <c r="A1685" s="680"/>
      <c r="B1685" s="641"/>
    </row>
    <row r="1686" spans="1:2" ht="14.25">
      <c r="A1686" s="680"/>
      <c r="B1686" s="641"/>
    </row>
    <row r="1687" spans="1:2" ht="14.25">
      <c r="A1687" s="680"/>
      <c r="B1687" s="641"/>
    </row>
    <row r="1688" spans="1:2" ht="14.25">
      <c r="A1688" s="680"/>
      <c r="B1688" s="641"/>
    </row>
    <row r="1689" spans="1:2" ht="14.25">
      <c r="A1689" s="680"/>
      <c r="B1689" s="641"/>
    </row>
    <row r="1690" spans="1:2" ht="14.25">
      <c r="A1690" s="680"/>
      <c r="B1690" s="641"/>
    </row>
    <row r="1691" spans="1:2" ht="14.25">
      <c r="A1691" s="680"/>
      <c r="B1691" s="641"/>
    </row>
    <row r="1692" spans="1:2" ht="14.25">
      <c r="A1692" s="680"/>
      <c r="B1692" s="641"/>
    </row>
    <row r="1693" spans="1:2" ht="14.25">
      <c r="A1693" s="680"/>
      <c r="B1693" s="641"/>
    </row>
    <row r="1694" spans="1:2" ht="14.25">
      <c r="A1694" s="680"/>
      <c r="B1694" s="641"/>
    </row>
    <row r="1695" spans="1:2" ht="14.25">
      <c r="A1695" s="680"/>
      <c r="B1695" s="641"/>
    </row>
    <row r="1696" spans="1:2" ht="14.25">
      <c r="A1696" s="680"/>
      <c r="B1696" s="641"/>
    </row>
    <row r="1697" spans="1:2" ht="14.25">
      <c r="A1697" s="680"/>
      <c r="B1697" s="641"/>
    </row>
    <row r="1698" spans="1:2" ht="14.25">
      <c r="A1698" s="680"/>
      <c r="B1698" s="641"/>
    </row>
    <row r="1699" spans="1:2" ht="14.25">
      <c r="A1699" s="680"/>
      <c r="B1699" s="641"/>
    </row>
    <row r="1700" spans="1:2" ht="14.25">
      <c r="A1700" s="680"/>
      <c r="B1700" s="641"/>
    </row>
    <row r="1701" spans="1:2" ht="14.25">
      <c r="A1701" s="680"/>
      <c r="B1701" s="641"/>
    </row>
    <row r="1702" spans="1:2" ht="14.25">
      <c r="A1702" s="680"/>
      <c r="B1702" s="641"/>
    </row>
    <row r="1703" spans="1:2" ht="14.25">
      <c r="A1703" s="680"/>
      <c r="B1703" s="641"/>
    </row>
    <row r="1704" spans="1:2" ht="14.25">
      <c r="A1704" s="680"/>
      <c r="B1704" s="641"/>
    </row>
    <row r="1705" spans="1:2" ht="14.25">
      <c r="A1705" s="680"/>
      <c r="B1705" s="641"/>
    </row>
    <row r="1706" spans="1:2" ht="14.25">
      <c r="A1706" s="680"/>
      <c r="B1706" s="641"/>
    </row>
    <row r="1707" spans="1:2" ht="14.25">
      <c r="A1707" s="680"/>
      <c r="B1707" s="641"/>
    </row>
    <row r="1708" spans="1:2" ht="14.25">
      <c r="A1708" s="680"/>
      <c r="B1708" s="641"/>
    </row>
    <row r="1709" spans="1:2" ht="14.25">
      <c r="A1709" s="680"/>
      <c r="B1709" s="641"/>
    </row>
    <row r="1710" spans="1:2" ht="14.25">
      <c r="A1710" s="680"/>
      <c r="B1710" s="641"/>
    </row>
    <row r="1711" spans="1:2" ht="14.25">
      <c r="A1711" s="680"/>
      <c r="B1711" s="641"/>
    </row>
    <row r="1712" spans="1:2" ht="14.25">
      <c r="A1712" s="680"/>
      <c r="B1712" s="641"/>
    </row>
    <row r="1713" spans="1:2" ht="14.25">
      <c r="A1713" s="680"/>
      <c r="B1713" s="641"/>
    </row>
    <row r="1714" spans="1:2" ht="14.25">
      <c r="A1714" s="680"/>
      <c r="B1714" s="641"/>
    </row>
    <row r="1715" spans="1:2" ht="14.25">
      <c r="A1715" s="680"/>
      <c r="B1715" s="641"/>
    </row>
    <row r="1716" spans="1:2" ht="14.25">
      <c r="A1716" s="680"/>
      <c r="B1716" s="641"/>
    </row>
    <row r="1717" spans="1:2" ht="14.25">
      <c r="A1717" s="680"/>
      <c r="B1717" s="641"/>
    </row>
    <row r="1718" spans="1:2" ht="14.25">
      <c r="A1718" s="680"/>
      <c r="B1718" s="641"/>
    </row>
    <row r="1719" spans="1:2" ht="14.25">
      <c r="A1719" s="680"/>
      <c r="B1719" s="641"/>
    </row>
    <row r="1720" spans="1:2" ht="14.25">
      <c r="A1720" s="680"/>
      <c r="B1720" s="641"/>
    </row>
    <row r="1721" spans="1:2" ht="14.25">
      <c r="A1721" s="680"/>
      <c r="B1721" s="641"/>
    </row>
    <row r="1722" spans="1:2" ht="14.25">
      <c r="A1722" s="680"/>
      <c r="B1722" s="641"/>
    </row>
    <row r="1723" spans="1:2" ht="14.25">
      <c r="A1723" s="680"/>
      <c r="B1723" s="641"/>
    </row>
    <row r="1724" spans="1:2" ht="14.25">
      <c r="A1724" s="680"/>
      <c r="B1724" s="641"/>
    </row>
    <row r="1725" spans="1:2" ht="14.25">
      <c r="A1725" s="680"/>
      <c r="B1725" s="641"/>
    </row>
    <row r="1726" spans="1:2" ht="14.25">
      <c r="A1726" s="680"/>
      <c r="B1726" s="641"/>
    </row>
    <row r="1727" spans="1:2" ht="14.25">
      <c r="A1727" s="680"/>
      <c r="B1727" s="641"/>
    </row>
    <row r="1728" spans="1:2" ht="14.25">
      <c r="A1728" s="680"/>
      <c r="B1728" s="641"/>
    </row>
    <row r="1729" spans="1:2" ht="14.25">
      <c r="A1729" s="680"/>
      <c r="B1729" s="641"/>
    </row>
    <row r="1730" spans="1:2" ht="14.25">
      <c r="A1730" s="680"/>
      <c r="B1730" s="641"/>
    </row>
  </sheetData>
  <sheetProtection/>
  <mergeCells count="65">
    <mergeCell ref="C74:J74"/>
    <mergeCell ref="C76:J76"/>
    <mergeCell ref="C69:J69"/>
    <mergeCell ref="C70:J70"/>
    <mergeCell ref="C71:J71"/>
    <mergeCell ref="C72:J72"/>
    <mergeCell ref="C65:J65"/>
    <mergeCell ref="C66:J66"/>
    <mergeCell ref="C67:J67"/>
    <mergeCell ref="C68:J68"/>
    <mergeCell ref="C60:J60"/>
    <mergeCell ref="C61:J61"/>
    <mergeCell ref="C62:J62"/>
    <mergeCell ref="C63:J63"/>
    <mergeCell ref="C55:J55"/>
    <mergeCell ref="C57:J57"/>
    <mergeCell ref="C58:J58"/>
    <mergeCell ref="C59:J59"/>
    <mergeCell ref="C49:J49"/>
    <mergeCell ref="C50:J50"/>
    <mergeCell ref="C51:J51"/>
    <mergeCell ref="C54:J54"/>
    <mergeCell ref="C45:J45"/>
    <mergeCell ref="C46:J46"/>
    <mergeCell ref="C47:J47"/>
    <mergeCell ref="C48:J48"/>
    <mergeCell ref="C40:J40"/>
    <mergeCell ref="C41:J41"/>
    <mergeCell ref="C42:J42"/>
    <mergeCell ref="C43:J43"/>
    <mergeCell ref="C36:J36"/>
    <mergeCell ref="C37:J37"/>
    <mergeCell ref="C38:J38"/>
    <mergeCell ref="C39:J39"/>
    <mergeCell ref="C31:J31"/>
    <mergeCell ref="C32:J32"/>
    <mergeCell ref="C33:J33"/>
    <mergeCell ref="C34:J34"/>
    <mergeCell ref="C26:J26"/>
    <mergeCell ref="C28:J28"/>
    <mergeCell ref="C27:J27"/>
    <mergeCell ref="C30:J30"/>
    <mergeCell ref="C22:J22"/>
    <mergeCell ref="C23:J23"/>
    <mergeCell ref="C24:J24"/>
    <mergeCell ref="C25:J25"/>
    <mergeCell ref="A6:J6"/>
    <mergeCell ref="C14:J14"/>
    <mergeCell ref="C13:J13"/>
    <mergeCell ref="C12:J12"/>
    <mergeCell ref="C11:J11"/>
    <mergeCell ref="C16:J16"/>
    <mergeCell ref="C15:J15"/>
    <mergeCell ref="C10:J10"/>
    <mergeCell ref="C9:J9"/>
    <mergeCell ref="A52:B52"/>
    <mergeCell ref="A5:J5"/>
    <mergeCell ref="H2:I2"/>
    <mergeCell ref="H3:I3"/>
    <mergeCell ref="H4:I4"/>
    <mergeCell ref="C8:J8"/>
    <mergeCell ref="C20:J20"/>
    <mergeCell ref="C19:J19"/>
    <mergeCell ref="C18:J18"/>
    <mergeCell ref="C17:J17"/>
  </mergeCells>
  <printOptions horizontalCentered="1"/>
  <pageMargins left="0.4" right="0.33" top="0.65" bottom="0.63" header="0.28" footer="0.16"/>
  <pageSetup fitToHeight="1" fitToWidth="1" horizontalDpi="600" verticalDpi="600" orientation="portrait" scale="56" r:id="rId3"/>
  <headerFooter alignWithMargins="0">
    <oddFooter>&amp;R
</oddFooter>
  </headerFooter>
  <ignoredErrors>
    <ignoredError sqref="A7:B70 A71:B77" unlockedFormula="1"/>
  </ignoredErrors>
  <legacyDrawing r:id="rId2"/>
</worksheet>
</file>

<file path=xl/worksheets/sheet7.xml><?xml version="1.0" encoding="utf-8"?>
<worksheet xmlns="http://schemas.openxmlformats.org/spreadsheetml/2006/main" xmlns:r="http://schemas.openxmlformats.org/officeDocument/2006/relationships">
  <sheetPr codeName="Sheet7"/>
  <dimension ref="A1:EF175"/>
  <sheetViews>
    <sheetView zoomScale="75" zoomScaleNormal="75" workbookViewId="0" topLeftCell="A1">
      <pane xSplit="4" topLeftCell="E1" activePane="topRight" state="frozen"/>
      <selection pane="topLeft" activeCell="K23" sqref="K23"/>
      <selection pane="topRight" activeCell="N8" sqref="N8"/>
    </sheetView>
  </sheetViews>
  <sheetFormatPr defaultColWidth="9.140625" defaultRowHeight="12.75"/>
  <cols>
    <col min="1" max="1" width="54.00390625" style="0" customWidth="1"/>
    <col min="2" max="2" width="6.7109375" style="0" customWidth="1"/>
    <col min="3" max="3" width="12.140625" style="0" customWidth="1"/>
    <col min="4" max="4" width="13.00390625" style="0" customWidth="1"/>
    <col min="5" max="108" width="2.140625" style="207" customWidth="1"/>
    <col min="109" max="116" width="9.140625" style="719" customWidth="1"/>
    <col min="117" max="16384" width="9.140625" style="179" customWidth="1"/>
  </cols>
  <sheetData>
    <row r="1" spans="1:116" s="377" customFormat="1" ht="24" customHeight="1">
      <c r="A1" s="626" t="s">
        <v>238</v>
      </c>
      <c r="B1" s="362"/>
      <c r="C1" s="374"/>
      <c r="D1" s="610" t="str">
        <f>'SCC List'!A2</f>
        <v>(Rev.11a, June 4, 2008)</v>
      </c>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1"/>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0"/>
      <c r="CK1" s="720"/>
      <c r="CL1" s="720"/>
      <c r="CM1" s="720"/>
      <c r="CN1" s="720"/>
      <c r="CO1" s="720"/>
      <c r="CP1" s="720"/>
      <c r="CQ1" s="720"/>
      <c r="CR1" s="720"/>
      <c r="CS1" s="720"/>
      <c r="CT1" s="720"/>
      <c r="CU1" s="720"/>
      <c r="CV1" s="720"/>
      <c r="CW1" s="720"/>
      <c r="CX1" s="720"/>
      <c r="CY1" s="720"/>
      <c r="CZ1" s="720"/>
      <c r="DA1" s="720"/>
      <c r="DB1" s="720"/>
      <c r="DC1" s="720"/>
      <c r="DD1" s="722"/>
      <c r="DE1" s="1445"/>
      <c r="DF1" s="1445"/>
      <c r="DG1" s="1445"/>
      <c r="DH1" s="1445"/>
      <c r="DI1" s="1445"/>
      <c r="DJ1" s="1445"/>
      <c r="DK1" s="1445"/>
      <c r="DL1" s="1445"/>
    </row>
    <row r="2" spans="1:116" s="376" customFormat="1" ht="24" customHeight="1">
      <c r="A2" s="601" t="str">
        <f>'BUILD Main'!A2</f>
        <v>Insert Project Sponsor's Name here </v>
      </c>
      <c r="B2" s="1283" t="s">
        <v>76</v>
      </c>
      <c r="C2" s="1301"/>
      <c r="D2" s="612">
        <f>'BUILD Main'!J2</f>
        <v>39563</v>
      </c>
      <c r="E2" s="723"/>
      <c r="F2" s="723"/>
      <c r="G2" s="723"/>
      <c r="H2" s="723"/>
      <c r="I2" s="723"/>
      <c r="J2" s="723"/>
      <c r="K2" s="723"/>
      <c r="L2" s="723"/>
      <c r="M2" s="723"/>
      <c r="N2" s="723"/>
      <c r="O2" s="724"/>
      <c r="P2" s="725"/>
      <c r="Q2" s="723"/>
      <c r="R2" s="723"/>
      <c r="S2" s="723"/>
      <c r="T2" s="723"/>
      <c r="U2" s="723"/>
      <c r="V2" s="723"/>
      <c r="W2" s="723"/>
      <c r="X2" s="723"/>
      <c r="Y2" s="723"/>
      <c r="Z2" s="723"/>
      <c r="AA2" s="724"/>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6"/>
      <c r="DE2" s="1446"/>
      <c r="DF2" s="1446"/>
      <c r="DG2" s="1446"/>
      <c r="DH2" s="1446"/>
      <c r="DI2" s="1446"/>
      <c r="DJ2" s="1446"/>
      <c r="DK2" s="1446"/>
      <c r="DL2" s="1446"/>
    </row>
    <row r="3" spans="1:116" s="376" customFormat="1" ht="24" customHeight="1">
      <c r="A3" s="601" t="str">
        <f>'BUILD Main'!A3</f>
        <v>Insert Project Name and Location</v>
      </c>
      <c r="B3" s="1285" t="s">
        <v>230</v>
      </c>
      <c r="C3" s="1302"/>
      <c r="D3" s="257">
        <f>'BUILD Main'!J3</f>
        <v>2008</v>
      </c>
      <c r="E3" s="697"/>
      <c r="F3" s="697"/>
      <c r="G3" s="697"/>
      <c r="H3" s="697"/>
      <c r="I3" s="697"/>
      <c r="J3" s="697"/>
      <c r="K3" s="697"/>
      <c r="L3" s="697"/>
      <c r="M3" s="697"/>
      <c r="N3" s="697"/>
      <c r="O3" s="727"/>
      <c r="P3" s="725"/>
      <c r="Q3" s="697"/>
      <c r="R3" s="697"/>
      <c r="S3" s="697"/>
      <c r="T3" s="697"/>
      <c r="U3" s="697"/>
      <c r="V3" s="697"/>
      <c r="W3" s="697"/>
      <c r="X3" s="697"/>
      <c r="Y3" s="697"/>
      <c r="Z3" s="697"/>
      <c r="AA3" s="727"/>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6"/>
      <c r="DE3" s="1446"/>
      <c r="DF3" s="1446"/>
      <c r="DG3" s="1446"/>
      <c r="DH3" s="1446"/>
      <c r="DI3" s="1446"/>
      <c r="DJ3" s="1446"/>
      <c r="DK3" s="1446"/>
      <c r="DL3" s="1446"/>
    </row>
    <row r="4" spans="1:116" s="376" customFormat="1" ht="24" customHeight="1">
      <c r="A4" s="627" t="str">
        <f>'BUILD Main'!A4</f>
        <v>Insert Current Phase (e.g. Applic.for PE, PE, FD, Applic.for FFGA, Construction, Rev Ops) </v>
      </c>
      <c r="B4" s="1287" t="s">
        <v>78</v>
      </c>
      <c r="C4" s="1303"/>
      <c r="D4" s="613">
        <f>'BUILD Main'!J4</f>
        <v>2012</v>
      </c>
      <c r="E4" s="698"/>
      <c r="F4" s="698"/>
      <c r="G4" s="698"/>
      <c r="H4" s="698"/>
      <c r="I4" s="698"/>
      <c r="J4" s="698"/>
      <c r="K4" s="698"/>
      <c r="L4" s="698"/>
      <c r="M4" s="698"/>
      <c r="N4" s="698"/>
      <c r="O4" s="728"/>
      <c r="P4" s="729"/>
      <c r="Q4" s="698"/>
      <c r="R4" s="698"/>
      <c r="S4" s="698"/>
      <c r="T4" s="698"/>
      <c r="U4" s="698"/>
      <c r="V4" s="698"/>
      <c r="W4" s="698"/>
      <c r="X4" s="698"/>
      <c r="Y4" s="698"/>
      <c r="Z4" s="698"/>
      <c r="AA4" s="728"/>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30"/>
      <c r="DE4" s="1446"/>
      <c r="DF4" s="1446"/>
      <c r="DG4" s="1446"/>
      <c r="DH4" s="1446"/>
      <c r="DI4" s="1446"/>
      <c r="DJ4" s="1446"/>
      <c r="DK4" s="1446"/>
      <c r="DL4" s="1446"/>
    </row>
    <row r="5" spans="1:108" s="160" customFormat="1" ht="6" customHeight="1" thickBot="1">
      <c r="A5" s="263"/>
      <c r="B5" s="262"/>
      <c r="C5" s="262"/>
      <c r="D5" s="262"/>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AY5" s="934"/>
      <c r="AZ5" s="934"/>
      <c r="BA5" s="934"/>
      <c r="BB5" s="934"/>
      <c r="BC5" s="934"/>
      <c r="BD5" s="934"/>
      <c r="BE5" s="934"/>
      <c r="BF5" s="934"/>
      <c r="BG5" s="934"/>
      <c r="BH5" s="934"/>
      <c r="BI5" s="934"/>
      <c r="BJ5" s="934"/>
      <c r="BK5" s="934"/>
      <c r="BL5" s="1003"/>
      <c r="BM5" s="934"/>
      <c r="BN5" s="934"/>
      <c r="BO5" s="934"/>
      <c r="BP5" s="934"/>
      <c r="BQ5" s="934"/>
      <c r="BR5" s="934"/>
      <c r="BS5" s="934"/>
      <c r="BT5" s="1003"/>
      <c r="BU5" s="934"/>
      <c r="BV5" s="934"/>
      <c r="BW5" s="934"/>
      <c r="BX5" s="934"/>
      <c r="BY5" s="934"/>
      <c r="BZ5" s="934"/>
      <c r="CA5" s="934"/>
      <c r="CB5" s="1003"/>
      <c r="CC5" s="934"/>
      <c r="CD5" s="934"/>
      <c r="CE5" s="934"/>
      <c r="CF5" s="934"/>
      <c r="CG5" s="934"/>
      <c r="CH5" s="934"/>
      <c r="CI5" s="934"/>
      <c r="CJ5" s="1003"/>
      <c r="CK5" s="934"/>
      <c r="CL5" s="934"/>
      <c r="CM5" s="934"/>
      <c r="CN5" s="934"/>
      <c r="CO5" s="934"/>
      <c r="CP5" s="934"/>
      <c r="CQ5" s="934"/>
      <c r="CR5" s="1003"/>
      <c r="CS5" s="934"/>
      <c r="CT5" s="934"/>
      <c r="CU5" s="934"/>
      <c r="CV5" s="934"/>
      <c r="CW5" s="934"/>
      <c r="CX5" s="934"/>
      <c r="CY5" s="934"/>
      <c r="CZ5" s="1003"/>
      <c r="DA5" s="934"/>
      <c r="DB5" s="934"/>
      <c r="DC5" s="934"/>
      <c r="DD5" s="1003"/>
    </row>
    <row r="6" spans="1:108" ht="63.75" customHeight="1">
      <c r="A6" s="1329" t="s">
        <v>13</v>
      </c>
      <c r="B6" s="1330"/>
      <c r="C6" s="580" t="s">
        <v>223</v>
      </c>
      <c r="D6" s="1002" t="s">
        <v>269</v>
      </c>
      <c r="E6" s="1325">
        <v>2000</v>
      </c>
      <c r="F6" s="1326"/>
      <c r="G6" s="1326"/>
      <c r="H6" s="1327"/>
      <c r="I6" s="1325">
        <v>2001</v>
      </c>
      <c r="J6" s="1326"/>
      <c r="K6" s="1326"/>
      <c r="L6" s="1327"/>
      <c r="M6" s="1326">
        <v>2002</v>
      </c>
      <c r="N6" s="1326"/>
      <c r="O6" s="1326"/>
      <c r="P6" s="1326"/>
      <c r="Q6" s="1325">
        <v>2003</v>
      </c>
      <c r="R6" s="1326"/>
      <c r="S6" s="1326"/>
      <c r="T6" s="1327"/>
      <c r="U6" s="1325">
        <v>2004</v>
      </c>
      <c r="V6" s="1326"/>
      <c r="W6" s="1326"/>
      <c r="X6" s="1327"/>
      <c r="Y6" s="1326">
        <v>2005</v>
      </c>
      <c r="Z6" s="1326"/>
      <c r="AA6" s="1326"/>
      <c r="AB6" s="1327"/>
      <c r="AC6" s="1325">
        <v>2006</v>
      </c>
      <c r="AD6" s="1326"/>
      <c r="AE6" s="1326"/>
      <c r="AF6" s="1327"/>
      <c r="AG6" s="1325">
        <v>2007</v>
      </c>
      <c r="AH6" s="1326"/>
      <c r="AI6" s="1326"/>
      <c r="AJ6" s="1327"/>
      <c r="AK6" s="1325">
        <v>2008</v>
      </c>
      <c r="AL6" s="1326"/>
      <c r="AM6" s="1326"/>
      <c r="AN6" s="1326"/>
      <c r="AO6" s="1325">
        <v>2009</v>
      </c>
      <c r="AP6" s="1326"/>
      <c r="AQ6" s="1326"/>
      <c r="AR6" s="1327"/>
      <c r="AS6" s="1325">
        <v>2010</v>
      </c>
      <c r="AT6" s="1326"/>
      <c r="AU6" s="1326"/>
      <c r="AV6" s="1327"/>
      <c r="AW6" s="1325">
        <v>2011</v>
      </c>
      <c r="AX6" s="1326"/>
      <c r="AY6" s="1326"/>
      <c r="AZ6" s="1327"/>
      <c r="BA6" s="1325">
        <v>2012</v>
      </c>
      <c r="BB6" s="1326"/>
      <c r="BC6" s="1326"/>
      <c r="BD6" s="1327"/>
      <c r="BE6" s="1325">
        <v>2013</v>
      </c>
      <c r="BF6" s="1326"/>
      <c r="BG6" s="1326"/>
      <c r="BH6" s="1327"/>
      <c r="BI6" s="1325">
        <v>2014</v>
      </c>
      <c r="BJ6" s="1326"/>
      <c r="BK6" s="1326"/>
      <c r="BL6" s="1327"/>
      <c r="BM6" s="1325">
        <v>2015</v>
      </c>
      <c r="BN6" s="1326"/>
      <c r="BO6" s="1326"/>
      <c r="BP6" s="1327"/>
      <c r="BQ6" s="1325">
        <v>2016</v>
      </c>
      <c r="BR6" s="1326"/>
      <c r="BS6" s="1326"/>
      <c r="BT6" s="1327"/>
      <c r="BU6" s="1325">
        <v>2017</v>
      </c>
      <c r="BV6" s="1326"/>
      <c r="BW6" s="1326"/>
      <c r="BX6" s="1327"/>
      <c r="BY6" s="1325">
        <v>2018</v>
      </c>
      <c r="BZ6" s="1326"/>
      <c r="CA6" s="1326"/>
      <c r="CB6" s="1327"/>
      <c r="CC6" s="1325">
        <v>2019</v>
      </c>
      <c r="CD6" s="1326"/>
      <c r="CE6" s="1326"/>
      <c r="CF6" s="1327"/>
      <c r="CG6" s="1325">
        <v>2020</v>
      </c>
      <c r="CH6" s="1326"/>
      <c r="CI6" s="1326"/>
      <c r="CJ6" s="1327"/>
      <c r="CK6" s="1325">
        <v>2021</v>
      </c>
      <c r="CL6" s="1326"/>
      <c r="CM6" s="1326"/>
      <c r="CN6" s="1327"/>
      <c r="CO6" s="1325">
        <v>2022</v>
      </c>
      <c r="CP6" s="1326"/>
      <c r="CQ6" s="1326"/>
      <c r="CR6" s="1327"/>
      <c r="CS6" s="1325">
        <v>2023</v>
      </c>
      <c r="CT6" s="1326"/>
      <c r="CU6" s="1326"/>
      <c r="CV6" s="1327"/>
      <c r="CW6" s="1325">
        <v>2024</v>
      </c>
      <c r="CX6" s="1326"/>
      <c r="CY6" s="1326"/>
      <c r="CZ6" s="1327"/>
      <c r="DA6" s="1325">
        <v>2025</v>
      </c>
      <c r="DB6" s="1326"/>
      <c r="DC6" s="1326"/>
      <c r="DD6" s="1328"/>
    </row>
    <row r="7" spans="1:116" s="1020" customFormat="1" ht="23.25" customHeight="1">
      <c r="A7" s="1100" t="s">
        <v>87</v>
      </c>
      <c r="B7" s="1009"/>
      <c r="C7" s="1010">
        <v>38353</v>
      </c>
      <c r="D7" s="1011">
        <v>38869</v>
      </c>
      <c r="E7" s="1012"/>
      <c r="F7" s="1013"/>
      <c r="G7" s="1013"/>
      <c r="H7" s="1014"/>
      <c r="I7" s="1012"/>
      <c r="J7" s="1013"/>
      <c r="K7" s="1013"/>
      <c r="L7" s="1014"/>
      <c r="M7" s="1015"/>
      <c r="N7" s="1016"/>
      <c r="O7" s="1016"/>
      <c r="P7" s="1017"/>
      <c r="Q7" s="1012"/>
      <c r="R7" s="1013"/>
      <c r="S7" s="1013"/>
      <c r="T7" s="1014"/>
      <c r="U7" s="1012"/>
      <c r="V7" s="1013"/>
      <c r="W7" s="1013"/>
      <c r="X7" s="1014"/>
      <c r="Y7" s="1015"/>
      <c r="Z7" s="1016"/>
      <c r="AA7" s="1016"/>
      <c r="AB7" s="1018"/>
      <c r="AC7" s="1019"/>
      <c r="AD7" s="1016"/>
      <c r="AE7" s="1016"/>
      <c r="AF7" s="1018"/>
      <c r="AG7" s="1019"/>
      <c r="AH7" s="1016"/>
      <c r="AI7" s="1016"/>
      <c r="AJ7" s="1018"/>
      <c r="AK7" s="1019"/>
      <c r="AL7" s="1016"/>
      <c r="AM7" s="1016"/>
      <c r="AN7" s="1017"/>
      <c r="AO7" s="1019"/>
      <c r="AP7" s="1016"/>
      <c r="AQ7" s="1016"/>
      <c r="AR7" s="1018"/>
      <c r="AS7" s="1019"/>
      <c r="AT7" s="1016"/>
      <c r="AU7" s="1016"/>
      <c r="AV7" s="1018"/>
      <c r="AW7" s="1019"/>
      <c r="AX7" s="1016"/>
      <c r="AY7" s="1016"/>
      <c r="AZ7" s="1018"/>
      <c r="BA7" s="1019"/>
      <c r="BB7" s="1016"/>
      <c r="BC7" s="1016"/>
      <c r="BD7" s="1018"/>
      <c r="BE7" s="1019"/>
      <c r="BF7" s="1016"/>
      <c r="BG7" s="1016"/>
      <c r="BH7" s="1018"/>
      <c r="BI7" s="1019"/>
      <c r="BJ7" s="1016"/>
      <c r="BK7" s="1016"/>
      <c r="BL7" s="1018"/>
      <c r="BM7" s="1019"/>
      <c r="BN7" s="1016"/>
      <c r="BO7" s="1016"/>
      <c r="BP7" s="1018"/>
      <c r="BQ7" s="1019"/>
      <c r="BR7" s="1016"/>
      <c r="BS7" s="1016"/>
      <c r="BT7" s="1018"/>
      <c r="BU7" s="1019"/>
      <c r="BV7" s="1016"/>
      <c r="BW7" s="1016"/>
      <c r="BX7" s="1018"/>
      <c r="BY7" s="1019"/>
      <c r="BZ7" s="1016"/>
      <c r="CA7" s="1016"/>
      <c r="CB7" s="1018"/>
      <c r="CC7" s="1019"/>
      <c r="CD7" s="1016"/>
      <c r="CE7" s="1016"/>
      <c r="CF7" s="1018"/>
      <c r="CG7" s="1019"/>
      <c r="CH7" s="1016"/>
      <c r="CI7" s="1016"/>
      <c r="CJ7" s="1018"/>
      <c r="CK7" s="1019"/>
      <c r="CL7" s="1016"/>
      <c r="CM7" s="1016"/>
      <c r="CN7" s="1018"/>
      <c r="CO7" s="1019"/>
      <c r="CP7" s="1016"/>
      <c r="CQ7" s="1016"/>
      <c r="CR7" s="1018"/>
      <c r="CS7" s="1019"/>
      <c r="CT7" s="1016"/>
      <c r="CU7" s="1016"/>
      <c r="CV7" s="1018"/>
      <c r="CW7" s="1019"/>
      <c r="CX7" s="1016"/>
      <c r="CY7" s="1016"/>
      <c r="CZ7" s="1018"/>
      <c r="DA7" s="1019"/>
      <c r="DB7" s="1016"/>
      <c r="DC7" s="1016"/>
      <c r="DD7" s="1016"/>
      <c r="DE7" s="693"/>
      <c r="DF7" s="693"/>
      <c r="DG7" s="693"/>
      <c r="DH7" s="693"/>
      <c r="DI7" s="693"/>
      <c r="DJ7" s="693"/>
      <c r="DK7" s="693"/>
      <c r="DL7" s="693"/>
    </row>
    <row r="8" spans="1:116" s="1020" customFormat="1" ht="23.25" customHeight="1">
      <c r="A8" s="1101" t="s">
        <v>1</v>
      </c>
      <c r="B8" s="1021"/>
      <c r="C8" s="1022"/>
      <c r="D8" s="1022"/>
      <c r="E8" s="1023"/>
      <c r="F8" s="1024"/>
      <c r="G8" s="1024"/>
      <c r="H8" s="1025"/>
      <c r="I8" s="1023"/>
      <c r="J8" s="1024"/>
      <c r="K8" s="1024"/>
      <c r="L8" s="1025"/>
      <c r="M8" s="1026"/>
      <c r="N8" s="1027"/>
      <c r="O8" s="1027"/>
      <c r="P8" s="1028"/>
      <c r="Q8" s="1023"/>
      <c r="R8" s="1024"/>
      <c r="S8" s="1024"/>
      <c r="T8" s="1025"/>
      <c r="U8" s="1023"/>
      <c r="V8" s="1024"/>
      <c r="W8" s="1024"/>
      <c r="X8" s="1025"/>
      <c r="Y8" s="1029"/>
      <c r="Z8" s="1030"/>
      <c r="AA8" s="1030"/>
      <c r="AB8" s="1031"/>
      <c r="AC8" s="1032"/>
      <c r="AD8" s="1027"/>
      <c r="AE8" s="1027"/>
      <c r="AF8" s="1033"/>
      <c r="AG8" s="1032"/>
      <c r="AH8" s="1027"/>
      <c r="AI8" s="1027"/>
      <c r="AJ8" s="1033"/>
      <c r="AK8" s="1032"/>
      <c r="AL8" s="1027"/>
      <c r="AM8" s="1027"/>
      <c r="AN8" s="1028"/>
      <c r="AO8" s="1032"/>
      <c r="AP8" s="1027"/>
      <c r="AQ8" s="1027"/>
      <c r="AR8" s="1033"/>
      <c r="AS8" s="1032"/>
      <c r="AT8" s="1027"/>
      <c r="AU8" s="1027"/>
      <c r="AV8" s="1033"/>
      <c r="AW8" s="1032"/>
      <c r="AX8" s="1027"/>
      <c r="AY8" s="1027"/>
      <c r="AZ8" s="1033"/>
      <c r="BA8" s="1032"/>
      <c r="BB8" s="1027"/>
      <c r="BC8" s="1027"/>
      <c r="BD8" s="1033"/>
      <c r="BE8" s="1032"/>
      <c r="BF8" s="1027"/>
      <c r="BG8" s="1027"/>
      <c r="BH8" s="1033"/>
      <c r="BI8" s="1032"/>
      <c r="BJ8" s="1027"/>
      <c r="BK8" s="1027"/>
      <c r="BL8" s="1033"/>
      <c r="BM8" s="1032"/>
      <c r="BN8" s="1027"/>
      <c r="BO8" s="1027"/>
      <c r="BP8" s="1033"/>
      <c r="BQ8" s="1032"/>
      <c r="BR8" s="1027"/>
      <c r="BS8" s="1027"/>
      <c r="BT8" s="1033"/>
      <c r="BU8" s="1032"/>
      <c r="BV8" s="1027"/>
      <c r="BW8" s="1027"/>
      <c r="BX8" s="1033"/>
      <c r="BY8" s="1032"/>
      <c r="BZ8" s="1027"/>
      <c r="CA8" s="1027"/>
      <c r="CB8" s="1033"/>
      <c r="CC8" s="1032"/>
      <c r="CD8" s="1027"/>
      <c r="CE8" s="1027"/>
      <c r="CF8" s="1033"/>
      <c r="CG8" s="1032"/>
      <c r="CH8" s="1027"/>
      <c r="CI8" s="1027"/>
      <c r="CJ8" s="1033"/>
      <c r="CK8" s="1032"/>
      <c r="CL8" s="1027"/>
      <c r="CM8" s="1027"/>
      <c r="CN8" s="1033"/>
      <c r="CO8" s="1032"/>
      <c r="CP8" s="1027"/>
      <c r="CQ8" s="1027"/>
      <c r="CR8" s="1033"/>
      <c r="CS8" s="1032"/>
      <c r="CT8" s="1027"/>
      <c r="CU8" s="1027"/>
      <c r="CV8" s="1033"/>
      <c r="CW8" s="1032"/>
      <c r="CX8" s="1027"/>
      <c r="CY8" s="1027"/>
      <c r="CZ8" s="1033"/>
      <c r="DA8" s="1032"/>
      <c r="DB8" s="1027"/>
      <c r="DC8" s="1027"/>
      <c r="DD8" s="1027"/>
      <c r="DE8" s="693"/>
      <c r="DF8" s="693"/>
      <c r="DG8" s="693"/>
      <c r="DH8" s="693"/>
      <c r="DI8" s="693"/>
      <c r="DJ8" s="693"/>
      <c r="DK8" s="693"/>
      <c r="DL8" s="693"/>
    </row>
    <row r="9" spans="1:116" s="1020" customFormat="1" ht="23.25" customHeight="1">
      <c r="A9" s="1102" t="s">
        <v>2</v>
      </c>
      <c r="B9" s="1034"/>
      <c r="C9" s="1022"/>
      <c r="D9" s="1022"/>
      <c r="E9" s="1023"/>
      <c r="F9" s="1024"/>
      <c r="G9" s="1024"/>
      <c r="H9" s="1025"/>
      <c r="I9" s="1023"/>
      <c r="J9" s="1024"/>
      <c r="K9" s="1024"/>
      <c r="L9" s="1025"/>
      <c r="M9" s="1026"/>
      <c r="N9" s="1027"/>
      <c r="O9" s="1027"/>
      <c r="P9" s="1028"/>
      <c r="Q9" s="1023"/>
      <c r="R9" s="1024"/>
      <c r="S9" s="1024"/>
      <c r="T9" s="1025"/>
      <c r="U9" s="1023"/>
      <c r="V9" s="1024"/>
      <c r="W9" s="1024"/>
      <c r="X9" s="1025"/>
      <c r="Y9" s="1029"/>
      <c r="Z9" s="1030"/>
      <c r="AA9" s="1030"/>
      <c r="AB9" s="1031"/>
      <c r="AC9" s="1032"/>
      <c r="AD9" s="1027"/>
      <c r="AE9" s="1027"/>
      <c r="AF9" s="1033"/>
      <c r="AG9" s="1032"/>
      <c r="AH9" s="1027"/>
      <c r="AI9" s="1027"/>
      <c r="AJ9" s="1033"/>
      <c r="AK9" s="1032"/>
      <c r="AL9" s="1027"/>
      <c r="AM9" s="1027"/>
      <c r="AN9" s="1028"/>
      <c r="AO9" s="1032"/>
      <c r="AP9" s="1027"/>
      <c r="AQ9" s="1027"/>
      <c r="AR9" s="1033"/>
      <c r="AS9" s="1032"/>
      <c r="AT9" s="1027"/>
      <c r="AU9" s="1027"/>
      <c r="AV9" s="1033"/>
      <c r="AW9" s="1032"/>
      <c r="AX9" s="1027"/>
      <c r="AY9" s="1027"/>
      <c r="AZ9" s="1033"/>
      <c r="BA9" s="1032"/>
      <c r="BB9" s="1027"/>
      <c r="BC9" s="1027"/>
      <c r="BD9" s="1033"/>
      <c r="BE9" s="1032"/>
      <c r="BF9" s="1027"/>
      <c r="BG9" s="1027"/>
      <c r="BH9" s="1033"/>
      <c r="BI9" s="1032"/>
      <c r="BJ9" s="1027"/>
      <c r="BK9" s="1027"/>
      <c r="BL9" s="1033"/>
      <c r="BM9" s="1032"/>
      <c r="BN9" s="1027"/>
      <c r="BO9" s="1027"/>
      <c r="BP9" s="1033"/>
      <c r="BQ9" s="1032"/>
      <c r="BR9" s="1027"/>
      <c r="BS9" s="1027"/>
      <c r="BT9" s="1033"/>
      <c r="BU9" s="1032"/>
      <c r="BV9" s="1027"/>
      <c r="BW9" s="1027"/>
      <c r="BX9" s="1033"/>
      <c r="BY9" s="1032"/>
      <c r="BZ9" s="1027"/>
      <c r="CA9" s="1027"/>
      <c r="CB9" s="1033"/>
      <c r="CC9" s="1032"/>
      <c r="CD9" s="1027"/>
      <c r="CE9" s="1027"/>
      <c r="CF9" s="1033"/>
      <c r="CG9" s="1032"/>
      <c r="CH9" s="1027"/>
      <c r="CI9" s="1027"/>
      <c r="CJ9" s="1033"/>
      <c r="CK9" s="1032"/>
      <c r="CL9" s="1027"/>
      <c r="CM9" s="1027"/>
      <c r="CN9" s="1033"/>
      <c r="CO9" s="1032"/>
      <c r="CP9" s="1027"/>
      <c r="CQ9" s="1027"/>
      <c r="CR9" s="1033"/>
      <c r="CS9" s="1032"/>
      <c r="CT9" s="1027"/>
      <c r="CU9" s="1027"/>
      <c r="CV9" s="1033"/>
      <c r="CW9" s="1032"/>
      <c r="CX9" s="1027"/>
      <c r="CY9" s="1027"/>
      <c r="CZ9" s="1033"/>
      <c r="DA9" s="1032"/>
      <c r="DB9" s="1027"/>
      <c r="DC9" s="1027"/>
      <c r="DD9" s="1027"/>
      <c r="DE9" s="693"/>
      <c r="DF9" s="693"/>
      <c r="DG9" s="693"/>
      <c r="DH9" s="693"/>
      <c r="DI9" s="693"/>
      <c r="DJ9" s="693"/>
      <c r="DK9" s="693"/>
      <c r="DL9" s="693"/>
    </row>
    <row r="10" spans="1:116" s="1020" customFormat="1" ht="23.25" customHeight="1">
      <c r="A10" s="1102" t="s">
        <v>3</v>
      </c>
      <c r="B10" s="1034"/>
      <c r="C10" s="1022"/>
      <c r="D10" s="1022"/>
      <c r="E10" s="1023"/>
      <c r="F10" s="1024"/>
      <c r="G10" s="1024"/>
      <c r="H10" s="1025"/>
      <c r="I10" s="1023"/>
      <c r="J10" s="1024"/>
      <c r="K10" s="1024"/>
      <c r="L10" s="1025"/>
      <c r="M10" s="1026"/>
      <c r="N10" s="1027"/>
      <c r="O10" s="1027"/>
      <c r="P10" s="1028"/>
      <c r="Q10" s="1023"/>
      <c r="R10" s="1024"/>
      <c r="S10" s="1024"/>
      <c r="T10" s="1025"/>
      <c r="U10" s="1023"/>
      <c r="V10" s="1024"/>
      <c r="W10" s="1024"/>
      <c r="X10" s="1025"/>
      <c r="Y10" s="1026"/>
      <c r="Z10" s="1027"/>
      <c r="AA10" s="1027"/>
      <c r="AB10" s="1031"/>
      <c r="AC10" s="1032"/>
      <c r="AD10" s="1027"/>
      <c r="AE10" s="1027"/>
      <c r="AF10" s="1033"/>
      <c r="AG10" s="1032"/>
      <c r="AH10" s="1027"/>
      <c r="AI10" s="1027"/>
      <c r="AJ10" s="1033"/>
      <c r="AK10" s="1032"/>
      <c r="AL10" s="1027"/>
      <c r="AM10" s="1027"/>
      <c r="AN10" s="1028"/>
      <c r="AO10" s="1032"/>
      <c r="AP10" s="1027"/>
      <c r="AQ10" s="1027"/>
      <c r="AR10" s="1033"/>
      <c r="AS10" s="1032"/>
      <c r="AT10" s="1027"/>
      <c r="AU10" s="1027"/>
      <c r="AV10" s="1033"/>
      <c r="AW10" s="1032"/>
      <c r="AX10" s="1027"/>
      <c r="AY10" s="1027"/>
      <c r="AZ10" s="1033"/>
      <c r="BA10" s="1032"/>
      <c r="BB10" s="1027"/>
      <c r="BC10" s="1027"/>
      <c r="BD10" s="1033"/>
      <c r="BE10" s="1032"/>
      <c r="BF10" s="1027"/>
      <c r="BG10" s="1027"/>
      <c r="BH10" s="1033"/>
      <c r="BI10" s="1032"/>
      <c r="BJ10" s="1027"/>
      <c r="BK10" s="1027"/>
      <c r="BL10" s="1033"/>
      <c r="BM10" s="1032"/>
      <c r="BN10" s="1027"/>
      <c r="BO10" s="1027"/>
      <c r="BP10" s="1033"/>
      <c r="BQ10" s="1032"/>
      <c r="BR10" s="1027"/>
      <c r="BS10" s="1027"/>
      <c r="BT10" s="1033"/>
      <c r="BU10" s="1032"/>
      <c r="BV10" s="1027"/>
      <c r="BW10" s="1027"/>
      <c r="BX10" s="1033"/>
      <c r="BY10" s="1032"/>
      <c r="BZ10" s="1027"/>
      <c r="CA10" s="1027"/>
      <c r="CB10" s="1033"/>
      <c r="CC10" s="1032"/>
      <c r="CD10" s="1027"/>
      <c r="CE10" s="1027"/>
      <c r="CF10" s="1033"/>
      <c r="CG10" s="1032"/>
      <c r="CH10" s="1027"/>
      <c r="CI10" s="1027"/>
      <c r="CJ10" s="1033"/>
      <c r="CK10" s="1032"/>
      <c r="CL10" s="1027"/>
      <c r="CM10" s="1027"/>
      <c r="CN10" s="1033"/>
      <c r="CO10" s="1032"/>
      <c r="CP10" s="1027"/>
      <c r="CQ10" s="1027"/>
      <c r="CR10" s="1033"/>
      <c r="CS10" s="1032"/>
      <c r="CT10" s="1027"/>
      <c r="CU10" s="1027"/>
      <c r="CV10" s="1033"/>
      <c r="CW10" s="1032"/>
      <c r="CX10" s="1027"/>
      <c r="CY10" s="1027"/>
      <c r="CZ10" s="1033"/>
      <c r="DA10" s="1032"/>
      <c r="DB10" s="1027"/>
      <c r="DC10" s="1027"/>
      <c r="DD10" s="1027"/>
      <c r="DE10" s="693"/>
      <c r="DF10" s="693"/>
      <c r="DG10" s="693"/>
      <c r="DH10" s="693"/>
      <c r="DI10" s="693"/>
      <c r="DJ10" s="693"/>
      <c r="DK10" s="693"/>
      <c r="DL10" s="693"/>
    </row>
    <row r="11" spans="1:116" s="1020" customFormat="1" ht="23.25" customHeight="1">
      <c r="A11" s="1103" t="s">
        <v>4</v>
      </c>
      <c r="B11" s="1035"/>
      <c r="C11" s="1036"/>
      <c r="D11" s="1036"/>
      <c r="E11" s="1037"/>
      <c r="F11" s="1038"/>
      <c r="G11" s="1038"/>
      <c r="H11" s="1039"/>
      <c r="I11" s="1037"/>
      <c r="J11" s="1038"/>
      <c r="K11" s="1038"/>
      <c r="L11" s="1039"/>
      <c r="M11" s="1040"/>
      <c r="N11" s="1041"/>
      <c r="O11" s="1041"/>
      <c r="P11" s="1042"/>
      <c r="Q11" s="1037"/>
      <c r="R11" s="1038"/>
      <c r="S11" s="1038"/>
      <c r="T11" s="1039"/>
      <c r="U11" s="1037"/>
      <c r="V11" s="1038"/>
      <c r="W11" s="1038"/>
      <c r="X11" s="1039"/>
      <c r="Y11" s="1043"/>
      <c r="Z11" s="1044"/>
      <c r="AA11" s="1044"/>
      <c r="AB11" s="1045"/>
      <c r="AC11" s="1046"/>
      <c r="AD11" s="1041"/>
      <c r="AE11" s="1041"/>
      <c r="AF11" s="1045"/>
      <c r="AG11" s="1047"/>
      <c r="AH11" s="1048"/>
      <c r="AI11" s="1048"/>
      <c r="AJ11" s="1049"/>
      <c r="AK11" s="1046"/>
      <c r="AL11" s="1041"/>
      <c r="AM11" s="1041"/>
      <c r="AN11" s="1042"/>
      <c r="AO11" s="1046"/>
      <c r="AP11" s="1041"/>
      <c r="AQ11" s="1041"/>
      <c r="AR11" s="1045"/>
      <c r="AS11" s="1047"/>
      <c r="AT11" s="1048"/>
      <c r="AU11" s="1048"/>
      <c r="AV11" s="1049"/>
      <c r="AW11" s="1047"/>
      <c r="AX11" s="1048"/>
      <c r="AY11" s="1048"/>
      <c r="AZ11" s="1049"/>
      <c r="BA11" s="1047"/>
      <c r="BB11" s="1048"/>
      <c r="BC11" s="1048"/>
      <c r="BD11" s="1049"/>
      <c r="BE11" s="1047"/>
      <c r="BF11" s="1048"/>
      <c r="BG11" s="1048"/>
      <c r="BH11" s="1049"/>
      <c r="BI11" s="1047"/>
      <c r="BJ11" s="1048"/>
      <c r="BK11" s="1048"/>
      <c r="BL11" s="1049"/>
      <c r="BM11" s="1046"/>
      <c r="BN11" s="1041"/>
      <c r="BO11" s="1041"/>
      <c r="BP11" s="1045"/>
      <c r="BQ11" s="1046"/>
      <c r="BR11" s="1041"/>
      <c r="BS11" s="1041"/>
      <c r="BT11" s="1045"/>
      <c r="BU11" s="1046"/>
      <c r="BV11" s="1041"/>
      <c r="BW11" s="1041"/>
      <c r="BX11" s="1045"/>
      <c r="BY11" s="1046"/>
      <c r="BZ11" s="1041"/>
      <c r="CA11" s="1041"/>
      <c r="CB11" s="1045"/>
      <c r="CC11" s="1046"/>
      <c r="CD11" s="1041"/>
      <c r="CE11" s="1041"/>
      <c r="CF11" s="1045"/>
      <c r="CG11" s="1046"/>
      <c r="CH11" s="1041"/>
      <c r="CI11" s="1041"/>
      <c r="CJ11" s="1045"/>
      <c r="CK11" s="1046"/>
      <c r="CL11" s="1041"/>
      <c r="CM11" s="1041"/>
      <c r="CN11" s="1045"/>
      <c r="CO11" s="1046"/>
      <c r="CP11" s="1041"/>
      <c r="CQ11" s="1041"/>
      <c r="CR11" s="1045"/>
      <c r="CS11" s="1046"/>
      <c r="CT11" s="1041"/>
      <c r="CU11" s="1041"/>
      <c r="CV11" s="1045"/>
      <c r="CW11" s="1046"/>
      <c r="CX11" s="1041"/>
      <c r="CY11" s="1041"/>
      <c r="CZ11" s="1045"/>
      <c r="DA11" s="1046"/>
      <c r="DB11" s="1041"/>
      <c r="DC11" s="1041"/>
      <c r="DD11" s="1041"/>
      <c r="DE11" s="693"/>
      <c r="DF11" s="693"/>
      <c r="DG11" s="693"/>
      <c r="DH11" s="693"/>
      <c r="DI11" s="693"/>
      <c r="DJ11" s="693"/>
      <c r="DK11" s="693"/>
      <c r="DL11" s="693"/>
    </row>
    <row r="12" spans="1:136" s="1054" customFormat="1" ht="23.25" customHeight="1">
      <c r="A12" s="1103" t="s">
        <v>149</v>
      </c>
      <c r="B12" s="1035"/>
      <c r="C12" s="1022"/>
      <c r="D12" s="1022"/>
      <c r="E12" s="1023"/>
      <c r="F12" s="1024"/>
      <c r="G12" s="1024"/>
      <c r="H12" s="1025"/>
      <c r="I12" s="1023"/>
      <c r="J12" s="1024"/>
      <c r="K12" s="1024"/>
      <c r="L12" s="1025"/>
      <c r="M12" s="1050"/>
      <c r="N12" s="1051"/>
      <c r="O12" s="1051"/>
      <c r="P12" s="1028"/>
      <c r="Q12" s="1023"/>
      <c r="R12" s="1024"/>
      <c r="S12" s="1024"/>
      <c r="T12" s="1025"/>
      <c r="U12" s="1023"/>
      <c r="V12" s="1024"/>
      <c r="W12" s="1024"/>
      <c r="X12" s="1025"/>
      <c r="Y12" s="1050"/>
      <c r="Z12" s="1051"/>
      <c r="AA12" s="1051"/>
      <c r="AB12" s="1033"/>
      <c r="AC12" s="1032"/>
      <c r="AD12" s="1027"/>
      <c r="AE12" s="1027"/>
      <c r="AF12" s="1033"/>
      <c r="AG12" s="1052"/>
      <c r="AH12" s="1051"/>
      <c r="AI12" s="1051"/>
      <c r="AJ12" s="1053"/>
      <c r="AK12" s="1032"/>
      <c r="AL12" s="1027"/>
      <c r="AM12" s="1027"/>
      <c r="AN12" s="1028"/>
      <c r="AO12" s="1032"/>
      <c r="AP12" s="1027"/>
      <c r="AQ12" s="1027"/>
      <c r="AR12" s="1033"/>
      <c r="AS12" s="1052"/>
      <c r="AT12" s="1051"/>
      <c r="AU12" s="1051"/>
      <c r="AV12" s="1053"/>
      <c r="AW12" s="1052"/>
      <c r="AX12" s="1051"/>
      <c r="AY12" s="1051"/>
      <c r="AZ12" s="1053"/>
      <c r="BA12" s="1052"/>
      <c r="BB12" s="1051"/>
      <c r="BC12" s="1051"/>
      <c r="BD12" s="1053"/>
      <c r="BE12" s="1052"/>
      <c r="BF12" s="1051"/>
      <c r="BG12" s="1051"/>
      <c r="BH12" s="1053"/>
      <c r="BI12" s="1052"/>
      <c r="BJ12" s="1051"/>
      <c r="BK12" s="1051"/>
      <c r="BL12" s="1053"/>
      <c r="BM12" s="1032"/>
      <c r="BN12" s="1027"/>
      <c r="BO12" s="1027"/>
      <c r="BP12" s="1033"/>
      <c r="BQ12" s="1032"/>
      <c r="BR12" s="1027"/>
      <c r="BS12" s="1027"/>
      <c r="BT12" s="1033"/>
      <c r="BU12" s="1032"/>
      <c r="BV12" s="1027"/>
      <c r="BW12" s="1027"/>
      <c r="BX12" s="1033"/>
      <c r="BY12" s="1032"/>
      <c r="BZ12" s="1027"/>
      <c r="CA12" s="1027"/>
      <c r="CB12" s="1033"/>
      <c r="CC12" s="1032"/>
      <c r="CD12" s="1027"/>
      <c r="CE12" s="1027"/>
      <c r="CF12" s="1033"/>
      <c r="CG12" s="1032"/>
      <c r="CH12" s="1027"/>
      <c r="CI12" s="1027"/>
      <c r="CJ12" s="1033"/>
      <c r="CK12" s="1032"/>
      <c r="CL12" s="1027"/>
      <c r="CM12" s="1027"/>
      <c r="CN12" s="1033"/>
      <c r="CO12" s="1032"/>
      <c r="CP12" s="1027"/>
      <c r="CQ12" s="1027"/>
      <c r="CR12" s="1033"/>
      <c r="CS12" s="1032"/>
      <c r="CT12" s="1027"/>
      <c r="CU12" s="1027"/>
      <c r="CV12" s="1033"/>
      <c r="CW12" s="1032"/>
      <c r="CX12" s="1027"/>
      <c r="CY12" s="1027"/>
      <c r="CZ12" s="1033"/>
      <c r="DA12" s="1032"/>
      <c r="DB12" s="1027"/>
      <c r="DC12" s="1027"/>
      <c r="DD12" s="1027"/>
      <c r="DE12" s="693"/>
      <c r="DF12" s="693"/>
      <c r="DG12" s="693"/>
      <c r="DH12" s="693"/>
      <c r="DI12" s="693"/>
      <c r="DJ12" s="693"/>
      <c r="DK12" s="693"/>
      <c r="DL12" s="693"/>
      <c r="DM12" s="1020"/>
      <c r="DN12" s="1020"/>
      <c r="DO12" s="1020"/>
      <c r="DP12" s="1020"/>
      <c r="DQ12" s="1020"/>
      <c r="DR12" s="1020"/>
      <c r="DS12" s="1020"/>
      <c r="DT12" s="1020"/>
      <c r="DU12" s="1020"/>
      <c r="DV12" s="1020"/>
      <c r="DW12" s="1020"/>
      <c r="DX12" s="1020"/>
      <c r="DY12" s="1020"/>
      <c r="DZ12" s="1020"/>
      <c r="EA12" s="1020"/>
      <c r="EB12" s="1020"/>
      <c r="EC12" s="1020"/>
      <c r="ED12" s="1020"/>
      <c r="EE12" s="1020"/>
      <c r="EF12" s="1020"/>
    </row>
    <row r="13" spans="1:116" s="1020" customFormat="1" ht="23.25" customHeight="1">
      <c r="A13" s="1100" t="s">
        <v>69</v>
      </c>
      <c r="B13" s="1009"/>
      <c r="C13" s="1055">
        <v>38869</v>
      </c>
      <c r="D13" s="1056">
        <v>39692</v>
      </c>
      <c r="E13" s="1057"/>
      <c r="F13" s="1058"/>
      <c r="G13" s="1058"/>
      <c r="H13" s="1059"/>
      <c r="I13" s="1057"/>
      <c r="J13" s="1058"/>
      <c r="K13" s="1058"/>
      <c r="L13" s="1059"/>
      <c r="M13" s="1015"/>
      <c r="N13" s="1016"/>
      <c r="O13" s="1016"/>
      <c r="P13" s="1017"/>
      <c r="Q13" s="1057"/>
      <c r="R13" s="1058"/>
      <c r="S13" s="1058"/>
      <c r="T13" s="1059"/>
      <c r="U13" s="1057"/>
      <c r="V13" s="1058"/>
      <c r="W13" s="1058"/>
      <c r="X13" s="1059"/>
      <c r="Y13" s="1015"/>
      <c r="Z13" s="1016"/>
      <c r="AA13" s="1016"/>
      <c r="AB13" s="1018"/>
      <c r="AC13" s="1019"/>
      <c r="AD13" s="1016"/>
      <c r="AE13" s="1016"/>
      <c r="AF13" s="1018"/>
      <c r="AG13" s="1019"/>
      <c r="AH13" s="1016"/>
      <c r="AI13" s="1016"/>
      <c r="AJ13" s="1018"/>
      <c r="AK13" s="1019"/>
      <c r="AL13" s="1016"/>
      <c r="AM13" s="1016"/>
      <c r="AN13" s="1017"/>
      <c r="AO13" s="1019"/>
      <c r="AP13" s="1016"/>
      <c r="AQ13" s="1016"/>
      <c r="AR13" s="1018"/>
      <c r="AS13" s="1019"/>
      <c r="AT13" s="1016"/>
      <c r="AU13" s="1016"/>
      <c r="AV13" s="1018"/>
      <c r="AW13" s="1019"/>
      <c r="AX13" s="1016"/>
      <c r="AY13" s="1016"/>
      <c r="AZ13" s="1018"/>
      <c r="BA13" s="1019"/>
      <c r="BB13" s="1016"/>
      <c r="BC13" s="1016"/>
      <c r="BD13" s="1018"/>
      <c r="BE13" s="1019"/>
      <c r="BF13" s="1016"/>
      <c r="BG13" s="1016"/>
      <c r="BH13" s="1018"/>
      <c r="BI13" s="1019"/>
      <c r="BJ13" s="1016"/>
      <c r="BK13" s="1016"/>
      <c r="BL13" s="1018"/>
      <c r="BM13" s="1019"/>
      <c r="BN13" s="1016"/>
      <c r="BO13" s="1016"/>
      <c r="BP13" s="1018"/>
      <c r="BQ13" s="1019"/>
      <c r="BR13" s="1016"/>
      <c r="BS13" s="1016"/>
      <c r="BT13" s="1018"/>
      <c r="BU13" s="1019"/>
      <c r="BV13" s="1016"/>
      <c r="BW13" s="1016"/>
      <c r="BX13" s="1018"/>
      <c r="BY13" s="1019"/>
      <c r="BZ13" s="1016"/>
      <c r="CA13" s="1016"/>
      <c r="CB13" s="1018"/>
      <c r="CC13" s="1019"/>
      <c r="CD13" s="1016"/>
      <c r="CE13" s="1016"/>
      <c r="CF13" s="1018"/>
      <c r="CG13" s="1019"/>
      <c r="CH13" s="1016"/>
      <c r="CI13" s="1016"/>
      <c r="CJ13" s="1018"/>
      <c r="CK13" s="1019"/>
      <c r="CL13" s="1016"/>
      <c r="CM13" s="1016"/>
      <c r="CN13" s="1018"/>
      <c r="CO13" s="1019"/>
      <c r="CP13" s="1016"/>
      <c r="CQ13" s="1016"/>
      <c r="CR13" s="1018"/>
      <c r="CS13" s="1019"/>
      <c r="CT13" s="1016"/>
      <c r="CU13" s="1016"/>
      <c r="CV13" s="1018"/>
      <c r="CW13" s="1019"/>
      <c r="CX13" s="1016"/>
      <c r="CY13" s="1016"/>
      <c r="CZ13" s="1018"/>
      <c r="DA13" s="1019"/>
      <c r="DB13" s="1016"/>
      <c r="DC13" s="1016"/>
      <c r="DD13" s="1016"/>
      <c r="DE13" s="693"/>
      <c r="DF13" s="693"/>
      <c r="DG13" s="693"/>
      <c r="DH13" s="693"/>
      <c r="DI13" s="693"/>
      <c r="DJ13" s="693"/>
      <c r="DK13" s="693"/>
      <c r="DL13" s="693"/>
    </row>
    <row r="14" spans="1:116" s="1020" customFormat="1" ht="23.25" customHeight="1">
      <c r="A14" s="1101" t="s">
        <v>5</v>
      </c>
      <c r="B14" s="1060"/>
      <c r="C14" s="1022"/>
      <c r="D14" s="1022"/>
      <c r="E14" s="1023"/>
      <c r="F14" s="1024"/>
      <c r="G14" s="1024"/>
      <c r="H14" s="1025"/>
      <c r="I14" s="1023"/>
      <c r="J14" s="1024"/>
      <c r="K14" s="1024"/>
      <c r="L14" s="1025"/>
      <c r="M14" s="1026"/>
      <c r="N14" s="1027"/>
      <c r="O14" s="1027"/>
      <c r="P14" s="1028"/>
      <c r="Q14" s="1023"/>
      <c r="R14" s="1024"/>
      <c r="S14" s="1024"/>
      <c r="T14" s="1025"/>
      <c r="U14" s="1023"/>
      <c r="V14" s="1024"/>
      <c r="W14" s="1024"/>
      <c r="X14" s="1025"/>
      <c r="Y14" s="1026"/>
      <c r="Z14" s="1027"/>
      <c r="AA14" s="1027"/>
      <c r="AB14" s="1033"/>
      <c r="AC14" s="1032"/>
      <c r="AD14" s="1027"/>
      <c r="AE14" s="1027"/>
      <c r="AF14" s="1033"/>
      <c r="AG14" s="1061"/>
      <c r="AH14" s="1030"/>
      <c r="AI14" s="1027"/>
      <c r="AJ14" s="1033"/>
      <c r="AK14" s="1032"/>
      <c r="AL14" s="1027"/>
      <c r="AM14" s="1027"/>
      <c r="AN14" s="1028"/>
      <c r="AO14" s="1032"/>
      <c r="AP14" s="1027"/>
      <c r="AQ14" s="1027"/>
      <c r="AR14" s="1033"/>
      <c r="AS14" s="1032"/>
      <c r="AT14" s="1027"/>
      <c r="AU14" s="1027"/>
      <c r="AV14" s="1033"/>
      <c r="AW14" s="1032"/>
      <c r="AX14" s="1027"/>
      <c r="AY14" s="1027"/>
      <c r="AZ14" s="1033"/>
      <c r="BA14" s="1032"/>
      <c r="BB14" s="1027"/>
      <c r="BC14" s="1027"/>
      <c r="BD14" s="1033"/>
      <c r="BE14" s="1032"/>
      <c r="BF14" s="1027"/>
      <c r="BG14" s="1027"/>
      <c r="BH14" s="1033"/>
      <c r="BI14" s="1032"/>
      <c r="BJ14" s="1027"/>
      <c r="BK14" s="1027"/>
      <c r="BL14" s="1033"/>
      <c r="BM14" s="1032"/>
      <c r="BN14" s="1027"/>
      <c r="BO14" s="1027"/>
      <c r="BP14" s="1033"/>
      <c r="BQ14" s="1032"/>
      <c r="BR14" s="1027"/>
      <c r="BS14" s="1027"/>
      <c r="BT14" s="1033"/>
      <c r="BU14" s="1032"/>
      <c r="BV14" s="1027"/>
      <c r="BW14" s="1027"/>
      <c r="BX14" s="1033"/>
      <c r="BY14" s="1032"/>
      <c r="BZ14" s="1027"/>
      <c r="CA14" s="1027"/>
      <c r="CB14" s="1033"/>
      <c r="CC14" s="1032"/>
      <c r="CD14" s="1027"/>
      <c r="CE14" s="1027"/>
      <c r="CF14" s="1033"/>
      <c r="CG14" s="1032"/>
      <c r="CH14" s="1027"/>
      <c r="CI14" s="1027"/>
      <c r="CJ14" s="1033"/>
      <c r="CK14" s="1032"/>
      <c r="CL14" s="1027"/>
      <c r="CM14" s="1027"/>
      <c r="CN14" s="1033"/>
      <c r="CO14" s="1032"/>
      <c r="CP14" s="1027"/>
      <c r="CQ14" s="1027"/>
      <c r="CR14" s="1033"/>
      <c r="CS14" s="1032"/>
      <c r="CT14" s="1027"/>
      <c r="CU14" s="1027"/>
      <c r="CV14" s="1033"/>
      <c r="CW14" s="1032"/>
      <c r="CX14" s="1027"/>
      <c r="CY14" s="1027"/>
      <c r="CZ14" s="1033"/>
      <c r="DA14" s="1032"/>
      <c r="DB14" s="1027"/>
      <c r="DC14" s="1027"/>
      <c r="DD14" s="1027"/>
      <c r="DE14" s="693"/>
      <c r="DF14" s="693"/>
      <c r="DG14" s="693"/>
      <c r="DH14" s="693"/>
      <c r="DI14" s="693"/>
      <c r="DJ14" s="693"/>
      <c r="DK14" s="693"/>
      <c r="DL14" s="693"/>
    </row>
    <row r="15" spans="1:116" s="1020" customFormat="1" ht="23.25" customHeight="1">
      <c r="A15" s="1102" t="s">
        <v>6</v>
      </c>
      <c r="B15" s="1034"/>
      <c r="C15" s="1022"/>
      <c r="D15" s="1022"/>
      <c r="E15" s="1023"/>
      <c r="F15" s="1024"/>
      <c r="G15" s="1024"/>
      <c r="H15" s="1025"/>
      <c r="I15" s="1023"/>
      <c r="J15" s="1024"/>
      <c r="K15" s="1024"/>
      <c r="L15" s="1025"/>
      <c r="M15" s="1026"/>
      <c r="N15" s="1027"/>
      <c r="O15" s="1027"/>
      <c r="P15" s="1028"/>
      <c r="Q15" s="1023"/>
      <c r="R15" s="1024"/>
      <c r="S15" s="1024"/>
      <c r="T15" s="1025"/>
      <c r="U15" s="1023"/>
      <c r="V15" s="1024"/>
      <c r="W15" s="1024"/>
      <c r="X15" s="1025"/>
      <c r="Y15" s="1026"/>
      <c r="Z15" s="1027"/>
      <c r="AA15" s="1027"/>
      <c r="AB15" s="1033"/>
      <c r="AC15" s="1032"/>
      <c r="AD15" s="1027"/>
      <c r="AE15" s="1027"/>
      <c r="AF15" s="1033"/>
      <c r="AG15" s="1061"/>
      <c r="AH15" s="1030"/>
      <c r="AI15" s="1030"/>
      <c r="AJ15" s="1033"/>
      <c r="AK15" s="1032"/>
      <c r="AL15" s="1027"/>
      <c r="AM15" s="1027"/>
      <c r="AN15" s="1028"/>
      <c r="AO15" s="1032"/>
      <c r="AP15" s="1027"/>
      <c r="AQ15" s="1027"/>
      <c r="AR15" s="1033"/>
      <c r="AS15" s="1032"/>
      <c r="AT15" s="1027"/>
      <c r="AU15" s="1027"/>
      <c r="AV15" s="1033"/>
      <c r="AW15" s="1032"/>
      <c r="AX15" s="1027"/>
      <c r="AY15" s="1027"/>
      <c r="AZ15" s="1033"/>
      <c r="BA15" s="1032"/>
      <c r="BB15" s="1027"/>
      <c r="BC15" s="1027"/>
      <c r="BD15" s="1033"/>
      <c r="BE15" s="1032"/>
      <c r="BF15" s="1027"/>
      <c r="BG15" s="1027"/>
      <c r="BH15" s="1033"/>
      <c r="BI15" s="1032"/>
      <c r="BJ15" s="1027"/>
      <c r="BK15" s="1027"/>
      <c r="BL15" s="1033"/>
      <c r="BM15" s="1032"/>
      <c r="BN15" s="1027"/>
      <c r="BO15" s="1027"/>
      <c r="BP15" s="1033"/>
      <c r="BQ15" s="1032"/>
      <c r="BR15" s="1027"/>
      <c r="BS15" s="1027"/>
      <c r="BT15" s="1033"/>
      <c r="BU15" s="1032"/>
      <c r="BV15" s="1027"/>
      <c r="BW15" s="1027"/>
      <c r="BX15" s="1033"/>
      <c r="BY15" s="1032"/>
      <c r="BZ15" s="1027"/>
      <c r="CA15" s="1027"/>
      <c r="CB15" s="1033"/>
      <c r="CC15" s="1032"/>
      <c r="CD15" s="1027"/>
      <c r="CE15" s="1027"/>
      <c r="CF15" s="1033"/>
      <c r="CG15" s="1032"/>
      <c r="CH15" s="1027"/>
      <c r="CI15" s="1027"/>
      <c r="CJ15" s="1033"/>
      <c r="CK15" s="1032"/>
      <c r="CL15" s="1027"/>
      <c r="CM15" s="1027"/>
      <c r="CN15" s="1033"/>
      <c r="CO15" s="1032"/>
      <c r="CP15" s="1027"/>
      <c r="CQ15" s="1027"/>
      <c r="CR15" s="1033"/>
      <c r="CS15" s="1032"/>
      <c r="CT15" s="1027"/>
      <c r="CU15" s="1027"/>
      <c r="CV15" s="1033"/>
      <c r="CW15" s="1032"/>
      <c r="CX15" s="1027"/>
      <c r="CY15" s="1027"/>
      <c r="CZ15" s="1033"/>
      <c r="DA15" s="1032"/>
      <c r="DB15" s="1027"/>
      <c r="DC15" s="1027"/>
      <c r="DD15" s="1027"/>
      <c r="DE15" s="693"/>
      <c r="DF15" s="693"/>
      <c r="DG15" s="693"/>
      <c r="DH15" s="693"/>
      <c r="DI15" s="693"/>
      <c r="DJ15" s="693"/>
      <c r="DK15" s="693"/>
      <c r="DL15" s="693"/>
    </row>
    <row r="16" spans="1:116" s="1020" customFormat="1" ht="23.25" customHeight="1">
      <c r="A16" s="1102" t="s">
        <v>7</v>
      </c>
      <c r="B16" s="1034"/>
      <c r="C16" s="1022"/>
      <c r="D16" s="1022"/>
      <c r="E16" s="1023"/>
      <c r="F16" s="1024"/>
      <c r="G16" s="1024"/>
      <c r="H16" s="1025"/>
      <c r="I16" s="1023"/>
      <c r="J16" s="1024"/>
      <c r="K16" s="1024"/>
      <c r="L16" s="1025"/>
      <c r="M16" s="1026"/>
      <c r="N16" s="1027"/>
      <c r="O16" s="1027"/>
      <c r="P16" s="1028"/>
      <c r="Q16" s="1023"/>
      <c r="R16" s="1024"/>
      <c r="S16" s="1024"/>
      <c r="T16" s="1025"/>
      <c r="U16" s="1023"/>
      <c r="V16" s="1024"/>
      <c r="W16" s="1024"/>
      <c r="X16" s="1025"/>
      <c r="Y16" s="1026"/>
      <c r="Z16" s="1027"/>
      <c r="AA16" s="1027"/>
      <c r="AB16" s="1033"/>
      <c r="AC16" s="1062"/>
      <c r="AD16" s="1063"/>
      <c r="AE16" s="1063"/>
      <c r="AF16" s="1064"/>
      <c r="AG16" s="1061"/>
      <c r="AH16" s="1030"/>
      <c r="AI16" s="1030"/>
      <c r="AJ16" s="1033"/>
      <c r="AK16" s="1032"/>
      <c r="AL16" s="1027"/>
      <c r="AM16" s="1027"/>
      <c r="AN16" s="1028"/>
      <c r="AO16" s="1032"/>
      <c r="AP16" s="1027"/>
      <c r="AQ16" s="1027"/>
      <c r="AR16" s="1033"/>
      <c r="AS16" s="1032"/>
      <c r="AT16" s="1027"/>
      <c r="AU16" s="1027"/>
      <c r="AV16" s="1033"/>
      <c r="AW16" s="1032"/>
      <c r="AX16" s="1027"/>
      <c r="AY16" s="1027"/>
      <c r="AZ16" s="1033"/>
      <c r="BA16" s="1032"/>
      <c r="BB16" s="1027"/>
      <c r="BC16" s="1027"/>
      <c r="BD16" s="1033"/>
      <c r="BE16" s="1032"/>
      <c r="BF16" s="1027"/>
      <c r="BG16" s="1027"/>
      <c r="BH16" s="1033"/>
      <c r="BI16" s="1032"/>
      <c r="BJ16" s="1027"/>
      <c r="BK16" s="1027"/>
      <c r="BL16" s="1033"/>
      <c r="BM16" s="1032"/>
      <c r="BN16" s="1027"/>
      <c r="BO16" s="1027"/>
      <c r="BP16" s="1033"/>
      <c r="BQ16" s="1032"/>
      <c r="BR16" s="1027"/>
      <c r="BS16" s="1027"/>
      <c r="BT16" s="1033"/>
      <c r="BU16" s="1032"/>
      <c r="BV16" s="1027"/>
      <c r="BW16" s="1027"/>
      <c r="BX16" s="1033"/>
      <c r="BY16" s="1032"/>
      <c r="BZ16" s="1027"/>
      <c r="CA16" s="1027"/>
      <c r="CB16" s="1033"/>
      <c r="CC16" s="1032"/>
      <c r="CD16" s="1027"/>
      <c r="CE16" s="1027"/>
      <c r="CF16" s="1033"/>
      <c r="CG16" s="1032"/>
      <c r="CH16" s="1027"/>
      <c r="CI16" s="1027"/>
      <c r="CJ16" s="1033"/>
      <c r="CK16" s="1032"/>
      <c r="CL16" s="1027"/>
      <c r="CM16" s="1027"/>
      <c r="CN16" s="1033"/>
      <c r="CO16" s="1032"/>
      <c r="CP16" s="1027"/>
      <c r="CQ16" s="1027"/>
      <c r="CR16" s="1033"/>
      <c r="CS16" s="1032"/>
      <c r="CT16" s="1027"/>
      <c r="CU16" s="1027"/>
      <c r="CV16" s="1033"/>
      <c r="CW16" s="1032"/>
      <c r="CX16" s="1027"/>
      <c r="CY16" s="1027"/>
      <c r="CZ16" s="1033"/>
      <c r="DA16" s="1032"/>
      <c r="DB16" s="1027"/>
      <c r="DC16" s="1027"/>
      <c r="DD16" s="1027"/>
      <c r="DE16" s="693"/>
      <c r="DF16" s="693"/>
      <c r="DG16" s="693"/>
      <c r="DH16" s="693"/>
      <c r="DI16" s="693"/>
      <c r="DJ16" s="693"/>
      <c r="DK16" s="693"/>
      <c r="DL16" s="693"/>
    </row>
    <row r="17" spans="1:116" s="1020" customFormat="1" ht="23.25" customHeight="1">
      <c r="A17" s="1102" t="s">
        <v>3</v>
      </c>
      <c r="B17" s="1034"/>
      <c r="C17" s="1022"/>
      <c r="D17" s="1022"/>
      <c r="E17" s="1023"/>
      <c r="F17" s="1024"/>
      <c r="G17" s="1024"/>
      <c r="H17" s="1025"/>
      <c r="I17" s="1023"/>
      <c r="J17" s="1024"/>
      <c r="K17" s="1024"/>
      <c r="L17" s="1025"/>
      <c r="M17" s="1026"/>
      <c r="N17" s="1027"/>
      <c r="O17" s="1027"/>
      <c r="P17" s="1028"/>
      <c r="Q17" s="1023"/>
      <c r="R17" s="1024"/>
      <c r="S17" s="1024"/>
      <c r="T17" s="1025"/>
      <c r="U17" s="1023"/>
      <c r="V17" s="1024"/>
      <c r="W17" s="1024"/>
      <c r="X17" s="1025"/>
      <c r="Y17" s="1026"/>
      <c r="Z17" s="1027"/>
      <c r="AA17" s="1027"/>
      <c r="AB17" s="1033"/>
      <c r="AC17" s="1032"/>
      <c r="AD17" s="1027"/>
      <c r="AE17" s="1027"/>
      <c r="AF17" s="1033"/>
      <c r="AG17" s="1061"/>
      <c r="AH17" s="1030"/>
      <c r="AI17" s="1030"/>
      <c r="AJ17" s="1033"/>
      <c r="AK17" s="1032"/>
      <c r="AL17" s="1027"/>
      <c r="AM17" s="1027"/>
      <c r="AN17" s="1028"/>
      <c r="AO17" s="1032"/>
      <c r="AP17" s="1027"/>
      <c r="AQ17" s="1027"/>
      <c r="AR17" s="1033"/>
      <c r="AS17" s="1032"/>
      <c r="AT17" s="1027"/>
      <c r="AU17" s="1027"/>
      <c r="AV17" s="1033"/>
      <c r="AW17" s="1032"/>
      <c r="AX17" s="1027"/>
      <c r="AY17" s="1027"/>
      <c r="AZ17" s="1033"/>
      <c r="BA17" s="1032"/>
      <c r="BB17" s="1027"/>
      <c r="BC17" s="1027"/>
      <c r="BD17" s="1033"/>
      <c r="BE17" s="1032"/>
      <c r="BF17" s="1027"/>
      <c r="BG17" s="1027"/>
      <c r="BH17" s="1033"/>
      <c r="BI17" s="1032"/>
      <c r="BJ17" s="1027"/>
      <c r="BK17" s="1027"/>
      <c r="BL17" s="1033"/>
      <c r="BM17" s="1032"/>
      <c r="BN17" s="1027"/>
      <c r="BO17" s="1027"/>
      <c r="BP17" s="1033"/>
      <c r="BQ17" s="1032"/>
      <c r="BR17" s="1027"/>
      <c r="BS17" s="1027"/>
      <c r="BT17" s="1033"/>
      <c r="BU17" s="1032"/>
      <c r="BV17" s="1027"/>
      <c r="BW17" s="1027"/>
      <c r="BX17" s="1033"/>
      <c r="BY17" s="1032"/>
      <c r="BZ17" s="1027"/>
      <c r="CA17" s="1027"/>
      <c r="CB17" s="1033"/>
      <c r="CC17" s="1032"/>
      <c r="CD17" s="1027"/>
      <c r="CE17" s="1027"/>
      <c r="CF17" s="1033"/>
      <c r="CG17" s="1032"/>
      <c r="CH17" s="1027"/>
      <c r="CI17" s="1027"/>
      <c r="CJ17" s="1033"/>
      <c r="CK17" s="1032"/>
      <c r="CL17" s="1027"/>
      <c r="CM17" s="1027"/>
      <c r="CN17" s="1033"/>
      <c r="CO17" s="1032"/>
      <c r="CP17" s="1027"/>
      <c r="CQ17" s="1027"/>
      <c r="CR17" s="1033"/>
      <c r="CS17" s="1032"/>
      <c r="CT17" s="1027"/>
      <c r="CU17" s="1027"/>
      <c r="CV17" s="1033"/>
      <c r="CW17" s="1032"/>
      <c r="CX17" s="1027"/>
      <c r="CY17" s="1027"/>
      <c r="CZ17" s="1033"/>
      <c r="DA17" s="1032"/>
      <c r="DB17" s="1027"/>
      <c r="DC17" s="1027"/>
      <c r="DD17" s="1027"/>
      <c r="DE17" s="693"/>
      <c r="DF17" s="693"/>
      <c r="DG17" s="693"/>
      <c r="DH17" s="693"/>
      <c r="DI17" s="693"/>
      <c r="DJ17" s="693"/>
      <c r="DK17" s="693"/>
      <c r="DL17" s="693"/>
    </row>
    <row r="18" spans="1:116" s="1020" customFormat="1" ht="23.25" customHeight="1">
      <c r="A18" s="1102" t="s">
        <v>150</v>
      </c>
      <c r="B18" s="1065"/>
      <c r="C18" s="1022"/>
      <c r="D18" s="1022"/>
      <c r="E18" s="1023"/>
      <c r="F18" s="1024"/>
      <c r="G18" s="1024"/>
      <c r="H18" s="1025"/>
      <c r="I18" s="1023"/>
      <c r="J18" s="1024"/>
      <c r="K18" s="1024"/>
      <c r="L18" s="1025"/>
      <c r="M18" s="1050"/>
      <c r="N18" s="1051"/>
      <c r="O18" s="1051"/>
      <c r="P18" s="1066"/>
      <c r="Q18" s="1023"/>
      <c r="R18" s="1024"/>
      <c r="S18" s="1024"/>
      <c r="T18" s="1025"/>
      <c r="U18" s="1023"/>
      <c r="V18" s="1024"/>
      <c r="W18" s="1024"/>
      <c r="X18" s="1025"/>
      <c r="Y18" s="1050"/>
      <c r="Z18" s="1051"/>
      <c r="AA18" s="1051"/>
      <c r="AB18" s="1053"/>
      <c r="AC18" s="1032"/>
      <c r="AD18" s="1027"/>
      <c r="AE18" s="1027"/>
      <c r="AF18" s="1033"/>
      <c r="AG18" s="1032"/>
      <c r="AH18" s="1051"/>
      <c r="AI18" s="1030"/>
      <c r="AJ18" s="1031"/>
      <c r="AK18" s="1061"/>
      <c r="AL18" s="1030"/>
      <c r="AM18" s="1027"/>
      <c r="AN18" s="1028"/>
      <c r="AO18" s="1032"/>
      <c r="AP18" s="1027"/>
      <c r="AQ18" s="1027"/>
      <c r="AR18" s="1033"/>
      <c r="AS18" s="1052"/>
      <c r="AT18" s="1051"/>
      <c r="AU18" s="1051"/>
      <c r="AV18" s="1053"/>
      <c r="AW18" s="1052"/>
      <c r="AX18" s="1051"/>
      <c r="AY18" s="1051"/>
      <c r="AZ18" s="1053"/>
      <c r="BA18" s="1052"/>
      <c r="BB18" s="1051"/>
      <c r="BC18" s="1051"/>
      <c r="BD18" s="1053"/>
      <c r="BE18" s="1052"/>
      <c r="BF18" s="1051"/>
      <c r="BG18" s="1051"/>
      <c r="BH18" s="1053"/>
      <c r="BI18" s="1052"/>
      <c r="BJ18" s="1051"/>
      <c r="BK18" s="1051"/>
      <c r="BL18" s="1053"/>
      <c r="BM18" s="1032"/>
      <c r="BN18" s="1027"/>
      <c r="BO18" s="1027"/>
      <c r="BP18" s="1033"/>
      <c r="BQ18" s="1032"/>
      <c r="BR18" s="1027"/>
      <c r="BS18" s="1027"/>
      <c r="BT18" s="1033"/>
      <c r="BU18" s="1032"/>
      <c r="BV18" s="1027"/>
      <c r="BW18" s="1027"/>
      <c r="BX18" s="1033"/>
      <c r="BY18" s="1032"/>
      <c r="BZ18" s="1027"/>
      <c r="CA18" s="1027"/>
      <c r="CB18" s="1033"/>
      <c r="CC18" s="1032"/>
      <c r="CD18" s="1027"/>
      <c r="CE18" s="1027"/>
      <c r="CF18" s="1033"/>
      <c r="CG18" s="1032"/>
      <c r="CH18" s="1027"/>
      <c r="CI18" s="1027"/>
      <c r="CJ18" s="1033"/>
      <c r="CK18" s="1032"/>
      <c r="CL18" s="1027"/>
      <c r="CM18" s="1027"/>
      <c r="CN18" s="1033"/>
      <c r="CO18" s="1032"/>
      <c r="CP18" s="1027"/>
      <c r="CQ18" s="1027"/>
      <c r="CR18" s="1033"/>
      <c r="CS18" s="1032"/>
      <c r="CT18" s="1027"/>
      <c r="CU18" s="1027"/>
      <c r="CV18" s="1033"/>
      <c r="CW18" s="1032"/>
      <c r="CX18" s="1027"/>
      <c r="CY18" s="1027"/>
      <c r="CZ18" s="1033"/>
      <c r="DA18" s="1032"/>
      <c r="DB18" s="1027"/>
      <c r="DC18" s="1027"/>
      <c r="DD18" s="1027"/>
      <c r="DE18" s="693"/>
      <c r="DF18" s="693"/>
      <c r="DG18" s="693"/>
      <c r="DH18" s="693"/>
      <c r="DI18" s="693"/>
      <c r="DJ18" s="693"/>
      <c r="DK18" s="693"/>
      <c r="DL18" s="693"/>
    </row>
    <row r="19" spans="1:116" s="1020" customFormat="1" ht="23.25" customHeight="1">
      <c r="A19" s="1103" t="s">
        <v>8</v>
      </c>
      <c r="B19" s="1035"/>
      <c r="C19" s="1022"/>
      <c r="D19" s="1022"/>
      <c r="E19" s="1037"/>
      <c r="F19" s="1038"/>
      <c r="G19" s="1038"/>
      <c r="H19" s="1039"/>
      <c r="I19" s="1037"/>
      <c r="J19" s="1038"/>
      <c r="K19" s="1038"/>
      <c r="L19" s="1039"/>
      <c r="M19" s="1040"/>
      <c r="N19" s="1041"/>
      <c r="O19" s="1041"/>
      <c r="P19" s="1042"/>
      <c r="Q19" s="1037"/>
      <c r="R19" s="1038"/>
      <c r="S19" s="1038"/>
      <c r="T19" s="1039"/>
      <c r="U19" s="1037"/>
      <c r="V19" s="1038"/>
      <c r="W19" s="1038"/>
      <c r="X19" s="1039"/>
      <c r="Y19" s="1040"/>
      <c r="Z19" s="1041"/>
      <c r="AA19" s="1041"/>
      <c r="AB19" s="1045"/>
      <c r="AC19" s="1046"/>
      <c r="AD19" s="1041"/>
      <c r="AE19" s="1041"/>
      <c r="AF19" s="1045"/>
      <c r="AG19" s="1046"/>
      <c r="AH19" s="1041"/>
      <c r="AI19" s="1041"/>
      <c r="AJ19" s="1045"/>
      <c r="AK19" s="1046"/>
      <c r="AL19" s="1044"/>
      <c r="AM19" s="1044"/>
      <c r="AN19" s="1067"/>
      <c r="AO19" s="1046"/>
      <c r="AP19" s="1041"/>
      <c r="AQ19" s="1041"/>
      <c r="AR19" s="1045"/>
      <c r="AS19" s="1047"/>
      <c r="AT19" s="1048"/>
      <c r="AU19" s="1048"/>
      <c r="AV19" s="1049"/>
      <c r="AW19" s="1047"/>
      <c r="AX19" s="1048"/>
      <c r="AY19" s="1048"/>
      <c r="AZ19" s="1049"/>
      <c r="BA19" s="1047"/>
      <c r="BB19" s="1048"/>
      <c r="BC19" s="1048"/>
      <c r="BD19" s="1049"/>
      <c r="BE19" s="1047"/>
      <c r="BF19" s="1048"/>
      <c r="BG19" s="1048"/>
      <c r="BH19" s="1049"/>
      <c r="BI19" s="1047"/>
      <c r="BJ19" s="1048"/>
      <c r="BK19" s="1048"/>
      <c r="BL19" s="1049"/>
      <c r="BM19" s="1046"/>
      <c r="BN19" s="1041"/>
      <c r="BO19" s="1041"/>
      <c r="BP19" s="1045"/>
      <c r="BQ19" s="1046"/>
      <c r="BR19" s="1041"/>
      <c r="BS19" s="1041"/>
      <c r="BT19" s="1045"/>
      <c r="BU19" s="1046"/>
      <c r="BV19" s="1041"/>
      <c r="BW19" s="1041"/>
      <c r="BX19" s="1045"/>
      <c r="BY19" s="1046"/>
      <c r="BZ19" s="1041"/>
      <c r="CA19" s="1041"/>
      <c r="CB19" s="1045"/>
      <c r="CC19" s="1046"/>
      <c r="CD19" s="1041"/>
      <c r="CE19" s="1041"/>
      <c r="CF19" s="1045"/>
      <c r="CG19" s="1046"/>
      <c r="CH19" s="1041"/>
      <c r="CI19" s="1041"/>
      <c r="CJ19" s="1045"/>
      <c r="CK19" s="1046"/>
      <c r="CL19" s="1041"/>
      <c r="CM19" s="1041"/>
      <c r="CN19" s="1045"/>
      <c r="CO19" s="1046"/>
      <c r="CP19" s="1041"/>
      <c r="CQ19" s="1041"/>
      <c r="CR19" s="1045"/>
      <c r="CS19" s="1046"/>
      <c r="CT19" s="1041"/>
      <c r="CU19" s="1041"/>
      <c r="CV19" s="1045"/>
      <c r="CW19" s="1046"/>
      <c r="CX19" s="1041"/>
      <c r="CY19" s="1041"/>
      <c r="CZ19" s="1045"/>
      <c r="DA19" s="1046"/>
      <c r="DB19" s="1041"/>
      <c r="DC19" s="1041"/>
      <c r="DD19" s="1041"/>
      <c r="DE19" s="693"/>
      <c r="DF19" s="693"/>
      <c r="DG19" s="693"/>
      <c r="DH19" s="693"/>
      <c r="DI19" s="693"/>
      <c r="DJ19" s="693"/>
      <c r="DK19" s="693"/>
      <c r="DL19" s="693"/>
    </row>
    <row r="20" spans="1:116" s="1020" customFormat="1" ht="23.25" customHeight="1">
      <c r="A20" s="1008" t="s">
        <v>138</v>
      </c>
      <c r="B20" s="618"/>
      <c r="C20" s="1068">
        <v>39692</v>
      </c>
      <c r="D20" s="1069">
        <v>40909</v>
      </c>
      <c r="E20" s="1070"/>
      <c r="F20" s="1071"/>
      <c r="G20" s="1071"/>
      <c r="H20" s="1072"/>
      <c r="I20" s="1070"/>
      <c r="J20" s="1071"/>
      <c r="K20" s="1071"/>
      <c r="L20" s="1072"/>
      <c r="M20" s="1073"/>
      <c r="N20" s="1071"/>
      <c r="O20" s="1071"/>
      <c r="P20" s="1074"/>
      <c r="Q20" s="1070"/>
      <c r="R20" s="1071"/>
      <c r="S20" s="1071"/>
      <c r="T20" s="1072"/>
      <c r="U20" s="1070"/>
      <c r="V20" s="1071"/>
      <c r="W20" s="1071"/>
      <c r="X20" s="1072"/>
      <c r="Y20" s="1073"/>
      <c r="Z20" s="1071"/>
      <c r="AA20" s="1071"/>
      <c r="AB20" s="1072"/>
      <c r="AC20" s="1070"/>
      <c r="AD20" s="1071"/>
      <c r="AE20" s="1071"/>
      <c r="AF20" s="1072"/>
      <c r="AG20" s="1070"/>
      <c r="AH20" s="1071"/>
      <c r="AI20" s="1071"/>
      <c r="AJ20" s="1072"/>
      <c r="AK20" s="1070"/>
      <c r="AL20" s="1071"/>
      <c r="AM20" s="1071"/>
      <c r="AN20" s="1075"/>
      <c r="AO20" s="1076"/>
      <c r="AP20" s="1077"/>
      <c r="AQ20" s="1077"/>
      <c r="AR20" s="1078"/>
      <c r="AS20" s="1076"/>
      <c r="AT20" s="1077"/>
      <c r="AU20" s="1077"/>
      <c r="AV20" s="1078"/>
      <c r="AW20" s="1076"/>
      <c r="AX20" s="1077"/>
      <c r="AY20" s="1077"/>
      <c r="AZ20" s="1078"/>
      <c r="BA20" s="1070"/>
      <c r="BB20" s="1071"/>
      <c r="BC20" s="1071"/>
      <c r="BD20" s="1072"/>
      <c r="BE20" s="1070"/>
      <c r="BF20" s="1071"/>
      <c r="BG20" s="1071"/>
      <c r="BH20" s="1072"/>
      <c r="BI20" s="1070"/>
      <c r="BJ20" s="1071"/>
      <c r="BK20" s="1071"/>
      <c r="BL20" s="1072"/>
      <c r="BM20" s="1070"/>
      <c r="BN20" s="1071"/>
      <c r="BO20" s="1071"/>
      <c r="BP20" s="1072"/>
      <c r="BQ20" s="1070"/>
      <c r="BR20" s="1071"/>
      <c r="BS20" s="1071"/>
      <c r="BT20" s="1072"/>
      <c r="BU20" s="1070"/>
      <c r="BV20" s="1071"/>
      <c r="BW20" s="1071"/>
      <c r="BX20" s="1072"/>
      <c r="BY20" s="1070"/>
      <c r="BZ20" s="1071"/>
      <c r="CA20" s="1071"/>
      <c r="CB20" s="1072"/>
      <c r="CC20" s="1070"/>
      <c r="CD20" s="1071"/>
      <c r="CE20" s="1071"/>
      <c r="CF20" s="1072"/>
      <c r="CG20" s="1070"/>
      <c r="CH20" s="1071"/>
      <c r="CI20" s="1071"/>
      <c r="CJ20" s="1072"/>
      <c r="CK20" s="1070"/>
      <c r="CL20" s="1071"/>
      <c r="CM20" s="1071"/>
      <c r="CN20" s="1072"/>
      <c r="CO20" s="1070"/>
      <c r="CP20" s="1071"/>
      <c r="CQ20" s="1071"/>
      <c r="CR20" s="1072"/>
      <c r="CS20" s="1070"/>
      <c r="CT20" s="1071"/>
      <c r="CU20" s="1071"/>
      <c r="CV20" s="1072"/>
      <c r="CW20" s="1070"/>
      <c r="CX20" s="1071"/>
      <c r="CY20" s="1071"/>
      <c r="CZ20" s="1072"/>
      <c r="DA20" s="1070"/>
      <c r="DB20" s="1071"/>
      <c r="DC20" s="1071"/>
      <c r="DD20" s="1071"/>
      <c r="DE20" s="693"/>
      <c r="DF20" s="693"/>
      <c r="DG20" s="693"/>
      <c r="DH20" s="693"/>
      <c r="DI20" s="693"/>
      <c r="DJ20" s="693"/>
      <c r="DK20" s="693"/>
      <c r="DL20" s="693"/>
    </row>
    <row r="21" spans="1:116" s="1020" customFormat="1" ht="23.25" customHeight="1">
      <c r="A21" s="1104" t="s">
        <v>9</v>
      </c>
      <c r="B21" s="1079"/>
      <c r="C21" s="1080"/>
      <c r="D21" s="1081"/>
      <c r="E21" s="1032"/>
      <c r="F21" s="1027"/>
      <c r="G21" s="1027"/>
      <c r="H21" s="1033"/>
      <c r="I21" s="1032"/>
      <c r="J21" s="1027"/>
      <c r="K21" s="1027"/>
      <c r="L21" s="1033"/>
      <c r="M21" s="1026"/>
      <c r="N21" s="1027"/>
      <c r="O21" s="1027"/>
      <c r="P21" s="1028"/>
      <c r="Q21" s="1032"/>
      <c r="R21" s="1027"/>
      <c r="S21" s="1027"/>
      <c r="T21" s="1033"/>
      <c r="U21" s="1032"/>
      <c r="V21" s="1027"/>
      <c r="W21" s="1027"/>
      <c r="X21" s="1033"/>
      <c r="Y21" s="1026"/>
      <c r="Z21" s="1027"/>
      <c r="AA21" s="1027"/>
      <c r="AB21" s="1033"/>
      <c r="AC21" s="1032"/>
      <c r="AD21" s="1027"/>
      <c r="AE21" s="1027"/>
      <c r="AF21" s="1033"/>
      <c r="AG21" s="1032"/>
      <c r="AH21" s="1027"/>
      <c r="AI21" s="1027"/>
      <c r="AJ21" s="1033"/>
      <c r="AK21" s="1032"/>
      <c r="AL21" s="1027"/>
      <c r="AM21" s="1027"/>
      <c r="AN21" s="1082"/>
      <c r="AO21" s="1061"/>
      <c r="AP21" s="1030"/>
      <c r="AQ21" s="1030"/>
      <c r="AR21" s="1031"/>
      <c r="AS21" s="1061"/>
      <c r="AT21" s="1030"/>
      <c r="AU21" s="1030"/>
      <c r="AV21" s="1031"/>
      <c r="AW21" s="1061"/>
      <c r="AX21" s="1030"/>
      <c r="AY21" s="1030"/>
      <c r="AZ21" s="1031"/>
      <c r="BA21" s="1032"/>
      <c r="BB21" s="1027"/>
      <c r="BC21" s="1027"/>
      <c r="BD21" s="1033"/>
      <c r="BE21" s="1032"/>
      <c r="BF21" s="1027"/>
      <c r="BG21" s="1027"/>
      <c r="BH21" s="1033"/>
      <c r="BI21" s="1032"/>
      <c r="BJ21" s="1027"/>
      <c r="BK21" s="1027"/>
      <c r="BL21" s="1033"/>
      <c r="BM21" s="1032"/>
      <c r="BN21" s="1027"/>
      <c r="BO21" s="1027"/>
      <c r="BP21" s="1033"/>
      <c r="BQ21" s="1032"/>
      <c r="BR21" s="1027"/>
      <c r="BS21" s="1027"/>
      <c r="BT21" s="1033"/>
      <c r="BU21" s="1032"/>
      <c r="BV21" s="1027"/>
      <c r="BW21" s="1027"/>
      <c r="BX21" s="1033"/>
      <c r="BY21" s="1032"/>
      <c r="BZ21" s="1027"/>
      <c r="CA21" s="1027"/>
      <c r="CB21" s="1033"/>
      <c r="CC21" s="1032"/>
      <c r="CD21" s="1027"/>
      <c r="CE21" s="1027"/>
      <c r="CF21" s="1033"/>
      <c r="CG21" s="1032"/>
      <c r="CH21" s="1027"/>
      <c r="CI21" s="1027"/>
      <c r="CJ21" s="1033"/>
      <c r="CK21" s="1032"/>
      <c r="CL21" s="1027"/>
      <c r="CM21" s="1027"/>
      <c r="CN21" s="1033"/>
      <c r="CO21" s="1032"/>
      <c r="CP21" s="1027"/>
      <c r="CQ21" s="1027"/>
      <c r="CR21" s="1033"/>
      <c r="CS21" s="1032"/>
      <c r="CT21" s="1027"/>
      <c r="CU21" s="1027"/>
      <c r="CV21" s="1033"/>
      <c r="CW21" s="1032"/>
      <c r="CX21" s="1027"/>
      <c r="CY21" s="1027"/>
      <c r="CZ21" s="1033"/>
      <c r="DA21" s="1032"/>
      <c r="DB21" s="1027"/>
      <c r="DC21" s="1027"/>
      <c r="DD21" s="1027"/>
      <c r="DE21" s="693"/>
      <c r="DF21" s="693"/>
      <c r="DG21" s="693"/>
      <c r="DH21" s="693"/>
      <c r="DI21" s="693"/>
      <c r="DJ21" s="693"/>
      <c r="DK21" s="693"/>
      <c r="DL21" s="693"/>
    </row>
    <row r="22" spans="1:116" s="1020" customFormat="1" ht="23.25" customHeight="1">
      <c r="A22" s="1104" t="s">
        <v>10</v>
      </c>
      <c r="B22" s="1079"/>
      <c r="C22" s="1080"/>
      <c r="D22" s="1081"/>
      <c r="E22" s="1046"/>
      <c r="F22" s="1041"/>
      <c r="G22" s="1041"/>
      <c r="H22" s="1045"/>
      <c r="I22" s="1046"/>
      <c r="J22" s="1041"/>
      <c r="K22" s="1041"/>
      <c r="L22" s="1045"/>
      <c r="M22" s="1040"/>
      <c r="N22" s="1041"/>
      <c r="O22" s="1041"/>
      <c r="P22" s="1042"/>
      <c r="Q22" s="1046"/>
      <c r="R22" s="1041"/>
      <c r="S22" s="1041"/>
      <c r="T22" s="1045"/>
      <c r="U22" s="1046"/>
      <c r="V22" s="1041"/>
      <c r="W22" s="1041"/>
      <c r="X22" s="1045"/>
      <c r="Y22" s="1040"/>
      <c r="Z22" s="1041"/>
      <c r="AA22" s="1041"/>
      <c r="AB22" s="1045"/>
      <c r="AC22" s="1046"/>
      <c r="AD22" s="1041"/>
      <c r="AE22" s="1041"/>
      <c r="AF22" s="1045"/>
      <c r="AG22" s="1083"/>
      <c r="AH22" s="1044"/>
      <c r="AI22" s="1044"/>
      <c r="AJ22" s="1084"/>
      <c r="AK22" s="1083"/>
      <c r="AL22" s="1044"/>
      <c r="AM22" s="1044"/>
      <c r="AN22" s="1067"/>
      <c r="AO22" s="1083"/>
      <c r="AP22" s="1044"/>
      <c r="AQ22" s="1044"/>
      <c r="AR22" s="1045"/>
      <c r="AS22" s="1046"/>
      <c r="AT22" s="1041"/>
      <c r="AU22" s="1041"/>
      <c r="AV22" s="1045"/>
      <c r="AW22" s="1046"/>
      <c r="AX22" s="1041"/>
      <c r="AY22" s="1041"/>
      <c r="AZ22" s="1045"/>
      <c r="BA22" s="1046"/>
      <c r="BB22" s="1041"/>
      <c r="BC22" s="1041"/>
      <c r="BD22" s="1045"/>
      <c r="BE22" s="1046"/>
      <c r="BF22" s="1041"/>
      <c r="BG22" s="1041"/>
      <c r="BH22" s="1045"/>
      <c r="BI22" s="1046"/>
      <c r="BJ22" s="1041"/>
      <c r="BK22" s="1041"/>
      <c r="BL22" s="1045"/>
      <c r="BM22" s="1046"/>
      <c r="BN22" s="1041"/>
      <c r="BO22" s="1041"/>
      <c r="BP22" s="1045"/>
      <c r="BQ22" s="1046"/>
      <c r="BR22" s="1041"/>
      <c r="BS22" s="1041"/>
      <c r="BT22" s="1045"/>
      <c r="BU22" s="1046"/>
      <c r="BV22" s="1041"/>
      <c r="BW22" s="1041"/>
      <c r="BX22" s="1045"/>
      <c r="BY22" s="1046"/>
      <c r="BZ22" s="1041"/>
      <c r="CA22" s="1041"/>
      <c r="CB22" s="1045"/>
      <c r="CC22" s="1046"/>
      <c r="CD22" s="1041"/>
      <c r="CE22" s="1041"/>
      <c r="CF22" s="1045"/>
      <c r="CG22" s="1046"/>
      <c r="CH22" s="1041"/>
      <c r="CI22" s="1041"/>
      <c r="CJ22" s="1045"/>
      <c r="CK22" s="1046"/>
      <c r="CL22" s="1041"/>
      <c r="CM22" s="1041"/>
      <c r="CN22" s="1045"/>
      <c r="CO22" s="1046"/>
      <c r="CP22" s="1041"/>
      <c r="CQ22" s="1041"/>
      <c r="CR22" s="1045"/>
      <c r="CS22" s="1046"/>
      <c r="CT22" s="1041"/>
      <c r="CU22" s="1041"/>
      <c r="CV22" s="1045"/>
      <c r="CW22" s="1046"/>
      <c r="CX22" s="1041"/>
      <c r="CY22" s="1041"/>
      <c r="CZ22" s="1045"/>
      <c r="DA22" s="1046"/>
      <c r="DB22" s="1041"/>
      <c r="DC22" s="1041"/>
      <c r="DD22" s="1041"/>
      <c r="DE22" s="693"/>
      <c r="DF22" s="693"/>
      <c r="DG22" s="693"/>
      <c r="DH22" s="693"/>
      <c r="DI22" s="693"/>
      <c r="DJ22" s="693"/>
      <c r="DK22" s="693"/>
      <c r="DL22" s="693"/>
    </row>
    <row r="23" spans="1:116" s="1020" customFormat="1" ht="23.25" customHeight="1">
      <c r="A23" s="1105" t="s">
        <v>11</v>
      </c>
      <c r="B23" s="1085"/>
      <c r="C23" s="1080"/>
      <c r="D23" s="1081"/>
      <c r="E23" s="1032"/>
      <c r="F23" s="1027"/>
      <c r="G23" s="1027"/>
      <c r="H23" s="1033"/>
      <c r="I23" s="1032"/>
      <c r="J23" s="1027"/>
      <c r="K23" s="1027"/>
      <c r="L23" s="1033"/>
      <c r="M23" s="1026"/>
      <c r="N23" s="1027"/>
      <c r="O23" s="1027"/>
      <c r="P23" s="1028"/>
      <c r="Q23" s="1032"/>
      <c r="R23" s="1027"/>
      <c r="S23" s="1027"/>
      <c r="T23" s="1033"/>
      <c r="U23" s="1032"/>
      <c r="V23" s="1027"/>
      <c r="W23" s="1027"/>
      <c r="X23" s="1033"/>
      <c r="Y23" s="1026"/>
      <c r="Z23" s="1027"/>
      <c r="AA23" s="1027"/>
      <c r="AB23" s="1033"/>
      <c r="AC23" s="1032"/>
      <c r="AD23" s="1027"/>
      <c r="AE23" s="1027"/>
      <c r="AF23" s="1033"/>
      <c r="AG23" s="1032"/>
      <c r="AH23" s="1030"/>
      <c r="AI23" s="1030"/>
      <c r="AJ23" s="1031"/>
      <c r="AK23" s="1061"/>
      <c r="AL23" s="1030"/>
      <c r="AM23" s="1030"/>
      <c r="AN23" s="1082"/>
      <c r="AO23" s="1061"/>
      <c r="AP23" s="1030"/>
      <c r="AQ23" s="1030"/>
      <c r="AR23" s="1031"/>
      <c r="AS23" s="1061"/>
      <c r="AT23" s="1030"/>
      <c r="AU23" s="1030"/>
      <c r="AV23" s="1031"/>
      <c r="AW23" s="1061"/>
      <c r="AX23" s="1030"/>
      <c r="AY23" s="1030"/>
      <c r="AZ23" s="1031"/>
      <c r="BA23" s="1032"/>
      <c r="BB23" s="1027"/>
      <c r="BC23" s="1027"/>
      <c r="BD23" s="1033"/>
      <c r="BE23" s="1032"/>
      <c r="BF23" s="1027"/>
      <c r="BG23" s="1027"/>
      <c r="BH23" s="1033"/>
      <c r="BI23" s="1032"/>
      <c r="BJ23" s="1027"/>
      <c r="BK23" s="1027"/>
      <c r="BL23" s="1033"/>
      <c r="BM23" s="1032"/>
      <c r="BN23" s="1027"/>
      <c r="BO23" s="1027"/>
      <c r="BP23" s="1033"/>
      <c r="BQ23" s="1032"/>
      <c r="BR23" s="1027"/>
      <c r="BS23" s="1027"/>
      <c r="BT23" s="1033"/>
      <c r="BU23" s="1032"/>
      <c r="BV23" s="1027"/>
      <c r="BW23" s="1027"/>
      <c r="BX23" s="1033"/>
      <c r="BY23" s="1032"/>
      <c r="BZ23" s="1027"/>
      <c r="CA23" s="1027"/>
      <c r="CB23" s="1033"/>
      <c r="CC23" s="1032"/>
      <c r="CD23" s="1027"/>
      <c r="CE23" s="1027"/>
      <c r="CF23" s="1033"/>
      <c r="CG23" s="1032"/>
      <c r="CH23" s="1027"/>
      <c r="CI23" s="1027"/>
      <c r="CJ23" s="1033"/>
      <c r="CK23" s="1032"/>
      <c r="CL23" s="1027"/>
      <c r="CM23" s="1027"/>
      <c r="CN23" s="1033"/>
      <c r="CO23" s="1032"/>
      <c r="CP23" s="1027"/>
      <c r="CQ23" s="1027"/>
      <c r="CR23" s="1033"/>
      <c r="CS23" s="1032"/>
      <c r="CT23" s="1027"/>
      <c r="CU23" s="1027"/>
      <c r="CV23" s="1033"/>
      <c r="CW23" s="1032"/>
      <c r="CX23" s="1027"/>
      <c r="CY23" s="1027"/>
      <c r="CZ23" s="1033"/>
      <c r="DA23" s="1032"/>
      <c r="DB23" s="1027"/>
      <c r="DC23" s="1027"/>
      <c r="DD23" s="1027"/>
      <c r="DE23" s="693"/>
      <c r="DF23" s="693"/>
      <c r="DG23" s="693"/>
      <c r="DH23" s="693"/>
      <c r="DI23" s="693"/>
      <c r="DJ23" s="693"/>
      <c r="DK23" s="693"/>
      <c r="DL23" s="693"/>
    </row>
    <row r="24" spans="1:116" s="1020" customFormat="1" ht="23.25" customHeight="1">
      <c r="A24" s="1106" t="s">
        <v>286</v>
      </c>
      <c r="B24" s="1086"/>
      <c r="C24" s="1087">
        <v>40909</v>
      </c>
      <c r="D24" s="1088">
        <v>41699</v>
      </c>
      <c r="E24" s="1019"/>
      <c r="F24" s="1016"/>
      <c r="G24" s="1016"/>
      <c r="H24" s="1018"/>
      <c r="I24" s="1019"/>
      <c r="J24" s="1016"/>
      <c r="K24" s="1016"/>
      <c r="L24" s="1018"/>
      <c r="M24" s="1015"/>
      <c r="N24" s="1016"/>
      <c r="O24" s="1016"/>
      <c r="P24" s="1017"/>
      <c r="Q24" s="1019"/>
      <c r="R24" s="1016"/>
      <c r="S24" s="1016"/>
      <c r="T24" s="1018"/>
      <c r="U24" s="1019"/>
      <c r="V24" s="1016"/>
      <c r="W24" s="1016"/>
      <c r="X24" s="1018"/>
      <c r="Y24" s="1015"/>
      <c r="Z24" s="1016"/>
      <c r="AA24" s="1016"/>
      <c r="AB24" s="1018"/>
      <c r="AC24" s="1019"/>
      <c r="AD24" s="1016"/>
      <c r="AE24" s="1016"/>
      <c r="AF24" s="1018"/>
      <c r="AG24" s="1019"/>
      <c r="AH24" s="1016"/>
      <c r="AI24" s="1016"/>
      <c r="AJ24" s="1018"/>
      <c r="AK24" s="1019"/>
      <c r="AL24" s="1016"/>
      <c r="AM24" s="1016"/>
      <c r="AN24" s="1017"/>
      <c r="AO24" s="1019"/>
      <c r="AP24" s="1016"/>
      <c r="AQ24" s="1016"/>
      <c r="AR24" s="1018"/>
      <c r="AS24" s="1019"/>
      <c r="AT24" s="1016"/>
      <c r="AU24" s="1016"/>
      <c r="AV24" s="1018"/>
      <c r="AW24" s="1019"/>
      <c r="AX24" s="1016"/>
      <c r="AY24" s="1016"/>
      <c r="AZ24" s="1018"/>
      <c r="BA24" s="1019"/>
      <c r="BB24" s="1016"/>
      <c r="BC24" s="1016"/>
      <c r="BD24" s="1018"/>
      <c r="BE24" s="1019"/>
      <c r="BF24" s="1016"/>
      <c r="BG24" s="1016"/>
      <c r="BH24" s="1018"/>
      <c r="BI24" s="1019"/>
      <c r="BJ24" s="1016"/>
      <c r="BK24" s="1016"/>
      <c r="BL24" s="1018"/>
      <c r="BM24" s="1019"/>
      <c r="BN24" s="1016"/>
      <c r="BO24" s="1016"/>
      <c r="BP24" s="1018"/>
      <c r="BQ24" s="1019"/>
      <c r="BR24" s="1016"/>
      <c r="BS24" s="1016"/>
      <c r="BT24" s="1018"/>
      <c r="BU24" s="1019"/>
      <c r="BV24" s="1016"/>
      <c r="BW24" s="1016"/>
      <c r="BX24" s="1018"/>
      <c r="BY24" s="1019"/>
      <c r="BZ24" s="1016"/>
      <c r="CA24" s="1016"/>
      <c r="CB24" s="1018"/>
      <c r="CC24" s="1019"/>
      <c r="CD24" s="1016"/>
      <c r="CE24" s="1016"/>
      <c r="CF24" s="1018"/>
      <c r="CG24" s="1019"/>
      <c r="CH24" s="1016"/>
      <c r="CI24" s="1016"/>
      <c r="CJ24" s="1018"/>
      <c r="CK24" s="1019"/>
      <c r="CL24" s="1016"/>
      <c r="CM24" s="1016"/>
      <c r="CN24" s="1018"/>
      <c r="CO24" s="1019"/>
      <c r="CP24" s="1016"/>
      <c r="CQ24" s="1016"/>
      <c r="CR24" s="1018"/>
      <c r="CS24" s="1019"/>
      <c r="CT24" s="1016"/>
      <c r="CU24" s="1016"/>
      <c r="CV24" s="1018"/>
      <c r="CW24" s="1019"/>
      <c r="CX24" s="1016"/>
      <c r="CY24" s="1016"/>
      <c r="CZ24" s="1018"/>
      <c r="DA24" s="1019"/>
      <c r="DB24" s="1016"/>
      <c r="DC24" s="1016"/>
      <c r="DD24" s="1016"/>
      <c r="DE24" s="693"/>
      <c r="DF24" s="693"/>
      <c r="DG24" s="693"/>
      <c r="DH24" s="693"/>
      <c r="DI24" s="693"/>
      <c r="DJ24" s="693"/>
      <c r="DK24" s="693"/>
      <c r="DL24" s="693"/>
    </row>
    <row r="25" spans="1:116" s="1020" customFormat="1" ht="23.25" customHeight="1">
      <c r="A25" s="1105" t="s">
        <v>189</v>
      </c>
      <c r="B25" s="1085"/>
      <c r="C25" s="1089"/>
      <c r="D25" s="1089"/>
      <c r="E25" s="1090"/>
      <c r="F25" s="1091"/>
      <c r="G25" s="1091"/>
      <c r="H25" s="1092"/>
      <c r="I25" s="1090"/>
      <c r="J25" s="1091"/>
      <c r="K25" s="1091"/>
      <c r="L25" s="1092"/>
      <c r="M25" s="1093"/>
      <c r="N25" s="1091"/>
      <c r="O25" s="1091"/>
      <c r="P25" s="1094"/>
      <c r="Q25" s="1090"/>
      <c r="R25" s="1091"/>
      <c r="S25" s="1091"/>
      <c r="T25" s="1092"/>
      <c r="U25" s="1090"/>
      <c r="V25" s="1091"/>
      <c r="W25" s="1091"/>
      <c r="X25" s="1092"/>
      <c r="Y25" s="1093"/>
      <c r="Z25" s="1091"/>
      <c r="AA25" s="1091"/>
      <c r="AB25" s="1092"/>
      <c r="AC25" s="1090"/>
      <c r="AD25" s="1091"/>
      <c r="AE25" s="1091"/>
      <c r="AF25" s="1092"/>
      <c r="AG25" s="1090"/>
      <c r="AH25" s="1091"/>
      <c r="AI25" s="1091"/>
      <c r="AJ25" s="1092"/>
      <c r="AK25" s="1090"/>
      <c r="AL25" s="1091"/>
      <c r="AM25" s="1091"/>
      <c r="AN25" s="1094"/>
      <c r="AO25" s="1090"/>
      <c r="AP25" s="1091"/>
      <c r="AQ25" s="1091"/>
      <c r="AR25" s="1092"/>
      <c r="AS25" s="1090"/>
      <c r="AT25" s="1091"/>
      <c r="AU25" s="1091"/>
      <c r="AV25" s="1092"/>
      <c r="AW25" s="1090"/>
      <c r="AX25" s="1091"/>
      <c r="AY25" s="1091"/>
      <c r="AZ25" s="1092"/>
      <c r="BA25" s="1095"/>
      <c r="BB25" s="1096"/>
      <c r="BC25" s="1096"/>
      <c r="BD25" s="1097"/>
      <c r="BE25" s="1095"/>
      <c r="BF25" s="1096"/>
      <c r="BG25" s="1096"/>
      <c r="BH25" s="1097"/>
      <c r="BI25" s="1095"/>
      <c r="BJ25" s="1096"/>
      <c r="BK25" s="1096"/>
      <c r="BL25" s="1097"/>
      <c r="BM25" s="1095"/>
      <c r="BN25" s="1096"/>
      <c r="BO25" s="1096"/>
      <c r="BP25" s="1097"/>
      <c r="BQ25" s="1095"/>
      <c r="BR25" s="1096"/>
      <c r="BS25" s="1096"/>
      <c r="BT25" s="1097"/>
      <c r="BU25" s="1095"/>
      <c r="BV25" s="1096"/>
      <c r="BW25" s="1096"/>
      <c r="BX25" s="1097"/>
      <c r="BY25" s="1095"/>
      <c r="BZ25" s="1096"/>
      <c r="CA25" s="1096"/>
      <c r="CB25" s="1097"/>
      <c r="CC25" s="1095"/>
      <c r="CD25" s="1096"/>
      <c r="CE25" s="1096"/>
      <c r="CF25" s="1097"/>
      <c r="CG25" s="1095"/>
      <c r="CH25" s="1096"/>
      <c r="CI25" s="1096"/>
      <c r="CJ25" s="1097"/>
      <c r="CK25" s="1095"/>
      <c r="CL25" s="1096"/>
      <c r="CM25" s="1096"/>
      <c r="CN25" s="1097"/>
      <c r="CO25" s="1095"/>
      <c r="CP25" s="1096"/>
      <c r="CQ25" s="1096"/>
      <c r="CR25" s="1097"/>
      <c r="CS25" s="1095"/>
      <c r="CT25" s="1096"/>
      <c r="CU25" s="1096"/>
      <c r="CV25" s="1097"/>
      <c r="CW25" s="1095"/>
      <c r="CX25" s="1096"/>
      <c r="CY25" s="1096"/>
      <c r="CZ25" s="1097"/>
      <c r="DA25" s="1095"/>
      <c r="DB25" s="1096"/>
      <c r="DC25" s="1096"/>
      <c r="DD25" s="1096"/>
      <c r="DE25" s="693"/>
      <c r="DF25" s="693"/>
      <c r="DG25" s="693"/>
      <c r="DH25" s="693"/>
      <c r="DI25" s="693"/>
      <c r="DJ25" s="693"/>
      <c r="DK25" s="693"/>
      <c r="DL25" s="693"/>
    </row>
    <row r="26" spans="1:116" s="1020" customFormat="1" ht="23.25" customHeight="1">
      <c r="A26" s="1105" t="s">
        <v>151</v>
      </c>
      <c r="B26" s="1085"/>
      <c r="C26" s="1089"/>
      <c r="D26" s="1089"/>
      <c r="E26" s="1052"/>
      <c r="F26" s="1051"/>
      <c r="G26" s="1051"/>
      <c r="H26" s="1053"/>
      <c r="I26" s="1052"/>
      <c r="J26" s="1051"/>
      <c r="K26" s="1051"/>
      <c r="L26" s="1053"/>
      <c r="M26" s="1050"/>
      <c r="N26" s="1051"/>
      <c r="O26" s="1051"/>
      <c r="P26" s="1066"/>
      <c r="Q26" s="1052"/>
      <c r="R26" s="1051"/>
      <c r="S26" s="1051"/>
      <c r="T26" s="1053"/>
      <c r="U26" s="1052"/>
      <c r="V26" s="1051"/>
      <c r="W26" s="1051"/>
      <c r="X26" s="1053"/>
      <c r="Y26" s="1050"/>
      <c r="Z26" s="1051"/>
      <c r="AA26" s="1051"/>
      <c r="AB26" s="1053"/>
      <c r="AC26" s="1032"/>
      <c r="AD26" s="1027"/>
      <c r="AE26" s="1027"/>
      <c r="AF26" s="1033"/>
      <c r="AG26" s="1052"/>
      <c r="AH26" s="1051"/>
      <c r="AI26" s="1051"/>
      <c r="AJ26" s="1053"/>
      <c r="AK26" s="1052"/>
      <c r="AL26" s="1051"/>
      <c r="AM26" s="1051"/>
      <c r="AN26" s="1066"/>
      <c r="AO26" s="1052"/>
      <c r="AP26" s="1051"/>
      <c r="AQ26" s="1051"/>
      <c r="AR26" s="1033"/>
      <c r="AS26" s="1032"/>
      <c r="AT26" s="1027"/>
      <c r="AU26" s="1027"/>
      <c r="AV26" s="1033"/>
      <c r="AW26" s="1032"/>
      <c r="AX26" s="1027"/>
      <c r="AY26" s="1027"/>
      <c r="AZ26" s="1033"/>
      <c r="BA26" s="1032"/>
      <c r="BB26" s="1051"/>
      <c r="BC26" s="1051"/>
      <c r="BD26" s="1053"/>
      <c r="BE26" s="1052"/>
      <c r="BF26" s="1051"/>
      <c r="BG26" s="1051"/>
      <c r="BH26" s="1053"/>
      <c r="BI26" s="1061"/>
      <c r="BJ26" s="1051"/>
      <c r="BK26" s="1051"/>
      <c r="BL26" s="1053"/>
      <c r="BM26" s="1052"/>
      <c r="BN26" s="1051"/>
      <c r="BO26" s="1051"/>
      <c r="BP26" s="1053"/>
      <c r="BQ26" s="1052"/>
      <c r="BR26" s="1051"/>
      <c r="BS26" s="1051"/>
      <c r="BT26" s="1033"/>
      <c r="BU26" s="1052"/>
      <c r="BV26" s="1051"/>
      <c r="BW26" s="1051"/>
      <c r="BX26" s="1053"/>
      <c r="BY26" s="1052"/>
      <c r="BZ26" s="1051"/>
      <c r="CA26" s="1051"/>
      <c r="CB26" s="1033"/>
      <c r="CC26" s="1052"/>
      <c r="CD26" s="1051"/>
      <c r="CE26" s="1051"/>
      <c r="CF26" s="1053"/>
      <c r="CG26" s="1052"/>
      <c r="CH26" s="1051"/>
      <c r="CI26" s="1051"/>
      <c r="CJ26" s="1033"/>
      <c r="CK26" s="1052"/>
      <c r="CL26" s="1051"/>
      <c r="CM26" s="1051"/>
      <c r="CN26" s="1053"/>
      <c r="CO26" s="1052"/>
      <c r="CP26" s="1051"/>
      <c r="CQ26" s="1051"/>
      <c r="CR26" s="1033"/>
      <c r="CS26" s="1052"/>
      <c r="CT26" s="1051"/>
      <c r="CU26" s="1051"/>
      <c r="CV26" s="1053"/>
      <c r="CW26" s="1052"/>
      <c r="CX26" s="1051"/>
      <c r="CY26" s="1051"/>
      <c r="CZ26" s="1033"/>
      <c r="DA26" s="1052"/>
      <c r="DB26" s="1051"/>
      <c r="DC26" s="1051"/>
      <c r="DD26" s="1051"/>
      <c r="DE26" s="693"/>
      <c r="DF26" s="693"/>
      <c r="DG26" s="693"/>
      <c r="DH26" s="693"/>
      <c r="DI26" s="693"/>
      <c r="DJ26" s="693"/>
      <c r="DK26" s="693"/>
      <c r="DL26" s="693"/>
    </row>
    <row r="27" spans="1:116" s="1020" customFormat="1" ht="23.25" customHeight="1">
      <c r="A27" s="1105" t="s">
        <v>39</v>
      </c>
      <c r="B27" s="1085"/>
      <c r="C27" s="1089"/>
      <c r="D27" s="1089"/>
      <c r="E27" s="1047"/>
      <c r="F27" s="1048"/>
      <c r="G27" s="1048"/>
      <c r="H27" s="1049"/>
      <c r="I27" s="1047"/>
      <c r="J27" s="1048"/>
      <c r="K27" s="1048"/>
      <c r="L27" s="1049"/>
      <c r="M27" s="1098"/>
      <c r="N27" s="1048"/>
      <c r="O27" s="1048"/>
      <c r="P27" s="1099"/>
      <c r="Q27" s="1047"/>
      <c r="R27" s="1048"/>
      <c r="S27" s="1048"/>
      <c r="T27" s="1049"/>
      <c r="U27" s="1047"/>
      <c r="V27" s="1048"/>
      <c r="W27" s="1048"/>
      <c r="X27" s="1049"/>
      <c r="Y27" s="1098"/>
      <c r="Z27" s="1048"/>
      <c r="AA27" s="1048"/>
      <c r="AB27" s="1049"/>
      <c r="AC27" s="1046"/>
      <c r="AD27" s="1041"/>
      <c r="AE27" s="1041"/>
      <c r="AF27" s="1045"/>
      <c r="AG27" s="1047"/>
      <c r="AH27" s="1048"/>
      <c r="AI27" s="1048"/>
      <c r="AJ27" s="1049"/>
      <c r="AK27" s="1047"/>
      <c r="AL27" s="1048"/>
      <c r="AM27" s="1048"/>
      <c r="AN27" s="1099"/>
      <c r="AO27" s="1047"/>
      <c r="AP27" s="1048"/>
      <c r="AQ27" s="1048"/>
      <c r="AR27" s="1045"/>
      <c r="AS27" s="1046"/>
      <c r="AT27" s="1041"/>
      <c r="AU27" s="1041"/>
      <c r="AV27" s="1045"/>
      <c r="AW27" s="1046"/>
      <c r="AX27" s="1041"/>
      <c r="AY27" s="1041"/>
      <c r="AZ27" s="1045"/>
      <c r="BA27" s="1046"/>
      <c r="BB27" s="1048"/>
      <c r="BC27" s="1048"/>
      <c r="BD27" s="1084"/>
      <c r="BE27" s="1047"/>
      <c r="BF27" s="1048"/>
      <c r="BG27" s="1048"/>
      <c r="BH27" s="1049"/>
      <c r="BI27" s="1047"/>
      <c r="BJ27" s="1048"/>
      <c r="BK27" s="1048"/>
      <c r="BL27" s="1049"/>
      <c r="BM27" s="1047"/>
      <c r="BN27" s="1048"/>
      <c r="BO27" s="1048"/>
      <c r="BP27" s="1049"/>
      <c r="BQ27" s="1047"/>
      <c r="BR27" s="1048"/>
      <c r="BS27" s="1048"/>
      <c r="BT27" s="1045"/>
      <c r="BU27" s="1047"/>
      <c r="BV27" s="1048"/>
      <c r="BW27" s="1048"/>
      <c r="BX27" s="1049"/>
      <c r="BY27" s="1047"/>
      <c r="BZ27" s="1048"/>
      <c r="CA27" s="1048"/>
      <c r="CB27" s="1045"/>
      <c r="CC27" s="1047"/>
      <c r="CD27" s="1048"/>
      <c r="CE27" s="1048"/>
      <c r="CF27" s="1049"/>
      <c r="CG27" s="1047"/>
      <c r="CH27" s="1048"/>
      <c r="CI27" s="1048"/>
      <c r="CJ27" s="1045"/>
      <c r="CK27" s="1047"/>
      <c r="CL27" s="1048"/>
      <c r="CM27" s="1048"/>
      <c r="CN27" s="1049"/>
      <c r="CO27" s="1047"/>
      <c r="CP27" s="1048"/>
      <c r="CQ27" s="1048"/>
      <c r="CR27" s="1045"/>
      <c r="CS27" s="1047"/>
      <c r="CT27" s="1048"/>
      <c r="CU27" s="1048"/>
      <c r="CV27" s="1049"/>
      <c r="CW27" s="1047"/>
      <c r="CX27" s="1048"/>
      <c r="CY27" s="1048"/>
      <c r="CZ27" s="1045"/>
      <c r="DA27" s="1047"/>
      <c r="DB27" s="1048"/>
      <c r="DC27" s="1048"/>
      <c r="DD27" s="1048"/>
      <c r="DE27" s="693"/>
      <c r="DF27" s="693"/>
      <c r="DG27" s="693"/>
      <c r="DH27" s="693"/>
      <c r="DI27" s="693"/>
      <c r="DJ27" s="693"/>
      <c r="DK27" s="693"/>
      <c r="DL27" s="693"/>
    </row>
    <row r="28" spans="1:116" s="1020" customFormat="1" ht="23.25" customHeight="1">
      <c r="A28" s="1105" t="s">
        <v>285</v>
      </c>
      <c r="B28" s="1085"/>
      <c r="C28" s="1089"/>
      <c r="D28" s="1089"/>
      <c r="E28" s="1052"/>
      <c r="F28" s="1051"/>
      <c r="G28" s="1051"/>
      <c r="H28" s="1053"/>
      <c r="I28" s="1052"/>
      <c r="J28" s="1051"/>
      <c r="K28" s="1051"/>
      <c r="L28" s="1053"/>
      <c r="M28" s="1050"/>
      <c r="N28" s="1051"/>
      <c r="O28" s="1051"/>
      <c r="P28" s="1066"/>
      <c r="Q28" s="1052"/>
      <c r="R28" s="1051"/>
      <c r="S28" s="1051"/>
      <c r="T28" s="1053"/>
      <c r="U28" s="1052"/>
      <c r="V28" s="1051"/>
      <c r="W28" s="1051"/>
      <c r="X28" s="1053"/>
      <c r="Y28" s="1050"/>
      <c r="Z28" s="1051"/>
      <c r="AA28" s="1051"/>
      <c r="AB28" s="1053"/>
      <c r="AC28" s="1032"/>
      <c r="AD28" s="1027"/>
      <c r="AE28" s="1027"/>
      <c r="AF28" s="1033"/>
      <c r="AG28" s="1052"/>
      <c r="AH28" s="1051"/>
      <c r="AI28" s="1051"/>
      <c r="AJ28" s="1053"/>
      <c r="AK28" s="1052"/>
      <c r="AL28" s="1051"/>
      <c r="AM28" s="1051"/>
      <c r="AN28" s="1066"/>
      <c r="AO28" s="1052"/>
      <c r="AP28" s="1051"/>
      <c r="AQ28" s="1051"/>
      <c r="AR28" s="1053"/>
      <c r="AS28" s="1052"/>
      <c r="AT28" s="1027"/>
      <c r="AU28" s="1027"/>
      <c r="AV28" s="1033"/>
      <c r="AW28" s="1032"/>
      <c r="AX28" s="1027"/>
      <c r="AY28" s="1027"/>
      <c r="AZ28" s="1053"/>
      <c r="BA28" s="1032"/>
      <c r="BB28" s="1027"/>
      <c r="BC28" s="1051"/>
      <c r="BD28" s="1053"/>
      <c r="BE28" s="1052"/>
      <c r="BF28" s="1051"/>
      <c r="BG28" s="1030"/>
      <c r="BH28" s="1031"/>
      <c r="BI28" s="1061"/>
      <c r="BJ28" s="1051"/>
      <c r="BK28" s="1051"/>
      <c r="BL28" s="1053"/>
      <c r="BM28" s="1052"/>
      <c r="BN28" s="1051"/>
      <c r="BO28" s="1051"/>
      <c r="BP28" s="1053"/>
      <c r="BQ28" s="1052"/>
      <c r="BR28" s="1051"/>
      <c r="BS28" s="1051"/>
      <c r="BT28" s="1053"/>
      <c r="BU28" s="1052"/>
      <c r="BV28" s="1051"/>
      <c r="BW28" s="1051"/>
      <c r="BX28" s="1053"/>
      <c r="BY28" s="1052"/>
      <c r="BZ28" s="1051"/>
      <c r="CA28" s="1051"/>
      <c r="CB28" s="1053"/>
      <c r="CC28" s="1052"/>
      <c r="CD28" s="1051"/>
      <c r="CE28" s="1051"/>
      <c r="CF28" s="1053"/>
      <c r="CG28" s="1052"/>
      <c r="CH28" s="1051"/>
      <c r="CI28" s="1051"/>
      <c r="CJ28" s="1053"/>
      <c r="CK28" s="1052"/>
      <c r="CL28" s="1051"/>
      <c r="CM28" s="1051"/>
      <c r="CN28" s="1053"/>
      <c r="CO28" s="1052"/>
      <c r="CP28" s="1051"/>
      <c r="CQ28" s="1051"/>
      <c r="CR28" s="1053"/>
      <c r="CS28" s="1052"/>
      <c r="CT28" s="1051"/>
      <c r="CU28" s="1051"/>
      <c r="CV28" s="1053"/>
      <c r="CW28" s="1052"/>
      <c r="CX28" s="1051"/>
      <c r="CY28" s="1051"/>
      <c r="CZ28" s="1053"/>
      <c r="DA28" s="1052"/>
      <c r="DB28" s="1051"/>
      <c r="DC28" s="1051"/>
      <c r="DD28" s="1051"/>
      <c r="DE28" s="693"/>
      <c r="DF28" s="693"/>
      <c r="DG28" s="693"/>
      <c r="DH28" s="693"/>
      <c r="DI28" s="693"/>
      <c r="DJ28" s="693"/>
      <c r="DK28" s="693"/>
      <c r="DL28" s="693"/>
    </row>
    <row r="29" spans="1:116" s="621" customFormat="1" ht="15.75" customHeight="1">
      <c r="A29" s="581"/>
      <c r="B29" s="582"/>
      <c r="C29" s="582"/>
      <c r="D29" s="582"/>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1"/>
      <c r="AO29" s="731"/>
      <c r="AP29" s="731"/>
      <c r="AQ29" s="731"/>
      <c r="AR29" s="731"/>
      <c r="AS29" s="731"/>
      <c r="AT29" s="731"/>
      <c r="AU29" s="731"/>
      <c r="AV29" s="731"/>
      <c r="AW29" s="731"/>
      <c r="AX29" s="731"/>
      <c r="AY29" s="731"/>
      <c r="AZ29" s="731"/>
      <c r="BA29" s="731"/>
      <c r="BB29" s="731"/>
      <c r="BC29" s="731"/>
      <c r="BD29" s="731"/>
      <c r="BE29" s="731"/>
      <c r="BF29" s="731"/>
      <c r="BG29" s="731"/>
      <c r="BH29" s="731"/>
      <c r="BI29" s="731"/>
      <c r="BJ29" s="731"/>
      <c r="BK29" s="731"/>
      <c r="BL29" s="731"/>
      <c r="BM29" s="731"/>
      <c r="BN29" s="731"/>
      <c r="BO29" s="731"/>
      <c r="BP29" s="731"/>
      <c r="BQ29" s="731"/>
      <c r="BR29" s="731"/>
      <c r="BS29" s="731"/>
      <c r="BT29" s="731"/>
      <c r="BU29" s="731"/>
      <c r="BV29" s="731"/>
      <c r="BW29" s="731"/>
      <c r="BX29" s="731"/>
      <c r="BY29" s="731"/>
      <c r="BZ29" s="731"/>
      <c r="CA29" s="731"/>
      <c r="CB29" s="731"/>
      <c r="CC29" s="731"/>
      <c r="CD29" s="731"/>
      <c r="CE29" s="731"/>
      <c r="CF29" s="731"/>
      <c r="CG29" s="731"/>
      <c r="CH29" s="731"/>
      <c r="CI29" s="731"/>
      <c r="CJ29" s="731"/>
      <c r="CK29" s="731"/>
      <c r="CL29" s="731"/>
      <c r="CM29" s="731"/>
      <c r="CN29" s="731"/>
      <c r="CO29" s="731"/>
      <c r="CP29" s="731"/>
      <c r="CQ29" s="731"/>
      <c r="CR29" s="731"/>
      <c r="CS29" s="731"/>
      <c r="CT29" s="731"/>
      <c r="CU29" s="731"/>
      <c r="CV29" s="731"/>
      <c r="CW29" s="731"/>
      <c r="CX29" s="731"/>
      <c r="CY29" s="731"/>
      <c r="CZ29" s="731"/>
      <c r="DA29" s="731"/>
      <c r="DB29" s="731"/>
      <c r="DC29" s="731"/>
      <c r="DD29" s="731"/>
      <c r="DE29" s="719"/>
      <c r="DF29" s="719"/>
      <c r="DG29" s="719"/>
      <c r="DH29" s="719"/>
      <c r="DI29" s="719"/>
      <c r="DJ29" s="719"/>
      <c r="DK29" s="719"/>
      <c r="DL29" s="719"/>
    </row>
    <row r="30" spans="1:116" s="621" customFormat="1" ht="12.75">
      <c r="A30" s="622"/>
      <c r="B30" s="622"/>
      <c r="C30" s="622"/>
      <c r="D30" s="622"/>
      <c r="E30" s="207"/>
      <c r="F30" s="207"/>
      <c r="G30" s="207"/>
      <c r="H30" s="207"/>
      <c r="I30" s="207"/>
      <c r="J30" s="207"/>
      <c r="K30" s="207"/>
      <c r="L30" s="207"/>
      <c r="M30" s="207"/>
      <c r="N30" s="207"/>
      <c r="O30" s="207"/>
      <c r="P30" s="207"/>
      <c r="Q30" s="207"/>
      <c r="R30" s="207"/>
      <c r="S30" s="207"/>
      <c r="T30" s="207"/>
      <c r="U30" s="207"/>
      <c r="V30" s="207"/>
      <c r="W30" s="207"/>
      <c r="X30" s="207"/>
      <c r="Y30" s="207"/>
      <c r="Z30" s="1004"/>
      <c r="AA30" s="1004"/>
      <c r="AB30" s="1004"/>
      <c r="AC30" s="1004"/>
      <c r="AD30" s="1005"/>
      <c r="AE30" s="1004"/>
      <c r="AF30" s="1004"/>
      <c r="AG30" s="1004"/>
      <c r="AH30" s="1004"/>
      <c r="AI30" s="1004"/>
      <c r="AJ30" s="1004"/>
      <c r="AK30" s="1004"/>
      <c r="AL30" s="1004"/>
      <c r="AM30" s="1004"/>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732"/>
      <c r="BL30" s="732"/>
      <c r="BM30" s="732"/>
      <c r="BN30" s="732"/>
      <c r="BO30" s="732"/>
      <c r="BP30" s="732"/>
      <c r="BQ30" s="732"/>
      <c r="BR30" s="732"/>
      <c r="BS30" s="732"/>
      <c r="BT30" s="732"/>
      <c r="BU30" s="732"/>
      <c r="BV30" s="732"/>
      <c r="BW30" s="732"/>
      <c r="BX30" s="732"/>
      <c r="BY30" s="732"/>
      <c r="BZ30" s="732"/>
      <c r="CA30" s="732"/>
      <c r="CB30" s="732"/>
      <c r="CC30" s="732"/>
      <c r="CD30" s="732"/>
      <c r="CE30" s="732"/>
      <c r="CF30" s="732"/>
      <c r="CG30" s="732"/>
      <c r="CH30" s="732"/>
      <c r="CI30" s="732"/>
      <c r="CJ30" s="732"/>
      <c r="CK30" s="732"/>
      <c r="CL30" s="732"/>
      <c r="CM30" s="732"/>
      <c r="CN30" s="732"/>
      <c r="CO30" s="732"/>
      <c r="CP30" s="732"/>
      <c r="CQ30" s="732"/>
      <c r="CR30" s="732"/>
      <c r="CS30" s="732"/>
      <c r="CT30" s="732"/>
      <c r="CU30" s="732"/>
      <c r="CV30" s="732"/>
      <c r="CW30" s="732"/>
      <c r="CX30" s="732"/>
      <c r="CY30" s="732"/>
      <c r="CZ30" s="732"/>
      <c r="DA30" s="732"/>
      <c r="DB30" s="732"/>
      <c r="DC30" s="732"/>
      <c r="DD30" s="732"/>
      <c r="DE30" s="719"/>
      <c r="DF30" s="719"/>
      <c r="DG30" s="719"/>
      <c r="DH30" s="719"/>
      <c r="DI30" s="719"/>
      <c r="DJ30" s="719"/>
      <c r="DK30" s="719"/>
      <c r="DL30" s="719"/>
    </row>
    <row r="31" spans="1:116" s="621" customFormat="1" ht="12.75">
      <c r="A31" s="622"/>
      <c r="B31" s="622"/>
      <c r="C31" s="622"/>
      <c r="D31" s="622"/>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719"/>
      <c r="DF31" s="719"/>
      <c r="DG31" s="719"/>
      <c r="DH31" s="719"/>
      <c r="DI31" s="719"/>
      <c r="DJ31" s="719"/>
      <c r="DK31" s="719"/>
      <c r="DL31" s="719"/>
    </row>
    <row r="32" spans="1:116" s="621" customFormat="1" ht="12.75">
      <c r="A32" s="622"/>
      <c r="B32" s="622"/>
      <c r="C32" s="622"/>
      <c r="D32" s="622"/>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719"/>
      <c r="DF32" s="719"/>
      <c r="DG32" s="719"/>
      <c r="DH32" s="719"/>
      <c r="DI32" s="719"/>
      <c r="DJ32" s="719"/>
      <c r="DK32" s="719"/>
      <c r="DL32" s="719"/>
    </row>
    <row r="33" spans="1:116" s="621" customFormat="1" ht="12.75">
      <c r="A33" s="622"/>
      <c r="B33" s="622"/>
      <c r="C33" s="622"/>
      <c r="D33" s="622"/>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719"/>
      <c r="DF33" s="719"/>
      <c r="DG33" s="719"/>
      <c r="DH33" s="719"/>
      <c r="DI33" s="719"/>
      <c r="DJ33" s="719"/>
      <c r="DK33" s="719"/>
      <c r="DL33" s="719"/>
    </row>
    <row r="34" spans="1:116" s="621" customFormat="1" ht="12.75">
      <c r="A34" s="622"/>
      <c r="B34" s="622"/>
      <c r="C34" s="622"/>
      <c r="D34" s="622"/>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719"/>
      <c r="DF34" s="719"/>
      <c r="DG34" s="719"/>
      <c r="DH34" s="719"/>
      <c r="DI34" s="719"/>
      <c r="DJ34" s="719"/>
      <c r="DK34" s="719"/>
      <c r="DL34" s="719"/>
    </row>
    <row r="35" spans="1:116" s="621" customFormat="1" ht="12.75">
      <c r="A35" s="622"/>
      <c r="B35" s="622"/>
      <c r="C35" s="622"/>
      <c r="D35" s="622"/>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719"/>
      <c r="DF35" s="719"/>
      <c r="DG35" s="719"/>
      <c r="DH35" s="719"/>
      <c r="DI35" s="719"/>
      <c r="DJ35" s="719"/>
      <c r="DK35" s="719"/>
      <c r="DL35" s="719"/>
    </row>
    <row r="36" spans="1:116" s="621" customFormat="1" ht="12.75">
      <c r="A36" s="622"/>
      <c r="B36" s="622"/>
      <c r="C36" s="622"/>
      <c r="D36" s="622"/>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719"/>
      <c r="DF36" s="719"/>
      <c r="DG36" s="719"/>
      <c r="DH36" s="719"/>
      <c r="DI36" s="719"/>
      <c r="DJ36" s="719"/>
      <c r="DK36" s="719"/>
      <c r="DL36" s="719"/>
    </row>
    <row r="37" spans="1:116" s="621" customFormat="1" ht="12.75">
      <c r="A37" s="622"/>
      <c r="B37" s="622"/>
      <c r="C37" s="622"/>
      <c r="D37" s="622"/>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719"/>
      <c r="DF37" s="719"/>
      <c r="DG37" s="719"/>
      <c r="DH37" s="719"/>
      <c r="DI37" s="719"/>
      <c r="DJ37" s="719"/>
      <c r="DK37" s="719"/>
      <c r="DL37" s="719"/>
    </row>
    <row r="38" spans="1:116" s="621" customFormat="1" ht="12.75">
      <c r="A38" s="622"/>
      <c r="B38" s="622"/>
      <c r="C38" s="622"/>
      <c r="D38" s="622"/>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719"/>
      <c r="DF38" s="719"/>
      <c r="DG38" s="719"/>
      <c r="DH38" s="719"/>
      <c r="DI38" s="719"/>
      <c r="DJ38" s="719"/>
      <c r="DK38" s="719"/>
      <c r="DL38" s="719"/>
    </row>
    <row r="39" spans="1:116" s="621" customFormat="1" ht="12.75">
      <c r="A39" s="622"/>
      <c r="B39" s="622"/>
      <c r="C39" s="622"/>
      <c r="D39" s="622"/>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719"/>
      <c r="DF39" s="719"/>
      <c r="DG39" s="719"/>
      <c r="DH39" s="719"/>
      <c r="DI39" s="719"/>
      <c r="DJ39" s="719"/>
      <c r="DK39" s="719"/>
      <c r="DL39" s="719"/>
    </row>
    <row r="40" spans="1:116" s="621" customFormat="1" ht="12.75">
      <c r="A40" s="622"/>
      <c r="B40" s="622"/>
      <c r="C40" s="622"/>
      <c r="D40" s="622"/>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719"/>
      <c r="DF40" s="719"/>
      <c r="DG40" s="719"/>
      <c r="DH40" s="719"/>
      <c r="DI40" s="719"/>
      <c r="DJ40" s="719"/>
      <c r="DK40" s="719"/>
      <c r="DL40" s="719"/>
    </row>
    <row r="41" spans="1:116" s="621" customFormat="1" ht="12.75">
      <c r="A41" s="622"/>
      <c r="B41" s="622"/>
      <c r="C41" s="622"/>
      <c r="D41" s="622"/>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719"/>
      <c r="DF41" s="719"/>
      <c r="DG41" s="719"/>
      <c r="DH41" s="719"/>
      <c r="DI41" s="719"/>
      <c r="DJ41" s="719"/>
      <c r="DK41" s="719"/>
      <c r="DL41" s="719"/>
    </row>
    <row r="42" spans="1:116" s="621" customFormat="1" ht="12.75">
      <c r="A42" s="622"/>
      <c r="B42" s="622"/>
      <c r="C42" s="622"/>
      <c r="D42" s="622"/>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719"/>
      <c r="DF42" s="719"/>
      <c r="DG42" s="719"/>
      <c r="DH42" s="719"/>
      <c r="DI42" s="719"/>
      <c r="DJ42" s="719"/>
      <c r="DK42" s="719"/>
      <c r="DL42" s="719"/>
    </row>
    <row r="43" spans="1:116" s="621" customFormat="1" ht="12.75">
      <c r="A43" s="622"/>
      <c r="B43" s="622"/>
      <c r="C43" s="622"/>
      <c r="D43" s="622"/>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719"/>
      <c r="DF43" s="719"/>
      <c r="DG43" s="719"/>
      <c r="DH43" s="719"/>
      <c r="DI43" s="719"/>
      <c r="DJ43" s="719"/>
      <c r="DK43" s="719"/>
      <c r="DL43" s="719"/>
    </row>
    <row r="44" spans="1:116" s="621" customFormat="1" ht="12.75">
      <c r="A44" s="622"/>
      <c r="B44" s="622"/>
      <c r="C44" s="622"/>
      <c r="D44" s="622"/>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719"/>
      <c r="DF44" s="719"/>
      <c r="DG44" s="719"/>
      <c r="DH44" s="719"/>
      <c r="DI44" s="719"/>
      <c r="DJ44" s="719"/>
      <c r="DK44" s="719"/>
      <c r="DL44" s="719"/>
    </row>
    <row r="45" spans="1:116" s="621" customFormat="1" ht="12.75">
      <c r="A45" s="622"/>
      <c r="B45" s="622"/>
      <c r="C45" s="622"/>
      <c r="D45" s="622"/>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719"/>
      <c r="DF45" s="719"/>
      <c r="DG45" s="719"/>
      <c r="DH45" s="719"/>
      <c r="DI45" s="719"/>
      <c r="DJ45" s="719"/>
      <c r="DK45" s="719"/>
      <c r="DL45" s="719"/>
    </row>
    <row r="46" spans="1:116" s="621" customFormat="1" ht="12.75">
      <c r="A46" s="622"/>
      <c r="B46" s="622"/>
      <c r="C46" s="622"/>
      <c r="D46" s="622"/>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719"/>
      <c r="DF46" s="719"/>
      <c r="DG46" s="719"/>
      <c r="DH46" s="719"/>
      <c r="DI46" s="719"/>
      <c r="DJ46" s="719"/>
      <c r="DK46" s="719"/>
      <c r="DL46" s="719"/>
    </row>
    <row r="47" spans="1:116" s="621" customFormat="1" ht="12.75">
      <c r="A47" s="622"/>
      <c r="B47" s="622"/>
      <c r="C47" s="622"/>
      <c r="D47" s="622"/>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719"/>
      <c r="DF47" s="719"/>
      <c r="DG47" s="719"/>
      <c r="DH47" s="719"/>
      <c r="DI47" s="719"/>
      <c r="DJ47" s="719"/>
      <c r="DK47" s="719"/>
      <c r="DL47" s="719"/>
    </row>
    <row r="48" spans="1:116" s="621" customFormat="1" ht="12.75">
      <c r="A48" s="622"/>
      <c r="B48" s="622"/>
      <c r="C48" s="622"/>
      <c r="D48" s="622"/>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719"/>
      <c r="DF48" s="719"/>
      <c r="DG48" s="719"/>
      <c r="DH48" s="719"/>
      <c r="DI48" s="719"/>
      <c r="DJ48" s="719"/>
      <c r="DK48" s="719"/>
      <c r="DL48" s="719"/>
    </row>
    <row r="49" spans="1:116" s="621" customFormat="1" ht="12.75">
      <c r="A49" s="622"/>
      <c r="B49" s="622"/>
      <c r="C49" s="622"/>
      <c r="D49" s="622"/>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719"/>
      <c r="DF49" s="719"/>
      <c r="DG49" s="719"/>
      <c r="DH49" s="719"/>
      <c r="DI49" s="719"/>
      <c r="DJ49" s="719"/>
      <c r="DK49" s="719"/>
      <c r="DL49" s="719"/>
    </row>
    <row r="50" spans="1:116" s="621" customFormat="1" ht="12.75">
      <c r="A50" s="622"/>
      <c r="B50" s="622"/>
      <c r="C50" s="622"/>
      <c r="D50" s="622"/>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719"/>
      <c r="DF50" s="719"/>
      <c r="DG50" s="719"/>
      <c r="DH50" s="719"/>
      <c r="DI50" s="719"/>
      <c r="DJ50" s="719"/>
      <c r="DK50" s="719"/>
      <c r="DL50" s="719"/>
    </row>
    <row r="51" spans="1:116" s="621" customFormat="1" ht="12.75">
      <c r="A51" s="622"/>
      <c r="B51" s="622"/>
      <c r="C51" s="622"/>
      <c r="D51" s="622"/>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719"/>
      <c r="DF51" s="719"/>
      <c r="DG51" s="719"/>
      <c r="DH51" s="719"/>
      <c r="DI51" s="719"/>
      <c r="DJ51" s="719"/>
      <c r="DK51" s="719"/>
      <c r="DL51" s="719"/>
    </row>
    <row r="52" spans="1:116" s="621" customFormat="1" ht="12.75">
      <c r="A52" s="622"/>
      <c r="B52" s="622"/>
      <c r="C52" s="622"/>
      <c r="D52" s="622"/>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719"/>
      <c r="DF52" s="719"/>
      <c r="DG52" s="719"/>
      <c r="DH52" s="719"/>
      <c r="DI52" s="719"/>
      <c r="DJ52" s="719"/>
      <c r="DK52" s="719"/>
      <c r="DL52" s="719"/>
    </row>
    <row r="53" spans="1:116" s="621" customFormat="1" ht="12.75">
      <c r="A53" s="622"/>
      <c r="B53" s="622"/>
      <c r="C53" s="622"/>
      <c r="D53" s="622"/>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719"/>
      <c r="DF53" s="719"/>
      <c r="DG53" s="719"/>
      <c r="DH53" s="719"/>
      <c r="DI53" s="719"/>
      <c r="DJ53" s="719"/>
      <c r="DK53" s="719"/>
      <c r="DL53" s="719"/>
    </row>
    <row r="54" spans="1:116" s="621" customFormat="1" ht="12.75">
      <c r="A54" s="622"/>
      <c r="B54" s="622"/>
      <c r="C54" s="622"/>
      <c r="D54" s="622"/>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719"/>
      <c r="DF54" s="719"/>
      <c r="DG54" s="719"/>
      <c r="DH54" s="719"/>
      <c r="DI54" s="719"/>
      <c r="DJ54" s="719"/>
      <c r="DK54" s="719"/>
      <c r="DL54" s="719"/>
    </row>
    <row r="55" spans="1:116" s="621" customFormat="1" ht="12.75">
      <c r="A55" s="622"/>
      <c r="B55" s="622"/>
      <c r="C55" s="622"/>
      <c r="D55" s="622"/>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719"/>
      <c r="DF55" s="719"/>
      <c r="DG55" s="719"/>
      <c r="DH55" s="719"/>
      <c r="DI55" s="719"/>
      <c r="DJ55" s="719"/>
      <c r="DK55" s="719"/>
      <c r="DL55" s="719"/>
    </row>
    <row r="56" spans="1:116" s="621" customFormat="1" ht="12.75">
      <c r="A56" s="622"/>
      <c r="B56" s="622"/>
      <c r="C56" s="622"/>
      <c r="D56" s="622"/>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719"/>
      <c r="DF56" s="719"/>
      <c r="DG56" s="719"/>
      <c r="DH56" s="719"/>
      <c r="DI56" s="719"/>
      <c r="DJ56" s="719"/>
      <c r="DK56" s="719"/>
      <c r="DL56" s="719"/>
    </row>
    <row r="57" spans="1:116" s="621" customFormat="1" ht="12.75">
      <c r="A57" s="622"/>
      <c r="B57" s="622"/>
      <c r="C57" s="622"/>
      <c r="D57" s="622"/>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719"/>
      <c r="DF57" s="719"/>
      <c r="DG57" s="719"/>
      <c r="DH57" s="719"/>
      <c r="DI57" s="719"/>
      <c r="DJ57" s="719"/>
      <c r="DK57" s="719"/>
      <c r="DL57" s="719"/>
    </row>
    <row r="58" spans="1:116" s="621" customFormat="1" ht="12.75">
      <c r="A58" s="622"/>
      <c r="B58" s="622"/>
      <c r="C58" s="622"/>
      <c r="D58" s="622"/>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719"/>
      <c r="DF58" s="719"/>
      <c r="DG58" s="719"/>
      <c r="DH58" s="719"/>
      <c r="DI58" s="719"/>
      <c r="DJ58" s="719"/>
      <c r="DK58" s="719"/>
      <c r="DL58" s="719"/>
    </row>
    <row r="59" spans="1:116" s="621" customFormat="1" ht="12.75">
      <c r="A59" s="622"/>
      <c r="B59" s="622"/>
      <c r="C59" s="622"/>
      <c r="D59" s="622"/>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719"/>
      <c r="DF59" s="719"/>
      <c r="DG59" s="719"/>
      <c r="DH59" s="719"/>
      <c r="DI59" s="719"/>
      <c r="DJ59" s="719"/>
      <c r="DK59" s="719"/>
      <c r="DL59" s="719"/>
    </row>
    <row r="60" spans="1:116" s="621" customFormat="1" ht="12.75">
      <c r="A60" s="622"/>
      <c r="B60" s="622"/>
      <c r="C60" s="622"/>
      <c r="D60" s="622"/>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719"/>
      <c r="DF60" s="719"/>
      <c r="DG60" s="719"/>
      <c r="DH60" s="719"/>
      <c r="DI60" s="719"/>
      <c r="DJ60" s="719"/>
      <c r="DK60" s="719"/>
      <c r="DL60" s="719"/>
    </row>
    <row r="61" spans="1:116" s="621" customFormat="1" ht="12.75">
      <c r="A61" s="622"/>
      <c r="B61" s="622"/>
      <c r="C61" s="622"/>
      <c r="D61" s="622"/>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719"/>
      <c r="DF61" s="719"/>
      <c r="DG61" s="719"/>
      <c r="DH61" s="719"/>
      <c r="DI61" s="719"/>
      <c r="DJ61" s="719"/>
      <c r="DK61" s="719"/>
      <c r="DL61" s="719"/>
    </row>
    <row r="62" spans="1:116" s="621" customFormat="1" ht="12.75">
      <c r="A62" s="622"/>
      <c r="B62" s="622"/>
      <c r="C62" s="622"/>
      <c r="D62" s="622"/>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719"/>
      <c r="DF62" s="719"/>
      <c r="DG62" s="719"/>
      <c r="DH62" s="719"/>
      <c r="DI62" s="719"/>
      <c r="DJ62" s="719"/>
      <c r="DK62" s="719"/>
      <c r="DL62" s="719"/>
    </row>
    <row r="63" spans="1:116" s="621" customFormat="1" ht="12.75">
      <c r="A63" s="622"/>
      <c r="B63" s="622"/>
      <c r="C63" s="622"/>
      <c r="D63" s="622"/>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719"/>
      <c r="DF63" s="719"/>
      <c r="DG63" s="719"/>
      <c r="DH63" s="719"/>
      <c r="DI63" s="719"/>
      <c r="DJ63" s="719"/>
      <c r="DK63" s="719"/>
      <c r="DL63" s="719"/>
    </row>
    <row r="64" spans="1:116" s="621" customFormat="1" ht="12.75">
      <c r="A64" s="622"/>
      <c r="B64" s="622"/>
      <c r="C64" s="622"/>
      <c r="D64" s="622"/>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719"/>
      <c r="DF64" s="719"/>
      <c r="DG64" s="719"/>
      <c r="DH64" s="719"/>
      <c r="DI64" s="719"/>
      <c r="DJ64" s="719"/>
      <c r="DK64" s="719"/>
      <c r="DL64" s="719"/>
    </row>
    <row r="65" spans="1:116" s="621" customFormat="1" ht="12.75">
      <c r="A65" s="622"/>
      <c r="B65" s="622"/>
      <c r="C65" s="622"/>
      <c r="D65" s="622"/>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719"/>
      <c r="DF65" s="719"/>
      <c r="DG65" s="719"/>
      <c r="DH65" s="719"/>
      <c r="DI65" s="719"/>
      <c r="DJ65" s="719"/>
      <c r="DK65" s="719"/>
      <c r="DL65" s="719"/>
    </row>
    <row r="66" spans="1:116" s="621" customFormat="1" ht="12.75">
      <c r="A66" s="622"/>
      <c r="B66" s="622"/>
      <c r="C66" s="622"/>
      <c r="D66" s="622"/>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719"/>
      <c r="DF66" s="719"/>
      <c r="DG66" s="719"/>
      <c r="DH66" s="719"/>
      <c r="DI66" s="719"/>
      <c r="DJ66" s="719"/>
      <c r="DK66" s="719"/>
      <c r="DL66" s="719"/>
    </row>
    <row r="67" spans="1:116" s="621" customFormat="1" ht="12.75">
      <c r="A67" s="622"/>
      <c r="B67" s="622"/>
      <c r="C67" s="622"/>
      <c r="D67" s="622"/>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719"/>
      <c r="DF67" s="719"/>
      <c r="DG67" s="719"/>
      <c r="DH67" s="719"/>
      <c r="DI67" s="719"/>
      <c r="DJ67" s="719"/>
      <c r="DK67" s="719"/>
      <c r="DL67" s="719"/>
    </row>
    <row r="68" spans="1:116" s="621" customFormat="1" ht="12.75">
      <c r="A68" s="622"/>
      <c r="B68" s="622"/>
      <c r="C68" s="622"/>
      <c r="D68" s="622"/>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719"/>
      <c r="DF68" s="719"/>
      <c r="DG68" s="719"/>
      <c r="DH68" s="719"/>
      <c r="DI68" s="719"/>
      <c r="DJ68" s="719"/>
      <c r="DK68" s="719"/>
      <c r="DL68" s="719"/>
    </row>
    <row r="69" spans="1:116" s="621" customFormat="1" ht="12.75">
      <c r="A69" s="622"/>
      <c r="B69" s="622"/>
      <c r="C69" s="622"/>
      <c r="D69" s="622"/>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719"/>
      <c r="DF69" s="719"/>
      <c r="DG69" s="719"/>
      <c r="DH69" s="719"/>
      <c r="DI69" s="719"/>
      <c r="DJ69" s="719"/>
      <c r="DK69" s="719"/>
      <c r="DL69" s="719"/>
    </row>
    <row r="70" spans="1:116" s="621" customFormat="1" ht="12.75">
      <c r="A70" s="622"/>
      <c r="B70" s="622"/>
      <c r="C70" s="622"/>
      <c r="D70" s="622"/>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719"/>
      <c r="DF70" s="719"/>
      <c r="DG70" s="719"/>
      <c r="DH70" s="719"/>
      <c r="DI70" s="719"/>
      <c r="DJ70" s="719"/>
      <c r="DK70" s="719"/>
      <c r="DL70" s="719"/>
    </row>
    <row r="71" spans="1:116" s="621" customFormat="1" ht="12.75">
      <c r="A71" s="622"/>
      <c r="B71" s="622"/>
      <c r="C71" s="622"/>
      <c r="D71" s="622"/>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719"/>
      <c r="DF71" s="719"/>
      <c r="DG71" s="719"/>
      <c r="DH71" s="719"/>
      <c r="DI71" s="719"/>
      <c r="DJ71" s="719"/>
      <c r="DK71" s="719"/>
      <c r="DL71" s="719"/>
    </row>
    <row r="72" spans="1:116" s="621" customFormat="1" ht="12.75">
      <c r="A72" s="622"/>
      <c r="B72" s="622"/>
      <c r="C72" s="622"/>
      <c r="D72" s="622"/>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719"/>
      <c r="DF72" s="719"/>
      <c r="DG72" s="719"/>
      <c r="DH72" s="719"/>
      <c r="DI72" s="719"/>
      <c r="DJ72" s="719"/>
      <c r="DK72" s="719"/>
      <c r="DL72" s="719"/>
    </row>
    <row r="73" spans="1:116" s="621" customFormat="1" ht="12.75">
      <c r="A73" s="622"/>
      <c r="B73" s="622"/>
      <c r="C73" s="622"/>
      <c r="D73" s="622"/>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719"/>
      <c r="DF73" s="719"/>
      <c r="DG73" s="719"/>
      <c r="DH73" s="719"/>
      <c r="DI73" s="719"/>
      <c r="DJ73" s="719"/>
      <c r="DK73" s="719"/>
      <c r="DL73" s="719"/>
    </row>
    <row r="74" spans="1:116" s="621" customFormat="1" ht="12.75">
      <c r="A74" s="622"/>
      <c r="B74" s="622"/>
      <c r="C74" s="622"/>
      <c r="D74" s="622"/>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719"/>
      <c r="DF74" s="719"/>
      <c r="DG74" s="719"/>
      <c r="DH74" s="719"/>
      <c r="DI74" s="719"/>
      <c r="DJ74" s="719"/>
      <c r="DK74" s="719"/>
      <c r="DL74" s="719"/>
    </row>
    <row r="75" spans="1:116" s="621" customFormat="1" ht="12.75">
      <c r="A75" s="622"/>
      <c r="B75" s="622"/>
      <c r="C75" s="622"/>
      <c r="D75" s="622"/>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N75" s="207"/>
      <c r="CO75" s="207"/>
      <c r="CP75" s="207"/>
      <c r="CQ75" s="207"/>
      <c r="CR75" s="207"/>
      <c r="CS75" s="207"/>
      <c r="CT75" s="207"/>
      <c r="CU75" s="207"/>
      <c r="CV75" s="207"/>
      <c r="CW75" s="207"/>
      <c r="CX75" s="207"/>
      <c r="CY75" s="207"/>
      <c r="CZ75" s="207"/>
      <c r="DA75" s="207"/>
      <c r="DB75" s="207"/>
      <c r="DC75" s="207"/>
      <c r="DD75" s="207"/>
      <c r="DE75" s="719"/>
      <c r="DF75" s="719"/>
      <c r="DG75" s="719"/>
      <c r="DH75" s="719"/>
      <c r="DI75" s="719"/>
      <c r="DJ75" s="719"/>
      <c r="DK75" s="719"/>
      <c r="DL75" s="719"/>
    </row>
    <row r="76" spans="1:116" s="621" customFormat="1" ht="12.75">
      <c r="A76" s="622"/>
      <c r="B76" s="622"/>
      <c r="C76" s="622"/>
      <c r="D76" s="622"/>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207"/>
      <c r="CU76" s="207"/>
      <c r="CV76" s="207"/>
      <c r="CW76" s="207"/>
      <c r="CX76" s="207"/>
      <c r="CY76" s="207"/>
      <c r="CZ76" s="207"/>
      <c r="DA76" s="207"/>
      <c r="DB76" s="207"/>
      <c r="DC76" s="207"/>
      <c r="DD76" s="207"/>
      <c r="DE76" s="719"/>
      <c r="DF76" s="719"/>
      <c r="DG76" s="719"/>
      <c r="DH76" s="719"/>
      <c r="DI76" s="719"/>
      <c r="DJ76" s="719"/>
      <c r="DK76" s="719"/>
      <c r="DL76" s="719"/>
    </row>
    <row r="77" spans="1:116" s="621" customFormat="1" ht="12.75">
      <c r="A77" s="622"/>
      <c r="B77" s="622"/>
      <c r="C77" s="622"/>
      <c r="D77" s="622"/>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7"/>
      <c r="BZ77" s="207"/>
      <c r="CA77" s="207"/>
      <c r="CB77" s="207"/>
      <c r="CC77" s="207"/>
      <c r="CD77" s="207"/>
      <c r="CE77" s="207"/>
      <c r="CF77" s="207"/>
      <c r="CG77" s="207"/>
      <c r="CH77" s="207"/>
      <c r="CI77" s="207"/>
      <c r="CJ77" s="207"/>
      <c r="CK77" s="207"/>
      <c r="CL77" s="207"/>
      <c r="CM77" s="207"/>
      <c r="CN77" s="207"/>
      <c r="CO77" s="207"/>
      <c r="CP77" s="207"/>
      <c r="CQ77" s="207"/>
      <c r="CR77" s="207"/>
      <c r="CS77" s="207"/>
      <c r="CT77" s="207"/>
      <c r="CU77" s="207"/>
      <c r="CV77" s="207"/>
      <c r="CW77" s="207"/>
      <c r="CX77" s="207"/>
      <c r="CY77" s="207"/>
      <c r="CZ77" s="207"/>
      <c r="DA77" s="207"/>
      <c r="DB77" s="207"/>
      <c r="DC77" s="207"/>
      <c r="DD77" s="207"/>
      <c r="DE77" s="719"/>
      <c r="DF77" s="719"/>
      <c r="DG77" s="719"/>
      <c r="DH77" s="719"/>
      <c r="DI77" s="719"/>
      <c r="DJ77" s="719"/>
      <c r="DK77" s="719"/>
      <c r="DL77" s="719"/>
    </row>
    <row r="78" spans="1:116" s="621" customFormat="1" ht="12.75">
      <c r="A78" s="622"/>
      <c r="B78" s="622"/>
      <c r="C78" s="622"/>
      <c r="D78" s="622"/>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207"/>
      <c r="BX78" s="207"/>
      <c r="BY78" s="207"/>
      <c r="BZ78" s="207"/>
      <c r="CA78" s="207"/>
      <c r="CB78" s="207"/>
      <c r="CC78" s="207"/>
      <c r="CD78" s="207"/>
      <c r="CE78" s="207"/>
      <c r="CF78" s="207"/>
      <c r="CG78" s="207"/>
      <c r="CH78" s="207"/>
      <c r="CI78" s="207"/>
      <c r="CJ78" s="207"/>
      <c r="CK78" s="207"/>
      <c r="CL78" s="207"/>
      <c r="CM78" s="207"/>
      <c r="CN78" s="207"/>
      <c r="CO78" s="207"/>
      <c r="CP78" s="207"/>
      <c r="CQ78" s="207"/>
      <c r="CR78" s="207"/>
      <c r="CS78" s="207"/>
      <c r="CT78" s="207"/>
      <c r="CU78" s="207"/>
      <c r="CV78" s="207"/>
      <c r="CW78" s="207"/>
      <c r="CX78" s="207"/>
      <c r="CY78" s="207"/>
      <c r="CZ78" s="207"/>
      <c r="DA78" s="207"/>
      <c r="DB78" s="207"/>
      <c r="DC78" s="207"/>
      <c r="DD78" s="207"/>
      <c r="DE78" s="719"/>
      <c r="DF78" s="719"/>
      <c r="DG78" s="719"/>
      <c r="DH78" s="719"/>
      <c r="DI78" s="719"/>
      <c r="DJ78" s="719"/>
      <c r="DK78" s="719"/>
      <c r="DL78" s="719"/>
    </row>
    <row r="79" spans="1:116" s="621" customFormat="1" ht="12.75">
      <c r="A79" s="622"/>
      <c r="B79" s="622"/>
      <c r="C79" s="622"/>
      <c r="D79" s="622"/>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7"/>
      <c r="BZ79" s="207"/>
      <c r="CA79" s="207"/>
      <c r="CB79" s="207"/>
      <c r="CC79" s="207"/>
      <c r="CD79" s="207"/>
      <c r="CE79" s="207"/>
      <c r="CF79" s="207"/>
      <c r="CG79" s="207"/>
      <c r="CH79" s="207"/>
      <c r="CI79" s="207"/>
      <c r="CJ79" s="207"/>
      <c r="CK79" s="207"/>
      <c r="CL79" s="207"/>
      <c r="CM79" s="207"/>
      <c r="CN79" s="207"/>
      <c r="CO79" s="207"/>
      <c r="CP79" s="207"/>
      <c r="CQ79" s="207"/>
      <c r="CR79" s="207"/>
      <c r="CS79" s="207"/>
      <c r="CT79" s="207"/>
      <c r="CU79" s="207"/>
      <c r="CV79" s="207"/>
      <c r="CW79" s="207"/>
      <c r="CX79" s="207"/>
      <c r="CY79" s="207"/>
      <c r="CZ79" s="207"/>
      <c r="DA79" s="207"/>
      <c r="DB79" s="207"/>
      <c r="DC79" s="207"/>
      <c r="DD79" s="207"/>
      <c r="DE79" s="719"/>
      <c r="DF79" s="719"/>
      <c r="DG79" s="719"/>
      <c r="DH79" s="719"/>
      <c r="DI79" s="719"/>
      <c r="DJ79" s="719"/>
      <c r="DK79" s="719"/>
      <c r="DL79" s="719"/>
    </row>
    <row r="80" spans="1:116" s="621" customFormat="1" ht="12.75">
      <c r="A80" s="622"/>
      <c r="B80" s="622"/>
      <c r="C80" s="622"/>
      <c r="D80" s="622"/>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207"/>
      <c r="BY80" s="207"/>
      <c r="BZ80" s="207"/>
      <c r="CA80" s="207"/>
      <c r="CB80" s="207"/>
      <c r="CC80" s="207"/>
      <c r="CD80" s="207"/>
      <c r="CE80" s="207"/>
      <c r="CF80" s="207"/>
      <c r="CG80" s="207"/>
      <c r="CH80" s="207"/>
      <c r="CI80" s="207"/>
      <c r="CJ80" s="207"/>
      <c r="CK80" s="207"/>
      <c r="CL80" s="207"/>
      <c r="CM80" s="207"/>
      <c r="CN80" s="207"/>
      <c r="CO80" s="207"/>
      <c r="CP80" s="207"/>
      <c r="CQ80" s="207"/>
      <c r="CR80" s="207"/>
      <c r="CS80" s="207"/>
      <c r="CT80" s="207"/>
      <c r="CU80" s="207"/>
      <c r="CV80" s="207"/>
      <c r="CW80" s="207"/>
      <c r="CX80" s="207"/>
      <c r="CY80" s="207"/>
      <c r="CZ80" s="207"/>
      <c r="DA80" s="207"/>
      <c r="DB80" s="207"/>
      <c r="DC80" s="207"/>
      <c r="DD80" s="207"/>
      <c r="DE80" s="719"/>
      <c r="DF80" s="719"/>
      <c r="DG80" s="719"/>
      <c r="DH80" s="719"/>
      <c r="DI80" s="719"/>
      <c r="DJ80" s="719"/>
      <c r="DK80" s="719"/>
      <c r="DL80" s="719"/>
    </row>
    <row r="81" spans="1:116" s="621" customFormat="1" ht="12.75">
      <c r="A81" s="622"/>
      <c r="B81" s="622"/>
      <c r="C81" s="622"/>
      <c r="D81" s="622"/>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7"/>
      <c r="CQ81" s="207"/>
      <c r="CR81" s="207"/>
      <c r="CS81" s="207"/>
      <c r="CT81" s="207"/>
      <c r="CU81" s="207"/>
      <c r="CV81" s="207"/>
      <c r="CW81" s="207"/>
      <c r="CX81" s="207"/>
      <c r="CY81" s="207"/>
      <c r="CZ81" s="207"/>
      <c r="DA81" s="207"/>
      <c r="DB81" s="207"/>
      <c r="DC81" s="207"/>
      <c r="DD81" s="207"/>
      <c r="DE81" s="719"/>
      <c r="DF81" s="719"/>
      <c r="DG81" s="719"/>
      <c r="DH81" s="719"/>
      <c r="DI81" s="719"/>
      <c r="DJ81" s="719"/>
      <c r="DK81" s="719"/>
      <c r="DL81" s="719"/>
    </row>
    <row r="82" spans="1:116" s="621" customFormat="1" ht="12.75">
      <c r="A82" s="622"/>
      <c r="B82" s="622"/>
      <c r="C82" s="622"/>
      <c r="D82" s="622"/>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c r="BY82" s="207"/>
      <c r="BZ82" s="207"/>
      <c r="CA82" s="207"/>
      <c r="CB82" s="207"/>
      <c r="CC82" s="207"/>
      <c r="CD82" s="207"/>
      <c r="CE82" s="207"/>
      <c r="CF82" s="207"/>
      <c r="CG82" s="207"/>
      <c r="CH82" s="207"/>
      <c r="CI82" s="207"/>
      <c r="CJ82" s="207"/>
      <c r="CK82" s="207"/>
      <c r="CL82" s="207"/>
      <c r="CM82" s="207"/>
      <c r="CN82" s="207"/>
      <c r="CO82" s="207"/>
      <c r="CP82" s="207"/>
      <c r="CQ82" s="207"/>
      <c r="CR82" s="207"/>
      <c r="CS82" s="207"/>
      <c r="CT82" s="207"/>
      <c r="CU82" s="207"/>
      <c r="CV82" s="207"/>
      <c r="CW82" s="207"/>
      <c r="CX82" s="207"/>
      <c r="CY82" s="207"/>
      <c r="CZ82" s="207"/>
      <c r="DA82" s="207"/>
      <c r="DB82" s="207"/>
      <c r="DC82" s="207"/>
      <c r="DD82" s="207"/>
      <c r="DE82" s="719"/>
      <c r="DF82" s="719"/>
      <c r="DG82" s="719"/>
      <c r="DH82" s="719"/>
      <c r="DI82" s="719"/>
      <c r="DJ82" s="719"/>
      <c r="DK82" s="719"/>
      <c r="DL82" s="719"/>
    </row>
    <row r="83" spans="1:116" s="621" customFormat="1" ht="12.75">
      <c r="A83" s="622"/>
      <c r="B83" s="622"/>
      <c r="C83" s="622"/>
      <c r="D83" s="622"/>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207"/>
      <c r="BY83" s="207"/>
      <c r="BZ83" s="207"/>
      <c r="CA83" s="207"/>
      <c r="CB83" s="207"/>
      <c r="CC83" s="207"/>
      <c r="CD83" s="207"/>
      <c r="CE83" s="207"/>
      <c r="CF83" s="207"/>
      <c r="CG83" s="207"/>
      <c r="CH83" s="207"/>
      <c r="CI83" s="207"/>
      <c r="CJ83" s="207"/>
      <c r="CK83" s="207"/>
      <c r="CL83" s="207"/>
      <c r="CM83" s="207"/>
      <c r="CN83" s="207"/>
      <c r="CO83" s="207"/>
      <c r="CP83" s="207"/>
      <c r="CQ83" s="207"/>
      <c r="CR83" s="207"/>
      <c r="CS83" s="207"/>
      <c r="CT83" s="207"/>
      <c r="CU83" s="207"/>
      <c r="CV83" s="207"/>
      <c r="CW83" s="207"/>
      <c r="CX83" s="207"/>
      <c r="CY83" s="207"/>
      <c r="CZ83" s="207"/>
      <c r="DA83" s="207"/>
      <c r="DB83" s="207"/>
      <c r="DC83" s="207"/>
      <c r="DD83" s="207"/>
      <c r="DE83" s="719"/>
      <c r="DF83" s="719"/>
      <c r="DG83" s="719"/>
      <c r="DH83" s="719"/>
      <c r="DI83" s="719"/>
      <c r="DJ83" s="719"/>
      <c r="DK83" s="719"/>
      <c r="DL83" s="719"/>
    </row>
    <row r="84" spans="1:116" s="621" customFormat="1" ht="12.75">
      <c r="A84" s="622"/>
      <c r="B84" s="622"/>
      <c r="C84" s="622"/>
      <c r="D84" s="622"/>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719"/>
      <c r="DF84" s="719"/>
      <c r="DG84" s="719"/>
      <c r="DH84" s="719"/>
      <c r="DI84" s="719"/>
      <c r="DJ84" s="719"/>
      <c r="DK84" s="719"/>
      <c r="DL84" s="719"/>
    </row>
    <row r="85" spans="1:116" s="621" customFormat="1" ht="12.75">
      <c r="A85" s="622"/>
      <c r="B85" s="622"/>
      <c r="C85" s="622"/>
      <c r="D85" s="622"/>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719"/>
      <c r="DF85" s="719"/>
      <c r="DG85" s="719"/>
      <c r="DH85" s="719"/>
      <c r="DI85" s="719"/>
      <c r="DJ85" s="719"/>
      <c r="DK85" s="719"/>
      <c r="DL85" s="719"/>
    </row>
    <row r="86" spans="1:116" s="621" customFormat="1" ht="12.75">
      <c r="A86" s="622"/>
      <c r="B86" s="622"/>
      <c r="C86" s="622"/>
      <c r="D86" s="622"/>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7"/>
      <c r="BZ86" s="207"/>
      <c r="CA86" s="207"/>
      <c r="CB86" s="207"/>
      <c r="CC86" s="207"/>
      <c r="CD86" s="207"/>
      <c r="CE86" s="207"/>
      <c r="CF86" s="207"/>
      <c r="CG86" s="207"/>
      <c r="CH86" s="207"/>
      <c r="CI86" s="207"/>
      <c r="CJ86" s="207"/>
      <c r="CK86" s="207"/>
      <c r="CL86" s="207"/>
      <c r="CM86" s="207"/>
      <c r="CN86" s="207"/>
      <c r="CO86" s="207"/>
      <c r="CP86" s="207"/>
      <c r="CQ86" s="207"/>
      <c r="CR86" s="207"/>
      <c r="CS86" s="207"/>
      <c r="CT86" s="207"/>
      <c r="CU86" s="207"/>
      <c r="CV86" s="207"/>
      <c r="CW86" s="207"/>
      <c r="CX86" s="207"/>
      <c r="CY86" s="207"/>
      <c r="CZ86" s="207"/>
      <c r="DA86" s="207"/>
      <c r="DB86" s="207"/>
      <c r="DC86" s="207"/>
      <c r="DD86" s="207"/>
      <c r="DE86" s="719"/>
      <c r="DF86" s="719"/>
      <c r="DG86" s="719"/>
      <c r="DH86" s="719"/>
      <c r="DI86" s="719"/>
      <c r="DJ86" s="719"/>
      <c r="DK86" s="719"/>
      <c r="DL86" s="719"/>
    </row>
    <row r="87" spans="1:116" s="621" customFormat="1" ht="12.75">
      <c r="A87" s="622"/>
      <c r="B87" s="622"/>
      <c r="C87" s="622"/>
      <c r="D87" s="622"/>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207"/>
      <c r="BY87" s="207"/>
      <c r="BZ87" s="207"/>
      <c r="CA87" s="207"/>
      <c r="CB87" s="207"/>
      <c r="CC87" s="207"/>
      <c r="CD87" s="207"/>
      <c r="CE87" s="207"/>
      <c r="CF87" s="207"/>
      <c r="CG87" s="207"/>
      <c r="CH87" s="207"/>
      <c r="CI87" s="207"/>
      <c r="CJ87" s="207"/>
      <c r="CK87" s="207"/>
      <c r="CL87" s="207"/>
      <c r="CM87" s="207"/>
      <c r="CN87" s="207"/>
      <c r="CO87" s="207"/>
      <c r="CP87" s="207"/>
      <c r="CQ87" s="207"/>
      <c r="CR87" s="207"/>
      <c r="CS87" s="207"/>
      <c r="CT87" s="207"/>
      <c r="CU87" s="207"/>
      <c r="CV87" s="207"/>
      <c r="CW87" s="207"/>
      <c r="CX87" s="207"/>
      <c r="CY87" s="207"/>
      <c r="CZ87" s="207"/>
      <c r="DA87" s="207"/>
      <c r="DB87" s="207"/>
      <c r="DC87" s="207"/>
      <c r="DD87" s="207"/>
      <c r="DE87" s="719"/>
      <c r="DF87" s="719"/>
      <c r="DG87" s="719"/>
      <c r="DH87" s="719"/>
      <c r="DI87" s="719"/>
      <c r="DJ87" s="719"/>
      <c r="DK87" s="719"/>
      <c r="DL87" s="719"/>
    </row>
    <row r="88" spans="1:116" s="621" customFormat="1" ht="12.75">
      <c r="A88" s="622"/>
      <c r="B88" s="622"/>
      <c r="C88" s="622"/>
      <c r="D88" s="622"/>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7"/>
      <c r="BZ88" s="207"/>
      <c r="CA88" s="207"/>
      <c r="CB88" s="207"/>
      <c r="CC88" s="207"/>
      <c r="CD88" s="207"/>
      <c r="CE88" s="207"/>
      <c r="CF88" s="207"/>
      <c r="CG88" s="207"/>
      <c r="CH88" s="207"/>
      <c r="CI88" s="207"/>
      <c r="CJ88" s="207"/>
      <c r="CK88" s="207"/>
      <c r="CL88" s="207"/>
      <c r="CM88" s="207"/>
      <c r="CN88" s="207"/>
      <c r="CO88" s="207"/>
      <c r="CP88" s="207"/>
      <c r="CQ88" s="207"/>
      <c r="CR88" s="207"/>
      <c r="CS88" s="207"/>
      <c r="CT88" s="207"/>
      <c r="CU88" s="207"/>
      <c r="CV88" s="207"/>
      <c r="CW88" s="207"/>
      <c r="CX88" s="207"/>
      <c r="CY88" s="207"/>
      <c r="CZ88" s="207"/>
      <c r="DA88" s="207"/>
      <c r="DB88" s="207"/>
      <c r="DC88" s="207"/>
      <c r="DD88" s="207"/>
      <c r="DE88" s="719"/>
      <c r="DF88" s="719"/>
      <c r="DG88" s="719"/>
      <c r="DH88" s="719"/>
      <c r="DI88" s="719"/>
      <c r="DJ88" s="719"/>
      <c r="DK88" s="719"/>
      <c r="DL88" s="719"/>
    </row>
    <row r="89" spans="1:116" s="621" customFormat="1" ht="12.75">
      <c r="A89" s="622"/>
      <c r="B89" s="622"/>
      <c r="C89" s="622"/>
      <c r="D89" s="622"/>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7"/>
      <c r="BZ89" s="207"/>
      <c r="CA89" s="207"/>
      <c r="CB89" s="207"/>
      <c r="CC89" s="207"/>
      <c r="CD89" s="207"/>
      <c r="CE89" s="207"/>
      <c r="CF89" s="207"/>
      <c r="CG89" s="207"/>
      <c r="CH89" s="207"/>
      <c r="CI89" s="207"/>
      <c r="CJ89" s="207"/>
      <c r="CK89" s="207"/>
      <c r="CL89" s="207"/>
      <c r="CM89" s="207"/>
      <c r="CN89" s="207"/>
      <c r="CO89" s="207"/>
      <c r="CP89" s="207"/>
      <c r="CQ89" s="207"/>
      <c r="CR89" s="207"/>
      <c r="CS89" s="207"/>
      <c r="CT89" s="207"/>
      <c r="CU89" s="207"/>
      <c r="CV89" s="207"/>
      <c r="CW89" s="207"/>
      <c r="CX89" s="207"/>
      <c r="CY89" s="207"/>
      <c r="CZ89" s="207"/>
      <c r="DA89" s="207"/>
      <c r="DB89" s="207"/>
      <c r="DC89" s="207"/>
      <c r="DD89" s="207"/>
      <c r="DE89" s="719"/>
      <c r="DF89" s="719"/>
      <c r="DG89" s="719"/>
      <c r="DH89" s="719"/>
      <c r="DI89" s="719"/>
      <c r="DJ89" s="719"/>
      <c r="DK89" s="719"/>
      <c r="DL89" s="719"/>
    </row>
    <row r="90" spans="1:116" s="621" customFormat="1" ht="12.75">
      <c r="A90" s="622"/>
      <c r="B90" s="622"/>
      <c r="C90" s="622"/>
      <c r="D90" s="622"/>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207"/>
      <c r="CD90" s="207"/>
      <c r="CE90" s="207"/>
      <c r="CF90" s="207"/>
      <c r="CG90" s="207"/>
      <c r="CH90" s="207"/>
      <c r="CI90" s="207"/>
      <c r="CJ90" s="207"/>
      <c r="CK90" s="207"/>
      <c r="CL90" s="207"/>
      <c r="CM90" s="207"/>
      <c r="CN90" s="207"/>
      <c r="CO90" s="207"/>
      <c r="CP90" s="207"/>
      <c r="CQ90" s="207"/>
      <c r="CR90" s="207"/>
      <c r="CS90" s="207"/>
      <c r="CT90" s="207"/>
      <c r="CU90" s="207"/>
      <c r="CV90" s="207"/>
      <c r="CW90" s="207"/>
      <c r="CX90" s="207"/>
      <c r="CY90" s="207"/>
      <c r="CZ90" s="207"/>
      <c r="DA90" s="207"/>
      <c r="DB90" s="207"/>
      <c r="DC90" s="207"/>
      <c r="DD90" s="207"/>
      <c r="DE90" s="719"/>
      <c r="DF90" s="719"/>
      <c r="DG90" s="719"/>
      <c r="DH90" s="719"/>
      <c r="DI90" s="719"/>
      <c r="DJ90" s="719"/>
      <c r="DK90" s="719"/>
      <c r="DL90" s="719"/>
    </row>
    <row r="91" spans="1:116" s="621" customFormat="1" ht="12.75">
      <c r="A91" s="622"/>
      <c r="B91" s="622"/>
      <c r="C91" s="622"/>
      <c r="D91" s="622"/>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207"/>
      <c r="BY91" s="207"/>
      <c r="BZ91" s="207"/>
      <c r="CA91" s="207"/>
      <c r="CB91" s="207"/>
      <c r="CC91" s="207"/>
      <c r="CD91" s="207"/>
      <c r="CE91" s="207"/>
      <c r="CF91" s="207"/>
      <c r="CG91" s="207"/>
      <c r="CH91" s="207"/>
      <c r="CI91" s="207"/>
      <c r="CJ91" s="207"/>
      <c r="CK91" s="207"/>
      <c r="CL91" s="207"/>
      <c r="CM91" s="207"/>
      <c r="CN91" s="207"/>
      <c r="CO91" s="207"/>
      <c r="CP91" s="207"/>
      <c r="CQ91" s="207"/>
      <c r="CR91" s="207"/>
      <c r="CS91" s="207"/>
      <c r="CT91" s="207"/>
      <c r="CU91" s="207"/>
      <c r="CV91" s="207"/>
      <c r="CW91" s="207"/>
      <c r="CX91" s="207"/>
      <c r="CY91" s="207"/>
      <c r="CZ91" s="207"/>
      <c r="DA91" s="207"/>
      <c r="DB91" s="207"/>
      <c r="DC91" s="207"/>
      <c r="DD91" s="207"/>
      <c r="DE91" s="719"/>
      <c r="DF91" s="719"/>
      <c r="DG91" s="719"/>
      <c r="DH91" s="719"/>
      <c r="DI91" s="719"/>
      <c r="DJ91" s="719"/>
      <c r="DK91" s="719"/>
      <c r="DL91" s="719"/>
    </row>
    <row r="92" spans="1:116" s="621" customFormat="1" ht="12.75">
      <c r="A92" s="622"/>
      <c r="B92" s="622"/>
      <c r="C92" s="622"/>
      <c r="D92" s="622"/>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7"/>
      <c r="BX92" s="207"/>
      <c r="BY92" s="207"/>
      <c r="BZ92" s="207"/>
      <c r="CA92" s="207"/>
      <c r="CB92" s="207"/>
      <c r="CC92" s="207"/>
      <c r="CD92" s="207"/>
      <c r="CE92" s="207"/>
      <c r="CF92" s="207"/>
      <c r="CG92" s="207"/>
      <c r="CH92" s="207"/>
      <c r="CI92" s="207"/>
      <c r="CJ92" s="207"/>
      <c r="CK92" s="207"/>
      <c r="CL92" s="207"/>
      <c r="CM92" s="207"/>
      <c r="CN92" s="207"/>
      <c r="CO92" s="207"/>
      <c r="CP92" s="207"/>
      <c r="CQ92" s="207"/>
      <c r="CR92" s="207"/>
      <c r="CS92" s="207"/>
      <c r="CT92" s="207"/>
      <c r="CU92" s="207"/>
      <c r="CV92" s="207"/>
      <c r="CW92" s="207"/>
      <c r="CX92" s="207"/>
      <c r="CY92" s="207"/>
      <c r="CZ92" s="207"/>
      <c r="DA92" s="207"/>
      <c r="DB92" s="207"/>
      <c r="DC92" s="207"/>
      <c r="DD92" s="207"/>
      <c r="DE92" s="719"/>
      <c r="DF92" s="719"/>
      <c r="DG92" s="719"/>
      <c r="DH92" s="719"/>
      <c r="DI92" s="719"/>
      <c r="DJ92" s="719"/>
      <c r="DK92" s="719"/>
      <c r="DL92" s="719"/>
    </row>
    <row r="93" spans="1:116" s="621" customFormat="1" ht="12.75">
      <c r="A93" s="622"/>
      <c r="B93" s="622"/>
      <c r="C93" s="622"/>
      <c r="D93" s="622"/>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719"/>
      <c r="DF93" s="719"/>
      <c r="DG93" s="719"/>
      <c r="DH93" s="719"/>
      <c r="DI93" s="719"/>
      <c r="DJ93" s="719"/>
      <c r="DK93" s="719"/>
      <c r="DL93" s="719"/>
    </row>
    <row r="94" spans="1:116" s="621" customFormat="1" ht="12.75">
      <c r="A94" s="622"/>
      <c r="B94" s="622"/>
      <c r="C94" s="622"/>
      <c r="D94" s="622"/>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7"/>
      <c r="BZ94" s="207"/>
      <c r="CA94" s="207"/>
      <c r="CB94" s="207"/>
      <c r="CC94" s="207"/>
      <c r="CD94" s="207"/>
      <c r="CE94" s="207"/>
      <c r="CF94" s="207"/>
      <c r="CG94" s="207"/>
      <c r="CH94" s="207"/>
      <c r="CI94" s="207"/>
      <c r="CJ94" s="207"/>
      <c r="CK94" s="207"/>
      <c r="CL94" s="207"/>
      <c r="CM94" s="207"/>
      <c r="CN94" s="207"/>
      <c r="CO94" s="207"/>
      <c r="CP94" s="207"/>
      <c r="CQ94" s="207"/>
      <c r="CR94" s="207"/>
      <c r="CS94" s="207"/>
      <c r="CT94" s="207"/>
      <c r="CU94" s="207"/>
      <c r="CV94" s="207"/>
      <c r="CW94" s="207"/>
      <c r="CX94" s="207"/>
      <c r="CY94" s="207"/>
      <c r="CZ94" s="207"/>
      <c r="DA94" s="207"/>
      <c r="DB94" s="207"/>
      <c r="DC94" s="207"/>
      <c r="DD94" s="207"/>
      <c r="DE94" s="719"/>
      <c r="DF94" s="719"/>
      <c r="DG94" s="719"/>
      <c r="DH94" s="719"/>
      <c r="DI94" s="719"/>
      <c r="DJ94" s="719"/>
      <c r="DK94" s="719"/>
      <c r="DL94" s="719"/>
    </row>
    <row r="95" spans="1:116" s="621" customFormat="1" ht="12.75">
      <c r="A95" s="622"/>
      <c r="B95" s="622"/>
      <c r="C95" s="622"/>
      <c r="D95" s="622"/>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7"/>
      <c r="CP95" s="207"/>
      <c r="CQ95" s="207"/>
      <c r="CR95" s="207"/>
      <c r="CS95" s="207"/>
      <c r="CT95" s="207"/>
      <c r="CU95" s="207"/>
      <c r="CV95" s="207"/>
      <c r="CW95" s="207"/>
      <c r="CX95" s="207"/>
      <c r="CY95" s="207"/>
      <c r="CZ95" s="207"/>
      <c r="DA95" s="207"/>
      <c r="DB95" s="207"/>
      <c r="DC95" s="207"/>
      <c r="DD95" s="207"/>
      <c r="DE95" s="719"/>
      <c r="DF95" s="719"/>
      <c r="DG95" s="719"/>
      <c r="DH95" s="719"/>
      <c r="DI95" s="719"/>
      <c r="DJ95" s="719"/>
      <c r="DK95" s="719"/>
      <c r="DL95" s="719"/>
    </row>
    <row r="96" spans="1:116" s="621" customFormat="1" ht="12.75">
      <c r="A96" s="622"/>
      <c r="B96" s="622"/>
      <c r="C96" s="622"/>
      <c r="D96" s="622"/>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719"/>
      <c r="DF96" s="719"/>
      <c r="DG96" s="719"/>
      <c r="DH96" s="719"/>
      <c r="DI96" s="719"/>
      <c r="DJ96" s="719"/>
      <c r="DK96" s="719"/>
      <c r="DL96" s="719"/>
    </row>
    <row r="97" spans="1:116" s="621" customFormat="1" ht="12.75">
      <c r="A97" s="622"/>
      <c r="B97" s="622"/>
      <c r="C97" s="622"/>
      <c r="D97" s="622"/>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c r="CO97" s="207"/>
      <c r="CP97" s="207"/>
      <c r="CQ97" s="207"/>
      <c r="CR97" s="207"/>
      <c r="CS97" s="207"/>
      <c r="CT97" s="207"/>
      <c r="CU97" s="207"/>
      <c r="CV97" s="207"/>
      <c r="CW97" s="207"/>
      <c r="CX97" s="207"/>
      <c r="CY97" s="207"/>
      <c r="CZ97" s="207"/>
      <c r="DA97" s="207"/>
      <c r="DB97" s="207"/>
      <c r="DC97" s="207"/>
      <c r="DD97" s="207"/>
      <c r="DE97" s="719"/>
      <c r="DF97" s="719"/>
      <c r="DG97" s="719"/>
      <c r="DH97" s="719"/>
      <c r="DI97" s="719"/>
      <c r="DJ97" s="719"/>
      <c r="DK97" s="719"/>
      <c r="DL97" s="719"/>
    </row>
    <row r="98" spans="1:116" s="621" customFormat="1" ht="12.75">
      <c r="A98" s="622"/>
      <c r="B98" s="622"/>
      <c r="C98" s="622"/>
      <c r="D98" s="622"/>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7"/>
      <c r="CN98" s="207"/>
      <c r="CO98" s="207"/>
      <c r="CP98" s="207"/>
      <c r="CQ98" s="207"/>
      <c r="CR98" s="207"/>
      <c r="CS98" s="207"/>
      <c r="CT98" s="207"/>
      <c r="CU98" s="207"/>
      <c r="CV98" s="207"/>
      <c r="CW98" s="207"/>
      <c r="CX98" s="207"/>
      <c r="CY98" s="207"/>
      <c r="CZ98" s="207"/>
      <c r="DA98" s="207"/>
      <c r="DB98" s="207"/>
      <c r="DC98" s="207"/>
      <c r="DD98" s="207"/>
      <c r="DE98" s="719"/>
      <c r="DF98" s="719"/>
      <c r="DG98" s="719"/>
      <c r="DH98" s="719"/>
      <c r="DI98" s="719"/>
      <c r="DJ98" s="719"/>
      <c r="DK98" s="719"/>
      <c r="DL98" s="719"/>
    </row>
    <row r="99" spans="1:116" s="621" customFormat="1" ht="12.75">
      <c r="A99" s="622"/>
      <c r="B99" s="622"/>
      <c r="C99" s="622"/>
      <c r="D99" s="622"/>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719"/>
      <c r="DF99" s="719"/>
      <c r="DG99" s="719"/>
      <c r="DH99" s="719"/>
      <c r="DI99" s="719"/>
      <c r="DJ99" s="719"/>
      <c r="DK99" s="719"/>
      <c r="DL99" s="719"/>
    </row>
    <row r="100" spans="1:116" s="621" customFormat="1" ht="12.75">
      <c r="A100" s="622"/>
      <c r="B100" s="622"/>
      <c r="C100" s="622"/>
      <c r="D100" s="622"/>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719"/>
      <c r="DF100" s="719"/>
      <c r="DG100" s="719"/>
      <c r="DH100" s="719"/>
      <c r="DI100" s="719"/>
      <c r="DJ100" s="719"/>
      <c r="DK100" s="719"/>
      <c r="DL100" s="719"/>
    </row>
    <row r="101" spans="1:116" s="621" customFormat="1" ht="12.75">
      <c r="A101" s="622"/>
      <c r="B101" s="622"/>
      <c r="C101" s="622"/>
      <c r="D101" s="622"/>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c r="CX101" s="207"/>
      <c r="CY101" s="207"/>
      <c r="CZ101" s="207"/>
      <c r="DA101" s="207"/>
      <c r="DB101" s="207"/>
      <c r="DC101" s="207"/>
      <c r="DD101" s="207"/>
      <c r="DE101" s="719"/>
      <c r="DF101" s="719"/>
      <c r="DG101" s="719"/>
      <c r="DH101" s="719"/>
      <c r="DI101" s="719"/>
      <c r="DJ101" s="719"/>
      <c r="DK101" s="719"/>
      <c r="DL101" s="719"/>
    </row>
    <row r="102" spans="1:116" s="621" customFormat="1" ht="12.75">
      <c r="A102" s="622"/>
      <c r="B102" s="622"/>
      <c r="C102" s="622"/>
      <c r="D102" s="622"/>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719"/>
      <c r="DF102" s="719"/>
      <c r="DG102" s="719"/>
      <c r="DH102" s="719"/>
      <c r="DI102" s="719"/>
      <c r="DJ102" s="719"/>
      <c r="DK102" s="719"/>
      <c r="DL102" s="719"/>
    </row>
    <row r="103" spans="1:116" s="621" customFormat="1" ht="12.75">
      <c r="A103" s="622"/>
      <c r="B103" s="622"/>
      <c r="C103" s="622"/>
      <c r="D103" s="622"/>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719"/>
      <c r="DF103" s="719"/>
      <c r="DG103" s="719"/>
      <c r="DH103" s="719"/>
      <c r="DI103" s="719"/>
      <c r="DJ103" s="719"/>
      <c r="DK103" s="719"/>
      <c r="DL103" s="719"/>
    </row>
    <row r="104" spans="1:116" s="621" customFormat="1" ht="12.75">
      <c r="A104" s="622"/>
      <c r="B104" s="622"/>
      <c r="C104" s="622"/>
      <c r="D104" s="622"/>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719"/>
      <c r="DF104" s="719"/>
      <c r="DG104" s="719"/>
      <c r="DH104" s="719"/>
      <c r="DI104" s="719"/>
      <c r="DJ104" s="719"/>
      <c r="DK104" s="719"/>
      <c r="DL104" s="719"/>
    </row>
    <row r="105" spans="1:116" s="621" customFormat="1" ht="12.75">
      <c r="A105" s="622"/>
      <c r="B105" s="622"/>
      <c r="C105" s="622"/>
      <c r="D105" s="622"/>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719"/>
      <c r="DF105" s="719"/>
      <c r="DG105" s="719"/>
      <c r="DH105" s="719"/>
      <c r="DI105" s="719"/>
      <c r="DJ105" s="719"/>
      <c r="DK105" s="719"/>
      <c r="DL105" s="719"/>
    </row>
    <row r="106" spans="1:116" s="621" customFormat="1" ht="12.75">
      <c r="A106" s="622"/>
      <c r="B106" s="622"/>
      <c r="C106" s="622"/>
      <c r="D106" s="622"/>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719"/>
      <c r="DF106" s="719"/>
      <c r="DG106" s="719"/>
      <c r="DH106" s="719"/>
      <c r="DI106" s="719"/>
      <c r="DJ106" s="719"/>
      <c r="DK106" s="719"/>
      <c r="DL106" s="719"/>
    </row>
    <row r="107" spans="1:116" s="621" customFormat="1" ht="12.75">
      <c r="A107" s="622"/>
      <c r="B107" s="622"/>
      <c r="C107" s="622"/>
      <c r="D107" s="622"/>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719"/>
      <c r="DF107" s="719"/>
      <c r="DG107" s="719"/>
      <c r="DH107" s="719"/>
      <c r="DI107" s="719"/>
      <c r="DJ107" s="719"/>
      <c r="DK107" s="719"/>
      <c r="DL107" s="719"/>
    </row>
    <row r="108" spans="1:116" s="621" customFormat="1" ht="12.75">
      <c r="A108" s="622"/>
      <c r="B108" s="622"/>
      <c r="C108" s="622"/>
      <c r="D108" s="622"/>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719"/>
      <c r="DF108" s="719"/>
      <c r="DG108" s="719"/>
      <c r="DH108" s="719"/>
      <c r="DI108" s="719"/>
      <c r="DJ108" s="719"/>
      <c r="DK108" s="719"/>
      <c r="DL108" s="719"/>
    </row>
    <row r="109" spans="1:116" s="621" customFormat="1" ht="12.75">
      <c r="A109" s="622"/>
      <c r="B109" s="622"/>
      <c r="C109" s="622"/>
      <c r="D109" s="622"/>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7"/>
      <c r="BG109" s="207"/>
      <c r="BH109" s="207"/>
      <c r="BI109" s="207"/>
      <c r="BJ109" s="207"/>
      <c r="BK109" s="207"/>
      <c r="BL109" s="207"/>
      <c r="BM109" s="207"/>
      <c r="BN109" s="207"/>
      <c r="BO109" s="207"/>
      <c r="BP109" s="207"/>
      <c r="BQ109" s="207"/>
      <c r="BR109" s="207"/>
      <c r="BS109" s="207"/>
      <c r="BT109" s="207"/>
      <c r="BU109" s="207"/>
      <c r="BV109" s="207"/>
      <c r="BW109" s="207"/>
      <c r="BX109" s="207"/>
      <c r="BY109" s="207"/>
      <c r="BZ109" s="207"/>
      <c r="CA109" s="207"/>
      <c r="CB109" s="207"/>
      <c r="CC109" s="207"/>
      <c r="CD109" s="207"/>
      <c r="CE109" s="207"/>
      <c r="CF109" s="207"/>
      <c r="CG109" s="207"/>
      <c r="CH109" s="207"/>
      <c r="CI109" s="207"/>
      <c r="CJ109" s="207"/>
      <c r="CK109" s="207"/>
      <c r="CL109" s="207"/>
      <c r="CM109" s="207"/>
      <c r="CN109" s="207"/>
      <c r="CO109" s="207"/>
      <c r="CP109" s="207"/>
      <c r="CQ109" s="207"/>
      <c r="CR109" s="207"/>
      <c r="CS109" s="207"/>
      <c r="CT109" s="207"/>
      <c r="CU109" s="207"/>
      <c r="CV109" s="207"/>
      <c r="CW109" s="207"/>
      <c r="CX109" s="207"/>
      <c r="CY109" s="207"/>
      <c r="CZ109" s="207"/>
      <c r="DA109" s="207"/>
      <c r="DB109" s="207"/>
      <c r="DC109" s="207"/>
      <c r="DD109" s="207"/>
      <c r="DE109" s="719"/>
      <c r="DF109" s="719"/>
      <c r="DG109" s="719"/>
      <c r="DH109" s="719"/>
      <c r="DI109" s="719"/>
      <c r="DJ109" s="719"/>
      <c r="DK109" s="719"/>
      <c r="DL109" s="719"/>
    </row>
    <row r="110" spans="1:116" s="621" customFormat="1" ht="12.75">
      <c r="A110" s="622"/>
      <c r="B110" s="622"/>
      <c r="C110" s="622"/>
      <c r="D110" s="622"/>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7"/>
      <c r="BR110" s="207"/>
      <c r="BS110" s="207"/>
      <c r="BT110" s="207"/>
      <c r="BU110" s="207"/>
      <c r="BV110" s="207"/>
      <c r="BW110" s="207"/>
      <c r="BX110" s="207"/>
      <c r="BY110" s="207"/>
      <c r="BZ110" s="207"/>
      <c r="CA110" s="207"/>
      <c r="CB110" s="207"/>
      <c r="CC110" s="207"/>
      <c r="CD110" s="207"/>
      <c r="CE110" s="207"/>
      <c r="CF110" s="207"/>
      <c r="CG110" s="207"/>
      <c r="CH110" s="207"/>
      <c r="CI110" s="207"/>
      <c r="CJ110" s="207"/>
      <c r="CK110" s="207"/>
      <c r="CL110" s="207"/>
      <c r="CM110" s="207"/>
      <c r="CN110" s="207"/>
      <c r="CO110" s="207"/>
      <c r="CP110" s="207"/>
      <c r="CQ110" s="207"/>
      <c r="CR110" s="207"/>
      <c r="CS110" s="207"/>
      <c r="CT110" s="207"/>
      <c r="CU110" s="207"/>
      <c r="CV110" s="207"/>
      <c r="CW110" s="207"/>
      <c r="CX110" s="207"/>
      <c r="CY110" s="207"/>
      <c r="CZ110" s="207"/>
      <c r="DA110" s="207"/>
      <c r="DB110" s="207"/>
      <c r="DC110" s="207"/>
      <c r="DD110" s="207"/>
      <c r="DE110" s="719"/>
      <c r="DF110" s="719"/>
      <c r="DG110" s="719"/>
      <c r="DH110" s="719"/>
      <c r="DI110" s="719"/>
      <c r="DJ110" s="719"/>
      <c r="DK110" s="719"/>
      <c r="DL110" s="719"/>
    </row>
    <row r="111" spans="1:116" s="621" customFormat="1" ht="12.75">
      <c r="A111" s="622"/>
      <c r="B111" s="622"/>
      <c r="C111" s="622"/>
      <c r="D111" s="622"/>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719"/>
      <c r="DF111" s="719"/>
      <c r="DG111" s="719"/>
      <c r="DH111" s="719"/>
      <c r="DI111" s="719"/>
      <c r="DJ111" s="719"/>
      <c r="DK111" s="719"/>
      <c r="DL111" s="719"/>
    </row>
    <row r="112" spans="1:116" s="621" customFormat="1" ht="12.75">
      <c r="A112" s="622"/>
      <c r="B112" s="622"/>
      <c r="C112" s="622"/>
      <c r="D112" s="622"/>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719"/>
      <c r="DF112" s="719"/>
      <c r="DG112" s="719"/>
      <c r="DH112" s="719"/>
      <c r="DI112" s="719"/>
      <c r="DJ112" s="719"/>
      <c r="DK112" s="719"/>
      <c r="DL112" s="719"/>
    </row>
    <row r="113" spans="1:116" s="621" customFormat="1" ht="12.75">
      <c r="A113" s="622"/>
      <c r="B113" s="622"/>
      <c r="C113" s="622"/>
      <c r="D113" s="622"/>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719"/>
      <c r="DF113" s="719"/>
      <c r="DG113" s="719"/>
      <c r="DH113" s="719"/>
      <c r="DI113" s="719"/>
      <c r="DJ113" s="719"/>
      <c r="DK113" s="719"/>
      <c r="DL113" s="719"/>
    </row>
    <row r="114" spans="1:116" s="621" customFormat="1" ht="12.75">
      <c r="A114" s="622"/>
      <c r="B114" s="622"/>
      <c r="C114" s="622"/>
      <c r="D114" s="622"/>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7"/>
      <c r="BR114" s="207"/>
      <c r="BS114" s="207"/>
      <c r="BT114" s="207"/>
      <c r="BU114" s="207"/>
      <c r="BV114" s="207"/>
      <c r="BW114" s="207"/>
      <c r="BX114" s="207"/>
      <c r="BY114" s="207"/>
      <c r="BZ114" s="207"/>
      <c r="CA114" s="207"/>
      <c r="CB114" s="207"/>
      <c r="CC114" s="207"/>
      <c r="CD114" s="207"/>
      <c r="CE114" s="207"/>
      <c r="CF114" s="207"/>
      <c r="CG114" s="207"/>
      <c r="CH114" s="207"/>
      <c r="CI114" s="207"/>
      <c r="CJ114" s="207"/>
      <c r="CK114" s="207"/>
      <c r="CL114" s="207"/>
      <c r="CM114" s="207"/>
      <c r="CN114" s="207"/>
      <c r="CO114" s="207"/>
      <c r="CP114" s="207"/>
      <c r="CQ114" s="207"/>
      <c r="CR114" s="207"/>
      <c r="CS114" s="207"/>
      <c r="CT114" s="207"/>
      <c r="CU114" s="207"/>
      <c r="CV114" s="207"/>
      <c r="CW114" s="207"/>
      <c r="CX114" s="207"/>
      <c r="CY114" s="207"/>
      <c r="CZ114" s="207"/>
      <c r="DA114" s="207"/>
      <c r="DB114" s="207"/>
      <c r="DC114" s="207"/>
      <c r="DD114" s="207"/>
      <c r="DE114" s="719"/>
      <c r="DF114" s="719"/>
      <c r="DG114" s="719"/>
      <c r="DH114" s="719"/>
      <c r="DI114" s="719"/>
      <c r="DJ114" s="719"/>
      <c r="DK114" s="719"/>
      <c r="DL114" s="719"/>
    </row>
    <row r="115" spans="1:116" s="621" customFormat="1" ht="12.75">
      <c r="A115" s="622"/>
      <c r="B115" s="622"/>
      <c r="C115" s="622"/>
      <c r="D115" s="622"/>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719"/>
      <c r="DF115" s="719"/>
      <c r="DG115" s="719"/>
      <c r="DH115" s="719"/>
      <c r="DI115" s="719"/>
      <c r="DJ115" s="719"/>
      <c r="DK115" s="719"/>
      <c r="DL115" s="719"/>
    </row>
    <row r="116" spans="1:116" s="621" customFormat="1" ht="12.75">
      <c r="A116" s="622"/>
      <c r="B116" s="622"/>
      <c r="C116" s="622"/>
      <c r="D116" s="622"/>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207"/>
      <c r="BG116" s="207"/>
      <c r="BH116" s="207"/>
      <c r="BI116" s="207"/>
      <c r="BJ116" s="207"/>
      <c r="BK116" s="207"/>
      <c r="BL116" s="207"/>
      <c r="BM116" s="207"/>
      <c r="BN116" s="207"/>
      <c r="BO116" s="207"/>
      <c r="BP116" s="207"/>
      <c r="BQ116" s="207"/>
      <c r="BR116" s="207"/>
      <c r="BS116" s="207"/>
      <c r="BT116" s="207"/>
      <c r="BU116" s="207"/>
      <c r="BV116" s="207"/>
      <c r="BW116" s="207"/>
      <c r="BX116" s="207"/>
      <c r="BY116" s="207"/>
      <c r="BZ116" s="207"/>
      <c r="CA116" s="207"/>
      <c r="CB116" s="207"/>
      <c r="CC116" s="207"/>
      <c r="CD116" s="207"/>
      <c r="CE116" s="207"/>
      <c r="CF116" s="207"/>
      <c r="CG116" s="207"/>
      <c r="CH116" s="207"/>
      <c r="CI116" s="207"/>
      <c r="CJ116" s="207"/>
      <c r="CK116" s="207"/>
      <c r="CL116" s="207"/>
      <c r="CM116" s="207"/>
      <c r="CN116" s="207"/>
      <c r="CO116" s="207"/>
      <c r="CP116" s="207"/>
      <c r="CQ116" s="207"/>
      <c r="CR116" s="207"/>
      <c r="CS116" s="207"/>
      <c r="CT116" s="207"/>
      <c r="CU116" s="207"/>
      <c r="CV116" s="207"/>
      <c r="CW116" s="207"/>
      <c r="CX116" s="207"/>
      <c r="CY116" s="207"/>
      <c r="CZ116" s="207"/>
      <c r="DA116" s="207"/>
      <c r="DB116" s="207"/>
      <c r="DC116" s="207"/>
      <c r="DD116" s="207"/>
      <c r="DE116" s="719"/>
      <c r="DF116" s="719"/>
      <c r="DG116" s="719"/>
      <c r="DH116" s="719"/>
      <c r="DI116" s="719"/>
      <c r="DJ116" s="719"/>
      <c r="DK116" s="719"/>
      <c r="DL116" s="719"/>
    </row>
    <row r="117" spans="1:116" s="621" customFormat="1" ht="12.75">
      <c r="A117" s="622"/>
      <c r="B117" s="622"/>
      <c r="C117" s="622"/>
      <c r="D117" s="622"/>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c r="BI117" s="207"/>
      <c r="BJ117" s="207"/>
      <c r="BK117" s="207"/>
      <c r="BL117" s="207"/>
      <c r="BM117" s="207"/>
      <c r="BN117" s="207"/>
      <c r="BO117" s="207"/>
      <c r="BP117" s="207"/>
      <c r="BQ117" s="207"/>
      <c r="BR117" s="207"/>
      <c r="BS117" s="207"/>
      <c r="BT117" s="207"/>
      <c r="BU117" s="207"/>
      <c r="BV117" s="207"/>
      <c r="BW117" s="207"/>
      <c r="BX117" s="207"/>
      <c r="BY117" s="207"/>
      <c r="BZ117" s="207"/>
      <c r="CA117" s="207"/>
      <c r="CB117" s="207"/>
      <c r="CC117" s="207"/>
      <c r="CD117" s="207"/>
      <c r="CE117" s="207"/>
      <c r="CF117" s="207"/>
      <c r="CG117" s="207"/>
      <c r="CH117" s="207"/>
      <c r="CI117" s="207"/>
      <c r="CJ117" s="207"/>
      <c r="CK117" s="207"/>
      <c r="CL117" s="207"/>
      <c r="CM117" s="207"/>
      <c r="CN117" s="207"/>
      <c r="CO117" s="207"/>
      <c r="CP117" s="207"/>
      <c r="CQ117" s="207"/>
      <c r="CR117" s="207"/>
      <c r="CS117" s="207"/>
      <c r="CT117" s="207"/>
      <c r="CU117" s="207"/>
      <c r="CV117" s="207"/>
      <c r="CW117" s="207"/>
      <c r="CX117" s="207"/>
      <c r="CY117" s="207"/>
      <c r="CZ117" s="207"/>
      <c r="DA117" s="207"/>
      <c r="DB117" s="207"/>
      <c r="DC117" s="207"/>
      <c r="DD117" s="207"/>
      <c r="DE117" s="719"/>
      <c r="DF117" s="719"/>
      <c r="DG117" s="719"/>
      <c r="DH117" s="719"/>
      <c r="DI117" s="719"/>
      <c r="DJ117" s="719"/>
      <c r="DK117" s="719"/>
      <c r="DL117" s="719"/>
    </row>
    <row r="118" spans="1:116" s="621" customFormat="1" ht="12.75">
      <c r="A118" s="622"/>
      <c r="B118" s="622"/>
      <c r="C118" s="622"/>
      <c r="D118" s="622"/>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c r="CX118" s="207"/>
      <c r="CY118" s="207"/>
      <c r="CZ118" s="207"/>
      <c r="DA118" s="207"/>
      <c r="DB118" s="207"/>
      <c r="DC118" s="207"/>
      <c r="DD118" s="207"/>
      <c r="DE118" s="719"/>
      <c r="DF118" s="719"/>
      <c r="DG118" s="719"/>
      <c r="DH118" s="719"/>
      <c r="DI118" s="719"/>
      <c r="DJ118" s="719"/>
      <c r="DK118" s="719"/>
      <c r="DL118" s="719"/>
    </row>
    <row r="119" spans="1:116" s="621" customFormat="1" ht="12.75">
      <c r="A119" s="622"/>
      <c r="B119" s="622"/>
      <c r="C119" s="622"/>
      <c r="D119" s="622"/>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c r="CX119" s="207"/>
      <c r="CY119" s="207"/>
      <c r="CZ119" s="207"/>
      <c r="DA119" s="207"/>
      <c r="DB119" s="207"/>
      <c r="DC119" s="207"/>
      <c r="DD119" s="207"/>
      <c r="DE119" s="719"/>
      <c r="DF119" s="719"/>
      <c r="DG119" s="719"/>
      <c r="DH119" s="719"/>
      <c r="DI119" s="719"/>
      <c r="DJ119" s="719"/>
      <c r="DK119" s="719"/>
      <c r="DL119" s="719"/>
    </row>
    <row r="120" spans="1:116" s="621" customFormat="1" ht="12.75">
      <c r="A120" s="622"/>
      <c r="B120" s="622"/>
      <c r="C120" s="622"/>
      <c r="D120" s="622"/>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c r="CP120" s="207"/>
      <c r="CQ120" s="207"/>
      <c r="CR120" s="207"/>
      <c r="CS120" s="207"/>
      <c r="CT120" s="207"/>
      <c r="CU120" s="207"/>
      <c r="CV120" s="207"/>
      <c r="CW120" s="207"/>
      <c r="CX120" s="207"/>
      <c r="CY120" s="207"/>
      <c r="CZ120" s="207"/>
      <c r="DA120" s="207"/>
      <c r="DB120" s="207"/>
      <c r="DC120" s="207"/>
      <c r="DD120" s="207"/>
      <c r="DE120" s="719"/>
      <c r="DF120" s="719"/>
      <c r="DG120" s="719"/>
      <c r="DH120" s="719"/>
      <c r="DI120" s="719"/>
      <c r="DJ120" s="719"/>
      <c r="DK120" s="719"/>
      <c r="DL120" s="719"/>
    </row>
    <row r="121" spans="1:116" s="621" customFormat="1" ht="12.75">
      <c r="A121" s="622"/>
      <c r="B121" s="622"/>
      <c r="C121" s="622"/>
      <c r="D121" s="622"/>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719"/>
      <c r="DF121" s="719"/>
      <c r="DG121" s="719"/>
      <c r="DH121" s="719"/>
      <c r="DI121" s="719"/>
      <c r="DJ121" s="719"/>
      <c r="DK121" s="719"/>
      <c r="DL121" s="719"/>
    </row>
    <row r="122" spans="1:116" s="621" customFormat="1" ht="12.75">
      <c r="A122" s="622"/>
      <c r="B122" s="622"/>
      <c r="C122" s="622"/>
      <c r="D122" s="622"/>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c r="CZ122" s="207"/>
      <c r="DA122" s="207"/>
      <c r="DB122" s="207"/>
      <c r="DC122" s="207"/>
      <c r="DD122" s="207"/>
      <c r="DE122" s="719"/>
      <c r="DF122" s="719"/>
      <c r="DG122" s="719"/>
      <c r="DH122" s="719"/>
      <c r="DI122" s="719"/>
      <c r="DJ122" s="719"/>
      <c r="DK122" s="719"/>
      <c r="DL122" s="719"/>
    </row>
    <row r="123" spans="1:116" s="621" customFormat="1" ht="12.75">
      <c r="A123" s="622"/>
      <c r="B123" s="622"/>
      <c r="C123" s="622"/>
      <c r="D123" s="622"/>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c r="CX123" s="207"/>
      <c r="CY123" s="207"/>
      <c r="CZ123" s="207"/>
      <c r="DA123" s="207"/>
      <c r="DB123" s="207"/>
      <c r="DC123" s="207"/>
      <c r="DD123" s="207"/>
      <c r="DE123" s="719"/>
      <c r="DF123" s="719"/>
      <c r="DG123" s="719"/>
      <c r="DH123" s="719"/>
      <c r="DI123" s="719"/>
      <c r="DJ123" s="719"/>
      <c r="DK123" s="719"/>
      <c r="DL123" s="719"/>
    </row>
    <row r="124" spans="1:116" s="621" customFormat="1" ht="12.75">
      <c r="A124" s="622"/>
      <c r="B124" s="622"/>
      <c r="C124" s="622"/>
      <c r="D124" s="622"/>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c r="BI124" s="207"/>
      <c r="BJ124" s="207"/>
      <c r="BK124" s="207"/>
      <c r="BL124" s="207"/>
      <c r="BM124" s="207"/>
      <c r="BN124" s="207"/>
      <c r="BO124" s="207"/>
      <c r="BP124" s="207"/>
      <c r="BQ124" s="207"/>
      <c r="BR124" s="207"/>
      <c r="BS124" s="207"/>
      <c r="BT124" s="207"/>
      <c r="BU124" s="207"/>
      <c r="BV124" s="207"/>
      <c r="BW124" s="207"/>
      <c r="BX124" s="207"/>
      <c r="BY124" s="207"/>
      <c r="BZ124" s="207"/>
      <c r="CA124" s="207"/>
      <c r="CB124" s="207"/>
      <c r="CC124" s="207"/>
      <c r="CD124" s="207"/>
      <c r="CE124" s="207"/>
      <c r="CF124" s="207"/>
      <c r="CG124" s="207"/>
      <c r="CH124" s="207"/>
      <c r="CI124" s="207"/>
      <c r="CJ124" s="207"/>
      <c r="CK124" s="207"/>
      <c r="CL124" s="207"/>
      <c r="CM124" s="207"/>
      <c r="CN124" s="207"/>
      <c r="CO124" s="207"/>
      <c r="CP124" s="207"/>
      <c r="CQ124" s="207"/>
      <c r="CR124" s="207"/>
      <c r="CS124" s="207"/>
      <c r="CT124" s="207"/>
      <c r="CU124" s="207"/>
      <c r="CV124" s="207"/>
      <c r="CW124" s="207"/>
      <c r="CX124" s="207"/>
      <c r="CY124" s="207"/>
      <c r="CZ124" s="207"/>
      <c r="DA124" s="207"/>
      <c r="DB124" s="207"/>
      <c r="DC124" s="207"/>
      <c r="DD124" s="207"/>
      <c r="DE124" s="719"/>
      <c r="DF124" s="719"/>
      <c r="DG124" s="719"/>
      <c r="DH124" s="719"/>
      <c r="DI124" s="719"/>
      <c r="DJ124" s="719"/>
      <c r="DK124" s="719"/>
      <c r="DL124" s="719"/>
    </row>
    <row r="125" spans="1:116" s="621" customFormat="1" ht="12.75">
      <c r="A125" s="622"/>
      <c r="B125" s="622"/>
      <c r="C125" s="622"/>
      <c r="D125" s="622"/>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c r="CX125" s="207"/>
      <c r="CY125" s="207"/>
      <c r="CZ125" s="207"/>
      <c r="DA125" s="207"/>
      <c r="DB125" s="207"/>
      <c r="DC125" s="207"/>
      <c r="DD125" s="207"/>
      <c r="DE125" s="719"/>
      <c r="DF125" s="719"/>
      <c r="DG125" s="719"/>
      <c r="DH125" s="719"/>
      <c r="DI125" s="719"/>
      <c r="DJ125" s="719"/>
      <c r="DK125" s="719"/>
      <c r="DL125" s="719"/>
    </row>
    <row r="126" spans="1:116" s="621" customFormat="1" ht="12.75">
      <c r="A126" s="622"/>
      <c r="B126" s="622"/>
      <c r="C126" s="622"/>
      <c r="D126" s="622"/>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c r="CB126" s="207"/>
      <c r="CC126" s="207"/>
      <c r="CD126" s="207"/>
      <c r="CE126" s="207"/>
      <c r="CF126" s="207"/>
      <c r="CG126" s="207"/>
      <c r="CH126" s="207"/>
      <c r="CI126" s="207"/>
      <c r="CJ126" s="207"/>
      <c r="CK126" s="207"/>
      <c r="CL126" s="207"/>
      <c r="CM126" s="207"/>
      <c r="CN126" s="207"/>
      <c r="CO126" s="207"/>
      <c r="CP126" s="207"/>
      <c r="CQ126" s="207"/>
      <c r="CR126" s="207"/>
      <c r="CS126" s="207"/>
      <c r="CT126" s="207"/>
      <c r="CU126" s="207"/>
      <c r="CV126" s="207"/>
      <c r="CW126" s="207"/>
      <c r="CX126" s="207"/>
      <c r="CY126" s="207"/>
      <c r="CZ126" s="207"/>
      <c r="DA126" s="207"/>
      <c r="DB126" s="207"/>
      <c r="DC126" s="207"/>
      <c r="DD126" s="207"/>
      <c r="DE126" s="719"/>
      <c r="DF126" s="719"/>
      <c r="DG126" s="719"/>
      <c r="DH126" s="719"/>
      <c r="DI126" s="719"/>
      <c r="DJ126" s="719"/>
      <c r="DK126" s="719"/>
      <c r="DL126" s="719"/>
    </row>
    <row r="127" spans="1:116" s="621" customFormat="1" ht="12.75">
      <c r="A127" s="622"/>
      <c r="B127" s="622"/>
      <c r="C127" s="622"/>
      <c r="D127" s="622"/>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c r="CP127" s="207"/>
      <c r="CQ127" s="207"/>
      <c r="CR127" s="207"/>
      <c r="CS127" s="207"/>
      <c r="CT127" s="207"/>
      <c r="CU127" s="207"/>
      <c r="CV127" s="207"/>
      <c r="CW127" s="207"/>
      <c r="CX127" s="207"/>
      <c r="CY127" s="207"/>
      <c r="CZ127" s="207"/>
      <c r="DA127" s="207"/>
      <c r="DB127" s="207"/>
      <c r="DC127" s="207"/>
      <c r="DD127" s="207"/>
      <c r="DE127" s="719"/>
      <c r="DF127" s="719"/>
      <c r="DG127" s="719"/>
      <c r="DH127" s="719"/>
      <c r="DI127" s="719"/>
      <c r="DJ127" s="719"/>
      <c r="DK127" s="719"/>
      <c r="DL127" s="719"/>
    </row>
    <row r="128" spans="1:116" s="621" customFormat="1" ht="12.75">
      <c r="A128" s="622"/>
      <c r="B128" s="622"/>
      <c r="C128" s="622"/>
      <c r="D128" s="622"/>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c r="CB128" s="207"/>
      <c r="CC128" s="207"/>
      <c r="CD128" s="207"/>
      <c r="CE128" s="207"/>
      <c r="CF128" s="207"/>
      <c r="CG128" s="207"/>
      <c r="CH128" s="207"/>
      <c r="CI128" s="207"/>
      <c r="CJ128" s="207"/>
      <c r="CK128" s="207"/>
      <c r="CL128" s="207"/>
      <c r="CM128" s="207"/>
      <c r="CN128" s="207"/>
      <c r="CO128" s="207"/>
      <c r="CP128" s="207"/>
      <c r="CQ128" s="207"/>
      <c r="CR128" s="207"/>
      <c r="CS128" s="207"/>
      <c r="CT128" s="207"/>
      <c r="CU128" s="207"/>
      <c r="CV128" s="207"/>
      <c r="CW128" s="207"/>
      <c r="CX128" s="207"/>
      <c r="CY128" s="207"/>
      <c r="CZ128" s="207"/>
      <c r="DA128" s="207"/>
      <c r="DB128" s="207"/>
      <c r="DC128" s="207"/>
      <c r="DD128" s="207"/>
      <c r="DE128" s="719"/>
      <c r="DF128" s="719"/>
      <c r="DG128" s="719"/>
      <c r="DH128" s="719"/>
      <c r="DI128" s="719"/>
      <c r="DJ128" s="719"/>
      <c r="DK128" s="719"/>
      <c r="DL128" s="719"/>
    </row>
    <row r="129" spans="1:116" s="621" customFormat="1" ht="12.75">
      <c r="A129" s="622"/>
      <c r="B129" s="622"/>
      <c r="C129" s="622"/>
      <c r="D129" s="622"/>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c r="CB129" s="207"/>
      <c r="CC129" s="207"/>
      <c r="CD129" s="207"/>
      <c r="CE129" s="207"/>
      <c r="CF129" s="207"/>
      <c r="CG129" s="207"/>
      <c r="CH129" s="207"/>
      <c r="CI129" s="207"/>
      <c r="CJ129" s="207"/>
      <c r="CK129" s="207"/>
      <c r="CL129" s="207"/>
      <c r="CM129" s="207"/>
      <c r="CN129" s="207"/>
      <c r="CO129" s="207"/>
      <c r="CP129" s="207"/>
      <c r="CQ129" s="207"/>
      <c r="CR129" s="207"/>
      <c r="CS129" s="207"/>
      <c r="CT129" s="207"/>
      <c r="CU129" s="207"/>
      <c r="CV129" s="207"/>
      <c r="CW129" s="207"/>
      <c r="CX129" s="207"/>
      <c r="CY129" s="207"/>
      <c r="CZ129" s="207"/>
      <c r="DA129" s="207"/>
      <c r="DB129" s="207"/>
      <c r="DC129" s="207"/>
      <c r="DD129" s="207"/>
      <c r="DE129" s="719"/>
      <c r="DF129" s="719"/>
      <c r="DG129" s="719"/>
      <c r="DH129" s="719"/>
      <c r="DI129" s="719"/>
      <c r="DJ129" s="719"/>
      <c r="DK129" s="719"/>
      <c r="DL129" s="719"/>
    </row>
    <row r="130" spans="1:116" s="621" customFormat="1" ht="12.75">
      <c r="A130" s="622"/>
      <c r="B130" s="622"/>
      <c r="C130" s="622"/>
      <c r="D130" s="622"/>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c r="CB130" s="207"/>
      <c r="CC130" s="207"/>
      <c r="CD130" s="207"/>
      <c r="CE130" s="207"/>
      <c r="CF130" s="207"/>
      <c r="CG130" s="207"/>
      <c r="CH130" s="207"/>
      <c r="CI130" s="207"/>
      <c r="CJ130" s="207"/>
      <c r="CK130" s="207"/>
      <c r="CL130" s="207"/>
      <c r="CM130" s="207"/>
      <c r="CN130" s="207"/>
      <c r="CO130" s="207"/>
      <c r="CP130" s="207"/>
      <c r="CQ130" s="207"/>
      <c r="CR130" s="207"/>
      <c r="CS130" s="207"/>
      <c r="CT130" s="207"/>
      <c r="CU130" s="207"/>
      <c r="CV130" s="207"/>
      <c r="CW130" s="207"/>
      <c r="CX130" s="207"/>
      <c r="CY130" s="207"/>
      <c r="CZ130" s="207"/>
      <c r="DA130" s="207"/>
      <c r="DB130" s="207"/>
      <c r="DC130" s="207"/>
      <c r="DD130" s="207"/>
      <c r="DE130" s="719"/>
      <c r="DF130" s="719"/>
      <c r="DG130" s="719"/>
      <c r="DH130" s="719"/>
      <c r="DI130" s="719"/>
      <c r="DJ130" s="719"/>
      <c r="DK130" s="719"/>
      <c r="DL130" s="719"/>
    </row>
    <row r="131" spans="1:116" s="621" customFormat="1" ht="12.75">
      <c r="A131" s="622"/>
      <c r="B131" s="622"/>
      <c r="C131" s="622"/>
      <c r="D131" s="622"/>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719"/>
      <c r="DF131" s="719"/>
      <c r="DG131" s="719"/>
      <c r="DH131" s="719"/>
      <c r="DI131" s="719"/>
      <c r="DJ131" s="719"/>
      <c r="DK131" s="719"/>
      <c r="DL131" s="719"/>
    </row>
    <row r="132" spans="1:116" s="621" customFormat="1" ht="12.75">
      <c r="A132" s="622"/>
      <c r="B132" s="622"/>
      <c r="C132" s="622"/>
      <c r="D132" s="622"/>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c r="CB132" s="207"/>
      <c r="CC132" s="207"/>
      <c r="CD132" s="207"/>
      <c r="CE132" s="207"/>
      <c r="CF132" s="207"/>
      <c r="CG132" s="207"/>
      <c r="CH132" s="207"/>
      <c r="CI132" s="207"/>
      <c r="CJ132" s="207"/>
      <c r="CK132" s="207"/>
      <c r="CL132" s="207"/>
      <c r="CM132" s="207"/>
      <c r="CN132" s="207"/>
      <c r="CO132" s="207"/>
      <c r="CP132" s="207"/>
      <c r="CQ132" s="207"/>
      <c r="CR132" s="207"/>
      <c r="CS132" s="207"/>
      <c r="CT132" s="207"/>
      <c r="CU132" s="207"/>
      <c r="CV132" s="207"/>
      <c r="CW132" s="207"/>
      <c r="CX132" s="207"/>
      <c r="CY132" s="207"/>
      <c r="CZ132" s="207"/>
      <c r="DA132" s="207"/>
      <c r="DB132" s="207"/>
      <c r="DC132" s="207"/>
      <c r="DD132" s="207"/>
      <c r="DE132" s="719"/>
      <c r="DF132" s="719"/>
      <c r="DG132" s="719"/>
      <c r="DH132" s="719"/>
      <c r="DI132" s="719"/>
      <c r="DJ132" s="719"/>
      <c r="DK132" s="719"/>
      <c r="DL132" s="719"/>
    </row>
    <row r="133" spans="1:116" s="621" customFormat="1" ht="12.75">
      <c r="A133" s="622"/>
      <c r="B133" s="622"/>
      <c r="C133" s="622"/>
      <c r="D133" s="622"/>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c r="CX133" s="207"/>
      <c r="CY133" s="207"/>
      <c r="CZ133" s="207"/>
      <c r="DA133" s="207"/>
      <c r="DB133" s="207"/>
      <c r="DC133" s="207"/>
      <c r="DD133" s="207"/>
      <c r="DE133" s="719"/>
      <c r="DF133" s="719"/>
      <c r="DG133" s="719"/>
      <c r="DH133" s="719"/>
      <c r="DI133" s="719"/>
      <c r="DJ133" s="719"/>
      <c r="DK133" s="719"/>
      <c r="DL133" s="719"/>
    </row>
    <row r="134" spans="1:116" s="621" customFormat="1" ht="12.75">
      <c r="A134" s="622"/>
      <c r="B134" s="622"/>
      <c r="C134" s="622"/>
      <c r="D134" s="622"/>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207"/>
      <c r="BG134" s="207"/>
      <c r="BH134" s="207"/>
      <c r="BI134" s="207"/>
      <c r="BJ134" s="207"/>
      <c r="BK134" s="207"/>
      <c r="BL134" s="207"/>
      <c r="BM134" s="207"/>
      <c r="BN134" s="207"/>
      <c r="BO134" s="207"/>
      <c r="BP134" s="207"/>
      <c r="BQ134" s="207"/>
      <c r="BR134" s="207"/>
      <c r="BS134" s="207"/>
      <c r="BT134" s="207"/>
      <c r="BU134" s="207"/>
      <c r="BV134" s="207"/>
      <c r="BW134" s="207"/>
      <c r="BX134" s="207"/>
      <c r="BY134" s="207"/>
      <c r="BZ134" s="207"/>
      <c r="CA134" s="207"/>
      <c r="CB134" s="207"/>
      <c r="CC134" s="207"/>
      <c r="CD134" s="207"/>
      <c r="CE134" s="207"/>
      <c r="CF134" s="207"/>
      <c r="CG134" s="207"/>
      <c r="CH134" s="207"/>
      <c r="CI134" s="207"/>
      <c r="CJ134" s="207"/>
      <c r="CK134" s="207"/>
      <c r="CL134" s="207"/>
      <c r="CM134" s="207"/>
      <c r="CN134" s="207"/>
      <c r="CO134" s="207"/>
      <c r="CP134" s="207"/>
      <c r="CQ134" s="207"/>
      <c r="CR134" s="207"/>
      <c r="CS134" s="207"/>
      <c r="CT134" s="207"/>
      <c r="CU134" s="207"/>
      <c r="CV134" s="207"/>
      <c r="CW134" s="207"/>
      <c r="CX134" s="207"/>
      <c r="CY134" s="207"/>
      <c r="CZ134" s="207"/>
      <c r="DA134" s="207"/>
      <c r="DB134" s="207"/>
      <c r="DC134" s="207"/>
      <c r="DD134" s="207"/>
      <c r="DE134" s="719"/>
      <c r="DF134" s="719"/>
      <c r="DG134" s="719"/>
      <c r="DH134" s="719"/>
      <c r="DI134" s="719"/>
      <c r="DJ134" s="719"/>
      <c r="DK134" s="719"/>
      <c r="DL134" s="719"/>
    </row>
    <row r="135" spans="1:116" s="621" customFormat="1" ht="12.75">
      <c r="A135" s="622"/>
      <c r="B135" s="622"/>
      <c r="C135" s="622"/>
      <c r="D135" s="622"/>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7"/>
      <c r="BM135" s="207"/>
      <c r="BN135" s="207"/>
      <c r="BO135" s="207"/>
      <c r="BP135" s="207"/>
      <c r="BQ135" s="207"/>
      <c r="BR135" s="207"/>
      <c r="BS135" s="207"/>
      <c r="BT135" s="207"/>
      <c r="BU135" s="207"/>
      <c r="BV135" s="207"/>
      <c r="BW135" s="207"/>
      <c r="BX135" s="207"/>
      <c r="BY135" s="207"/>
      <c r="BZ135" s="207"/>
      <c r="CA135" s="207"/>
      <c r="CB135" s="207"/>
      <c r="CC135" s="207"/>
      <c r="CD135" s="207"/>
      <c r="CE135" s="207"/>
      <c r="CF135" s="207"/>
      <c r="CG135" s="207"/>
      <c r="CH135" s="207"/>
      <c r="CI135" s="207"/>
      <c r="CJ135" s="207"/>
      <c r="CK135" s="207"/>
      <c r="CL135" s="207"/>
      <c r="CM135" s="207"/>
      <c r="CN135" s="207"/>
      <c r="CO135" s="207"/>
      <c r="CP135" s="207"/>
      <c r="CQ135" s="207"/>
      <c r="CR135" s="207"/>
      <c r="CS135" s="207"/>
      <c r="CT135" s="207"/>
      <c r="CU135" s="207"/>
      <c r="CV135" s="207"/>
      <c r="CW135" s="207"/>
      <c r="CX135" s="207"/>
      <c r="CY135" s="207"/>
      <c r="CZ135" s="207"/>
      <c r="DA135" s="207"/>
      <c r="DB135" s="207"/>
      <c r="DC135" s="207"/>
      <c r="DD135" s="207"/>
      <c r="DE135" s="719"/>
      <c r="DF135" s="719"/>
      <c r="DG135" s="719"/>
      <c r="DH135" s="719"/>
      <c r="DI135" s="719"/>
      <c r="DJ135" s="719"/>
      <c r="DK135" s="719"/>
      <c r="DL135" s="719"/>
    </row>
    <row r="136" spans="1:116" s="621" customFormat="1" ht="12.75">
      <c r="A136" s="622"/>
      <c r="B136" s="622"/>
      <c r="C136" s="622"/>
      <c r="D136" s="622"/>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c r="BQ136" s="207"/>
      <c r="BR136" s="207"/>
      <c r="BS136" s="207"/>
      <c r="BT136" s="207"/>
      <c r="BU136" s="207"/>
      <c r="BV136" s="207"/>
      <c r="BW136" s="207"/>
      <c r="BX136" s="207"/>
      <c r="BY136" s="207"/>
      <c r="BZ136" s="207"/>
      <c r="CA136" s="207"/>
      <c r="CB136" s="207"/>
      <c r="CC136" s="207"/>
      <c r="CD136" s="207"/>
      <c r="CE136" s="207"/>
      <c r="CF136" s="207"/>
      <c r="CG136" s="207"/>
      <c r="CH136" s="207"/>
      <c r="CI136" s="207"/>
      <c r="CJ136" s="207"/>
      <c r="CK136" s="207"/>
      <c r="CL136" s="207"/>
      <c r="CM136" s="207"/>
      <c r="CN136" s="207"/>
      <c r="CO136" s="207"/>
      <c r="CP136" s="207"/>
      <c r="CQ136" s="207"/>
      <c r="CR136" s="207"/>
      <c r="CS136" s="207"/>
      <c r="CT136" s="207"/>
      <c r="CU136" s="207"/>
      <c r="CV136" s="207"/>
      <c r="CW136" s="207"/>
      <c r="CX136" s="207"/>
      <c r="CY136" s="207"/>
      <c r="CZ136" s="207"/>
      <c r="DA136" s="207"/>
      <c r="DB136" s="207"/>
      <c r="DC136" s="207"/>
      <c r="DD136" s="207"/>
      <c r="DE136" s="719"/>
      <c r="DF136" s="719"/>
      <c r="DG136" s="719"/>
      <c r="DH136" s="719"/>
      <c r="DI136" s="719"/>
      <c r="DJ136" s="719"/>
      <c r="DK136" s="719"/>
      <c r="DL136" s="719"/>
    </row>
    <row r="137" spans="1:116" s="621" customFormat="1" ht="12.75">
      <c r="A137" s="622"/>
      <c r="B137" s="622"/>
      <c r="C137" s="622"/>
      <c r="D137" s="622"/>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207"/>
      <c r="BX137" s="207"/>
      <c r="BY137" s="207"/>
      <c r="BZ137" s="207"/>
      <c r="CA137" s="207"/>
      <c r="CB137" s="207"/>
      <c r="CC137" s="207"/>
      <c r="CD137" s="207"/>
      <c r="CE137" s="207"/>
      <c r="CF137" s="207"/>
      <c r="CG137" s="207"/>
      <c r="CH137" s="207"/>
      <c r="CI137" s="207"/>
      <c r="CJ137" s="207"/>
      <c r="CK137" s="207"/>
      <c r="CL137" s="207"/>
      <c r="CM137" s="207"/>
      <c r="CN137" s="207"/>
      <c r="CO137" s="207"/>
      <c r="CP137" s="207"/>
      <c r="CQ137" s="207"/>
      <c r="CR137" s="207"/>
      <c r="CS137" s="207"/>
      <c r="CT137" s="207"/>
      <c r="CU137" s="207"/>
      <c r="CV137" s="207"/>
      <c r="CW137" s="207"/>
      <c r="CX137" s="207"/>
      <c r="CY137" s="207"/>
      <c r="CZ137" s="207"/>
      <c r="DA137" s="207"/>
      <c r="DB137" s="207"/>
      <c r="DC137" s="207"/>
      <c r="DD137" s="207"/>
      <c r="DE137" s="719"/>
      <c r="DF137" s="719"/>
      <c r="DG137" s="719"/>
      <c r="DH137" s="719"/>
      <c r="DI137" s="719"/>
      <c r="DJ137" s="719"/>
      <c r="DK137" s="719"/>
      <c r="DL137" s="719"/>
    </row>
    <row r="138" spans="1:116" s="621" customFormat="1" ht="12.75">
      <c r="A138" s="622"/>
      <c r="B138" s="622"/>
      <c r="C138" s="622"/>
      <c r="D138" s="622"/>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7"/>
      <c r="BS138" s="207"/>
      <c r="BT138" s="207"/>
      <c r="BU138" s="207"/>
      <c r="BV138" s="207"/>
      <c r="BW138" s="207"/>
      <c r="BX138" s="207"/>
      <c r="BY138" s="207"/>
      <c r="BZ138" s="207"/>
      <c r="CA138" s="207"/>
      <c r="CB138" s="207"/>
      <c r="CC138" s="207"/>
      <c r="CD138" s="207"/>
      <c r="CE138" s="207"/>
      <c r="CF138" s="207"/>
      <c r="CG138" s="207"/>
      <c r="CH138" s="207"/>
      <c r="CI138" s="207"/>
      <c r="CJ138" s="207"/>
      <c r="CK138" s="207"/>
      <c r="CL138" s="207"/>
      <c r="CM138" s="207"/>
      <c r="CN138" s="207"/>
      <c r="CO138" s="207"/>
      <c r="CP138" s="207"/>
      <c r="CQ138" s="207"/>
      <c r="CR138" s="207"/>
      <c r="CS138" s="207"/>
      <c r="CT138" s="207"/>
      <c r="CU138" s="207"/>
      <c r="CV138" s="207"/>
      <c r="CW138" s="207"/>
      <c r="CX138" s="207"/>
      <c r="CY138" s="207"/>
      <c r="CZ138" s="207"/>
      <c r="DA138" s="207"/>
      <c r="DB138" s="207"/>
      <c r="DC138" s="207"/>
      <c r="DD138" s="207"/>
      <c r="DE138" s="719"/>
      <c r="DF138" s="719"/>
      <c r="DG138" s="719"/>
      <c r="DH138" s="719"/>
      <c r="DI138" s="719"/>
      <c r="DJ138" s="719"/>
      <c r="DK138" s="719"/>
      <c r="DL138" s="719"/>
    </row>
    <row r="139" spans="1:116" s="621" customFormat="1" ht="12.75">
      <c r="A139" s="622"/>
      <c r="B139" s="622"/>
      <c r="C139" s="622"/>
      <c r="D139" s="622"/>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07"/>
      <c r="BT139" s="207"/>
      <c r="BU139" s="207"/>
      <c r="BV139" s="207"/>
      <c r="BW139" s="207"/>
      <c r="BX139" s="207"/>
      <c r="BY139" s="207"/>
      <c r="BZ139" s="207"/>
      <c r="CA139" s="207"/>
      <c r="CB139" s="207"/>
      <c r="CC139" s="207"/>
      <c r="CD139" s="207"/>
      <c r="CE139" s="207"/>
      <c r="CF139" s="207"/>
      <c r="CG139" s="207"/>
      <c r="CH139" s="207"/>
      <c r="CI139" s="207"/>
      <c r="CJ139" s="207"/>
      <c r="CK139" s="207"/>
      <c r="CL139" s="207"/>
      <c r="CM139" s="207"/>
      <c r="CN139" s="207"/>
      <c r="CO139" s="207"/>
      <c r="CP139" s="207"/>
      <c r="CQ139" s="207"/>
      <c r="CR139" s="207"/>
      <c r="CS139" s="207"/>
      <c r="CT139" s="207"/>
      <c r="CU139" s="207"/>
      <c r="CV139" s="207"/>
      <c r="CW139" s="207"/>
      <c r="CX139" s="207"/>
      <c r="CY139" s="207"/>
      <c r="CZ139" s="207"/>
      <c r="DA139" s="207"/>
      <c r="DB139" s="207"/>
      <c r="DC139" s="207"/>
      <c r="DD139" s="207"/>
      <c r="DE139" s="719"/>
      <c r="DF139" s="719"/>
      <c r="DG139" s="719"/>
      <c r="DH139" s="719"/>
      <c r="DI139" s="719"/>
      <c r="DJ139" s="719"/>
      <c r="DK139" s="719"/>
      <c r="DL139" s="719"/>
    </row>
    <row r="140" spans="1:116" s="621" customFormat="1" ht="12.75">
      <c r="A140" s="622"/>
      <c r="B140" s="622"/>
      <c r="C140" s="622"/>
      <c r="D140" s="622"/>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207"/>
      <c r="BG140" s="207"/>
      <c r="BH140" s="207"/>
      <c r="BI140" s="207"/>
      <c r="BJ140" s="207"/>
      <c r="BK140" s="207"/>
      <c r="BL140" s="207"/>
      <c r="BM140" s="207"/>
      <c r="BN140" s="207"/>
      <c r="BO140" s="207"/>
      <c r="BP140" s="207"/>
      <c r="BQ140" s="207"/>
      <c r="BR140" s="207"/>
      <c r="BS140" s="207"/>
      <c r="BT140" s="207"/>
      <c r="BU140" s="207"/>
      <c r="BV140" s="207"/>
      <c r="BW140" s="207"/>
      <c r="BX140" s="207"/>
      <c r="BY140" s="207"/>
      <c r="BZ140" s="207"/>
      <c r="CA140" s="207"/>
      <c r="CB140" s="207"/>
      <c r="CC140" s="207"/>
      <c r="CD140" s="207"/>
      <c r="CE140" s="207"/>
      <c r="CF140" s="207"/>
      <c r="CG140" s="207"/>
      <c r="CH140" s="207"/>
      <c r="CI140" s="207"/>
      <c r="CJ140" s="207"/>
      <c r="CK140" s="207"/>
      <c r="CL140" s="207"/>
      <c r="CM140" s="207"/>
      <c r="CN140" s="207"/>
      <c r="CO140" s="207"/>
      <c r="CP140" s="207"/>
      <c r="CQ140" s="207"/>
      <c r="CR140" s="207"/>
      <c r="CS140" s="207"/>
      <c r="CT140" s="207"/>
      <c r="CU140" s="207"/>
      <c r="CV140" s="207"/>
      <c r="CW140" s="207"/>
      <c r="CX140" s="207"/>
      <c r="CY140" s="207"/>
      <c r="CZ140" s="207"/>
      <c r="DA140" s="207"/>
      <c r="DB140" s="207"/>
      <c r="DC140" s="207"/>
      <c r="DD140" s="207"/>
      <c r="DE140" s="719"/>
      <c r="DF140" s="719"/>
      <c r="DG140" s="719"/>
      <c r="DH140" s="719"/>
      <c r="DI140" s="719"/>
      <c r="DJ140" s="719"/>
      <c r="DK140" s="719"/>
      <c r="DL140" s="719"/>
    </row>
    <row r="141" spans="1:116" s="621" customFormat="1" ht="12.75">
      <c r="A141" s="622"/>
      <c r="B141" s="622"/>
      <c r="C141" s="622"/>
      <c r="D141" s="622"/>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7"/>
      <c r="CX141" s="207"/>
      <c r="CY141" s="207"/>
      <c r="CZ141" s="207"/>
      <c r="DA141" s="207"/>
      <c r="DB141" s="207"/>
      <c r="DC141" s="207"/>
      <c r="DD141" s="207"/>
      <c r="DE141" s="719"/>
      <c r="DF141" s="719"/>
      <c r="DG141" s="719"/>
      <c r="DH141" s="719"/>
      <c r="DI141" s="719"/>
      <c r="DJ141" s="719"/>
      <c r="DK141" s="719"/>
      <c r="DL141" s="719"/>
    </row>
    <row r="142" spans="1:116" s="621" customFormat="1" ht="12.75">
      <c r="A142" s="622"/>
      <c r="B142" s="622"/>
      <c r="C142" s="622"/>
      <c r="D142" s="622"/>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c r="CB142" s="207"/>
      <c r="CC142" s="207"/>
      <c r="CD142" s="207"/>
      <c r="CE142" s="207"/>
      <c r="CF142" s="207"/>
      <c r="CG142" s="207"/>
      <c r="CH142" s="207"/>
      <c r="CI142" s="207"/>
      <c r="CJ142" s="207"/>
      <c r="CK142" s="207"/>
      <c r="CL142" s="207"/>
      <c r="CM142" s="207"/>
      <c r="CN142" s="207"/>
      <c r="CO142" s="207"/>
      <c r="CP142" s="207"/>
      <c r="CQ142" s="207"/>
      <c r="CR142" s="207"/>
      <c r="CS142" s="207"/>
      <c r="CT142" s="207"/>
      <c r="CU142" s="207"/>
      <c r="CV142" s="207"/>
      <c r="CW142" s="207"/>
      <c r="CX142" s="207"/>
      <c r="CY142" s="207"/>
      <c r="CZ142" s="207"/>
      <c r="DA142" s="207"/>
      <c r="DB142" s="207"/>
      <c r="DC142" s="207"/>
      <c r="DD142" s="207"/>
      <c r="DE142" s="719"/>
      <c r="DF142" s="719"/>
      <c r="DG142" s="719"/>
      <c r="DH142" s="719"/>
      <c r="DI142" s="719"/>
      <c r="DJ142" s="719"/>
      <c r="DK142" s="719"/>
      <c r="DL142" s="719"/>
    </row>
    <row r="143" spans="1:116" s="621" customFormat="1" ht="12.75">
      <c r="A143" s="622"/>
      <c r="B143" s="622"/>
      <c r="C143" s="622"/>
      <c r="D143" s="622"/>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c r="CB143" s="207"/>
      <c r="CC143" s="207"/>
      <c r="CD143" s="207"/>
      <c r="CE143" s="207"/>
      <c r="CF143" s="207"/>
      <c r="CG143" s="207"/>
      <c r="CH143" s="207"/>
      <c r="CI143" s="207"/>
      <c r="CJ143" s="207"/>
      <c r="CK143" s="207"/>
      <c r="CL143" s="207"/>
      <c r="CM143" s="207"/>
      <c r="CN143" s="207"/>
      <c r="CO143" s="207"/>
      <c r="CP143" s="207"/>
      <c r="CQ143" s="207"/>
      <c r="CR143" s="207"/>
      <c r="CS143" s="207"/>
      <c r="CT143" s="207"/>
      <c r="CU143" s="207"/>
      <c r="CV143" s="207"/>
      <c r="CW143" s="207"/>
      <c r="CX143" s="207"/>
      <c r="CY143" s="207"/>
      <c r="CZ143" s="207"/>
      <c r="DA143" s="207"/>
      <c r="DB143" s="207"/>
      <c r="DC143" s="207"/>
      <c r="DD143" s="207"/>
      <c r="DE143" s="719"/>
      <c r="DF143" s="719"/>
      <c r="DG143" s="719"/>
      <c r="DH143" s="719"/>
      <c r="DI143" s="719"/>
      <c r="DJ143" s="719"/>
      <c r="DK143" s="719"/>
      <c r="DL143" s="719"/>
    </row>
    <row r="144" spans="1:116" s="621" customFormat="1" ht="12.75">
      <c r="A144" s="622"/>
      <c r="B144" s="622"/>
      <c r="C144" s="622"/>
      <c r="D144" s="622"/>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207"/>
      <c r="BH144" s="207"/>
      <c r="BI144" s="207"/>
      <c r="BJ144" s="207"/>
      <c r="BK144" s="207"/>
      <c r="BL144" s="207"/>
      <c r="BM144" s="207"/>
      <c r="BN144" s="207"/>
      <c r="BO144" s="207"/>
      <c r="BP144" s="207"/>
      <c r="BQ144" s="207"/>
      <c r="BR144" s="207"/>
      <c r="BS144" s="207"/>
      <c r="BT144" s="207"/>
      <c r="BU144" s="207"/>
      <c r="BV144" s="207"/>
      <c r="BW144" s="207"/>
      <c r="BX144" s="207"/>
      <c r="BY144" s="207"/>
      <c r="BZ144" s="207"/>
      <c r="CA144" s="207"/>
      <c r="CB144" s="207"/>
      <c r="CC144" s="207"/>
      <c r="CD144" s="207"/>
      <c r="CE144" s="207"/>
      <c r="CF144" s="207"/>
      <c r="CG144" s="207"/>
      <c r="CH144" s="207"/>
      <c r="CI144" s="207"/>
      <c r="CJ144" s="207"/>
      <c r="CK144" s="207"/>
      <c r="CL144" s="207"/>
      <c r="CM144" s="207"/>
      <c r="CN144" s="207"/>
      <c r="CO144" s="207"/>
      <c r="CP144" s="207"/>
      <c r="CQ144" s="207"/>
      <c r="CR144" s="207"/>
      <c r="CS144" s="207"/>
      <c r="CT144" s="207"/>
      <c r="CU144" s="207"/>
      <c r="CV144" s="207"/>
      <c r="CW144" s="207"/>
      <c r="CX144" s="207"/>
      <c r="CY144" s="207"/>
      <c r="CZ144" s="207"/>
      <c r="DA144" s="207"/>
      <c r="DB144" s="207"/>
      <c r="DC144" s="207"/>
      <c r="DD144" s="207"/>
      <c r="DE144" s="719"/>
      <c r="DF144" s="719"/>
      <c r="DG144" s="719"/>
      <c r="DH144" s="719"/>
      <c r="DI144" s="719"/>
      <c r="DJ144" s="719"/>
      <c r="DK144" s="719"/>
      <c r="DL144" s="719"/>
    </row>
    <row r="145" spans="1:116" s="621" customFormat="1" ht="12.75">
      <c r="A145" s="622"/>
      <c r="B145" s="622"/>
      <c r="C145" s="622"/>
      <c r="D145" s="622"/>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c r="CX145" s="207"/>
      <c r="CY145" s="207"/>
      <c r="CZ145" s="207"/>
      <c r="DA145" s="207"/>
      <c r="DB145" s="207"/>
      <c r="DC145" s="207"/>
      <c r="DD145" s="207"/>
      <c r="DE145" s="719"/>
      <c r="DF145" s="719"/>
      <c r="DG145" s="719"/>
      <c r="DH145" s="719"/>
      <c r="DI145" s="719"/>
      <c r="DJ145" s="719"/>
      <c r="DK145" s="719"/>
      <c r="DL145" s="719"/>
    </row>
    <row r="146" spans="1:116" s="621" customFormat="1" ht="12.75">
      <c r="A146" s="622"/>
      <c r="B146" s="622"/>
      <c r="C146" s="622"/>
      <c r="D146" s="622"/>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c r="CB146" s="207"/>
      <c r="CC146" s="207"/>
      <c r="CD146" s="207"/>
      <c r="CE146" s="207"/>
      <c r="CF146" s="207"/>
      <c r="CG146" s="207"/>
      <c r="CH146" s="207"/>
      <c r="CI146" s="207"/>
      <c r="CJ146" s="207"/>
      <c r="CK146" s="207"/>
      <c r="CL146" s="207"/>
      <c r="CM146" s="207"/>
      <c r="CN146" s="207"/>
      <c r="CO146" s="207"/>
      <c r="CP146" s="207"/>
      <c r="CQ146" s="207"/>
      <c r="CR146" s="207"/>
      <c r="CS146" s="207"/>
      <c r="CT146" s="207"/>
      <c r="CU146" s="207"/>
      <c r="CV146" s="207"/>
      <c r="CW146" s="207"/>
      <c r="CX146" s="207"/>
      <c r="CY146" s="207"/>
      <c r="CZ146" s="207"/>
      <c r="DA146" s="207"/>
      <c r="DB146" s="207"/>
      <c r="DC146" s="207"/>
      <c r="DD146" s="207"/>
      <c r="DE146" s="719"/>
      <c r="DF146" s="719"/>
      <c r="DG146" s="719"/>
      <c r="DH146" s="719"/>
      <c r="DI146" s="719"/>
      <c r="DJ146" s="719"/>
      <c r="DK146" s="719"/>
      <c r="DL146" s="719"/>
    </row>
    <row r="147" spans="1:116" s="621" customFormat="1" ht="12.75">
      <c r="A147" s="622"/>
      <c r="B147" s="622"/>
      <c r="C147" s="622"/>
      <c r="D147" s="622"/>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7"/>
      <c r="DB147" s="207"/>
      <c r="DC147" s="207"/>
      <c r="DD147" s="207"/>
      <c r="DE147" s="719"/>
      <c r="DF147" s="719"/>
      <c r="DG147" s="719"/>
      <c r="DH147" s="719"/>
      <c r="DI147" s="719"/>
      <c r="DJ147" s="719"/>
      <c r="DK147" s="719"/>
      <c r="DL147" s="719"/>
    </row>
    <row r="148" spans="1:116" s="621" customFormat="1" ht="12.75">
      <c r="A148" s="622"/>
      <c r="B148" s="622"/>
      <c r="C148" s="622"/>
      <c r="D148" s="622"/>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c r="CB148" s="207"/>
      <c r="CC148" s="207"/>
      <c r="CD148" s="207"/>
      <c r="CE148" s="207"/>
      <c r="CF148" s="207"/>
      <c r="CG148" s="207"/>
      <c r="CH148" s="207"/>
      <c r="CI148" s="207"/>
      <c r="CJ148" s="207"/>
      <c r="CK148" s="207"/>
      <c r="CL148" s="207"/>
      <c r="CM148" s="207"/>
      <c r="CN148" s="207"/>
      <c r="CO148" s="207"/>
      <c r="CP148" s="207"/>
      <c r="CQ148" s="207"/>
      <c r="CR148" s="207"/>
      <c r="CS148" s="207"/>
      <c r="CT148" s="207"/>
      <c r="CU148" s="207"/>
      <c r="CV148" s="207"/>
      <c r="CW148" s="207"/>
      <c r="CX148" s="207"/>
      <c r="CY148" s="207"/>
      <c r="CZ148" s="207"/>
      <c r="DA148" s="207"/>
      <c r="DB148" s="207"/>
      <c r="DC148" s="207"/>
      <c r="DD148" s="207"/>
      <c r="DE148" s="719"/>
      <c r="DF148" s="719"/>
      <c r="DG148" s="719"/>
      <c r="DH148" s="719"/>
      <c r="DI148" s="719"/>
      <c r="DJ148" s="719"/>
      <c r="DK148" s="719"/>
      <c r="DL148" s="719"/>
    </row>
    <row r="149" spans="1:116" s="621" customFormat="1" ht="12.75">
      <c r="A149" s="622"/>
      <c r="B149" s="622"/>
      <c r="C149" s="622"/>
      <c r="D149" s="622"/>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c r="CB149" s="207"/>
      <c r="CC149" s="207"/>
      <c r="CD149" s="207"/>
      <c r="CE149" s="207"/>
      <c r="CF149" s="207"/>
      <c r="CG149" s="207"/>
      <c r="CH149" s="207"/>
      <c r="CI149" s="207"/>
      <c r="CJ149" s="207"/>
      <c r="CK149" s="207"/>
      <c r="CL149" s="207"/>
      <c r="CM149" s="207"/>
      <c r="CN149" s="207"/>
      <c r="CO149" s="207"/>
      <c r="CP149" s="207"/>
      <c r="CQ149" s="207"/>
      <c r="CR149" s="207"/>
      <c r="CS149" s="207"/>
      <c r="CT149" s="207"/>
      <c r="CU149" s="207"/>
      <c r="CV149" s="207"/>
      <c r="CW149" s="207"/>
      <c r="CX149" s="207"/>
      <c r="CY149" s="207"/>
      <c r="CZ149" s="207"/>
      <c r="DA149" s="207"/>
      <c r="DB149" s="207"/>
      <c r="DC149" s="207"/>
      <c r="DD149" s="207"/>
      <c r="DE149" s="719"/>
      <c r="DF149" s="719"/>
      <c r="DG149" s="719"/>
      <c r="DH149" s="719"/>
      <c r="DI149" s="719"/>
      <c r="DJ149" s="719"/>
      <c r="DK149" s="719"/>
      <c r="DL149" s="719"/>
    </row>
    <row r="150" spans="1:116" s="621" customFormat="1" ht="12.75">
      <c r="A150" s="622"/>
      <c r="B150" s="622"/>
      <c r="C150" s="622"/>
      <c r="D150" s="622"/>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c r="CB150" s="207"/>
      <c r="CC150" s="207"/>
      <c r="CD150" s="207"/>
      <c r="CE150" s="207"/>
      <c r="CF150" s="207"/>
      <c r="CG150" s="207"/>
      <c r="CH150" s="207"/>
      <c r="CI150" s="207"/>
      <c r="CJ150" s="207"/>
      <c r="CK150" s="207"/>
      <c r="CL150" s="207"/>
      <c r="CM150" s="207"/>
      <c r="CN150" s="207"/>
      <c r="CO150" s="207"/>
      <c r="CP150" s="207"/>
      <c r="CQ150" s="207"/>
      <c r="CR150" s="207"/>
      <c r="CS150" s="207"/>
      <c r="CT150" s="207"/>
      <c r="CU150" s="207"/>
      <c r="CV150" s="207"/>
      <c r="CW150" s="207"/>
      <c r="CX150" s="207"/>
      <c r="CY150" s="207"/>
      <c r="CZ150" s="207"/>
      <c r="DA150" s="207"/>
      <c r="DB150" s="207"/>
      <c r="DC150" s="207"/>
      <c r="DD150" s="207"/>
      <c r="DE150" s="719"/>
      <c r="DF150" s="719"/>
      <c r="DG150" s="719"/>
      <c r="DH150" s="719"/>
      <c r="DI150" s="719"/>
      <c r="DJ150" s="719"/>
      <c r="DK150" s="719"/>
      <c r="DL150" s="719"/>
    </row>
    <row r="151" spans="1:116" s="621" customFormat="1" ht="12.75">
      <c r="A151" s="622"/>
      <c r="B151" s="622"/>
      <c r="C151" s="622"/>
      <c r="D151" s="622"/>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c r="BL151" s="207"/>
      <c r="BM151" s="207"/>
      <c r="BN151" s="207"/>
      <c r="BO151" s="207"/>
      <c r="BP151" s="207"/>
      <c r="BQ151" s="207"/>
      <c r="BR151" s="207"/>
      <c r="BS151" s="207"/>
      <c r="BT151" s="207"/>
      <c r="BU151" s="207"/>
      <c r="BV151" s="207"/>
      <c r="BW151" s="207"/>
      <c r="BX151" s="207"/>
      <c r="BY151" s="207"/>
      <c r="BZ151" s="207"/>
      <c r="CA151" s="207"/>
      <c r="CB151" s="207"/>
      <c r="CC151" s="207"/>
      <c r="CD151" s="207"/>
      <c r="CE151" s="207"/>
      <c r="CF151" s="207"/>
      <c r="CG151" s="207"/>
      <c r="CH151" s="207"/>
      <c r="CI151" s="207"/>
      <c r="CJ151" s="207"/>
      <c r="CK151" s="207"/>
      <c r="CL151" s="207"/>
      <c r="CM151" s="207"/>
      <c r="CN151" s="207"/>
      <c r="CO151" s="207"/>
      <c r="CP151" s="207"/>
      <c r="CQ151" s="207"/>
      <c r="CR151" s="207"/>
      <c r="CS151" s="207"/>
      <c r="CT151" s="207"/>
      <c r="CU151" s="207"/>
      <c r="CV151" s="207"/>
      <c r="CW151" s="207"/>
      <c r="CX151" s="207"/>
      <c r="CY151" s="207"/>
      <c r="CZ151" s="207"/>
      <c r="DA151" s="207"/>
      <c r="DB151" s="207"/>
      <c r="DC151" s="207"/>
      <c r="DD151" s="207"/>
      <c r="DE151" s="719"/>
      <c r="DF151" s="719"/>
      <c r="DG151" s="719"/>
      <c r="DH151" s="719"/>
      <c r="DI151" s="719"/>
      <c r="DJ151" s="719"/>
      <c r="DK151" s="719"/>
      <c r="DL151" s="719"/>
    </row>
    <row r="152" spans="1:116" s="621" customFormat="1" ht="12.75">
      <c r="A152" s="622"/>
      <c r="B152" s="622"/>
      <c r="C152" s="622"/>
      <c r="D152" s="622"/>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207"/>
      <c r="BG152" s="207"/>
      <c r="BH152" s="207"/>
      <c r="BI152" s="207"/>
      <c r="BJ152" s="207"/>
      <c r="BK152" s="207"/>
      <c r="BL152" s="207"/>
      <c r="BM152" s="207"/>
      <c r="BN152" s="207"/>
      <c r="BO152" s="207"/>
      <c r="BP152" s="207"/>
      <c r="BQ152" s="207"/>
      <c r="BR152" s="207"/>
      <c r="BS152" s="207"/>
      <c r="BT152" s="207"/>
      <c r="BU152" s="207"/>
      <c r="BV152" s="207"/>
      <c r="BW152" s="207"/>
      <c r="BX152" s="207"/>
      <c r="BY152" s="207"/>
      <c r="BZ152" s="207"/>
      <c r="CA152" s="207"/>
      <c r="CB152" s="207"/>
      <c r="CC152" s="207"/>
      <c r="CD152" s="207"/>
      <c r="CE152" s="207"/>
      <c r="CF152" s="207"/>
      <c r="CG152" s="207"/>
      <c r="CH152" s="207"/>
      <c r="CI152" s="207"/>
      <c r="CJ152" s="207"/>
      <c r="CK152" s="207"/>
      <c r="CL152" s="207"/>
      <c r="CM152" s="207"/>
      <c r="CN152" s="207"/>
      <c r="CO152" s="207"/>
      <c r="CP152" s="207"/>
      <c r="CQ152" s="207"/>
      <c r="CR152" s="207"/>
      <c r="CS152" s="207"/>
      <c r="CT152" s="207"/>
      <c r="CU152" s="207"/>
      <c r="CV152" s="207"/>
      <c r="CW152" s="207"/>
      <c r="CX152" s="207"/>
      <c r="CY152" s="207"/>
      <c r="CZ152" s="207"/>
      <c r="DA152" s="207"/>
      <c r="DB152" s="207"/>
      <c r="DC152" s="207"/>
      <c r="DD152" s="207"/>
      <c r="DE152" s="719"/>
      <c r="DF152" s="719"/>
      <c r="DG152" s="719"/>
      <c r="DH152" s="719"/>
      <c r="DI152" s="719"/>
      <c r="DJ152" s="719"/>
      <c r="DK152" s="719"/>
      <c r="DL152" s="719"/>
    </row>
    <row r="153" spans="1:116" s="621" customFormat="1" ht="12.75">
      <c r="A153" s="622"/>
      <c r="B153" s="622"/>
      <c r="C153" s="622"/>
      <c r="D153" s="622"/>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c r="BF153" s="207"/>
      <c r="BG153" s="207"/>
      <c r="BH153" s="207"/>
      <c r="BI153" s="207"/>
      <c r="BJ153" s="207"/>
      <c r="BK153" s="207"/>
      <c r="BL153" s="207"/>
      <c r="BM153" s="207"/>
      <c r="BN153" s="207"/>
      <c r="BO153" s="207"/>
      <c r="BP153" s="207"/>
      <c r="BQ153" s="207"/>
      <c r="BR153" s="207"/>
      <c r="BS153" s="207"/>
      <c r="BT153" s="207"/>
      <c r="BU153" s="207"/>
      <c r="BV153" s="207"/>
      <c r="BW153" s="207"/>
      <c r="BX153" s="207"/>
      <c r="BY153" s="207"/>
      <c r="BZ153" s="207"/>
      <c r="CA153" s="207"/>
      <c r="CB153" s="207"/>
      <c r="CC153" s="207"/>
      <c r="CD153" s="207"/>
      <c r="CE153" s="207"/>
      <c r="CF153" s="207"/>
      <c r="CG153" s="207"/>
      <c r="CH153" s="207"/>
      <c r="CI153" s="207"/>
      <c r="CJ153" s="207"/>
      <c r="CK153" s="207"/>
      <c r="CL153" s="207"/>
      <c r="CM153" s="207"/>
      <c r="CN153" s="207"/>
      <c r="CO153" s="207"/>
      <c r="CP153" s="207"/>
      <c r="CQ153" s="207"/>
      <c r="CR153" s="207"/>
      <c r="CS153" s="207"/>
      <c r="CT153" s="207"/>
      <c r="CU153" s="207"/>
      <c r="CV153" s="207"/>
      <c r="CW153" s="207"/>
      <c r="CX153" s="207"/>
      <c r="CY153" s="207"/>
      <c r="CZ153" s="207"/>
      <c r="DA153" s="207"/>
      <c r="DB153" s="207"/>
      <c r="DC153" s="207"/>
      <c r="DD153" s="207"/>
      <c r="DE153" s="719"/>
      <c r="DF153" s="719"/>
      <c r="DG153" s="719"/>
      <c r="DH153" s="719"/>
      <c r="DI153" s="719"/>
      <c r="DJ153" s="719"/>
      <c r="DK153" s="719"/>
      <c r="DL153" s="719"/>
    </row>
    <row r="154" spans="1:116" s="621" customFormat="1" ht="12.75">
      <c r="A154" s="622"/>
      <c r="B154" s="622"/>
      <c r="C154" s="622"/>
      <c r="D154" s="622"/>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c r="BF154" s="207"/>
      <c r="BG154" s="207"/>
      <c r="BH154" s="207"/>
      <c r="BI154" s="207"/>
      <c r="BJ154" s="207"/>
      <c r="BK154" s="207"/>
      <c r="BL154" s="207"/>
      <c r="BM154" s="207"/>
      <c r="BN154" s="207"/>
      <c r="BO154" s="207"/>
      <c r="BP154" s="207"/>
      <c r="BQ154" s="207"/>
      <c r="BR154" s="207"/>
      <c r="BS154" s="207"/>
      <c r="BT154" s="207"/>
      <c r="BU154" s="207"/>
      <c r="BV154" s="207"/>
      <c r="BW154" s="207"/>
      <c r="BX154" s="207"/>
      <c r="BY154" s="207"/>
      <c r="BZ154" s="207"/>
      <c r="CA154" s="207"/>
      <c r="CB154" s="207"/>
      <c r="CC154" s="207"/>
      <c r="CD154" s="207"/>
      <c r="CE154" s="207"/>
      <c r="CF154" s="207"/>
      <c r="CG154" s="207"/>
      <c r="CH154" s="207"/>
      <c r="CI154" s="207"/>
      <c r="CJ154" s="207"/>
      <c r="CK154" s="207"/>
      <c r="CL154" s="207"/>
      <c r="CM154" s="207"/>
      <c r="CN154" s="207"/>
      <c r="CO154" s="207"/>
      <c r="CP154" s="207"/>
      <c r="CQ154" s="207"/>
      <c r="CR154" s="207"/>
      <c r="CS154" s="207"/>
      <c r="CT154" s="207"/>
      <c r="CU154" s="207"/>
      <c r="CV154" s="207"/>
      <c r="CW154" s="207"/>
      <c r="CX154" s="207"/>
      <c r="CY154" s="207"/>
      <c r="CZ154" s="207"/>
      <c r="DA154" s="207"/>
      <c r="DB154" s="207"/>
      <c r="DC154" s="207"/>
      <c r="DD154" s="207"/>
      <c r="DE154" s="719"/>
      <c r="DF154" s="719"/>
      <c r="DG154" s="719"/>
      <c r="DH154" s="719"/>
      <c r="DI154" s="719"/>
      <c r="DJ154" s="719"/>
      <c r="DK154" s="719"/>
      <c r="DL154" s="719"/>
    </row>
    <row r="155" spans="1:116" s="621" customFormat="1" ht="12.75">
      <c r="A155" s="622"/>
      <c r="B155" s="622"/>
      <c r="C155" s="622"/>
      <c r="D155" s="622"/>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c r="BP155" s="207"/>
      <c r="BQ155" s="207"/>
      <c r="BR155" s="207"/>
      <c r="BS155" s="207"/>
      <c r="BT155" s="207"/>
      <c r="BU155" s="207"/>
      <c r="BV155" s="207"/>
      <c r="BW155" s="207"/>
      <c r="BX155" s="207"/>
      <c r="BY155" s="207"/>
      <c r="BZ155" s="207"/>
      <c r="CA155" s="207"/>
      <c r="CB155" s="207"/>
      <c r="CC155" s="207"/>
      <c r="CD155" s="207"/>
      <c r="CE155" s="207"/>
      <c r="CF155" s="207"/>
      <c r="CG155" s="207"/>
      <c r="CH155" s="207"/>
      <c r="CI155" s="207"/>
      <c r="CJ155" s="207"/>
      <c r="CK155" s="207"/>
      <c r="CL155" s="207"/>
      <c r="CM155" s="207"/>
      <c r="CN155" s="207"/>
      <c r="CO155" s="207"/>
      <c r="CP155" s="207"/>
      <c r="CQ155" s="207"/>
      <c r="CR155" s="207"/>
      <c r="CS155" s="207"/>
      <c r="CT155" s="207"/>
      <c r="CU155" s="207"/>
      <c r="CV155" s="207"/>
      <c r="CW155" s="207"/>
      <c r="CX155" s="207"/>
      <c r="CY155" s="207"/>
      <c r="CZ155" s="207"/>
      <c r="DA155" s="207"/>
      <c r="DB155" s="207"/>
      <c r="DC155" s="207"/>
      <c r="DD155" s="207"/>
      <c r="DE155" s="719"/>
      <c r="DF155" s="719"/>
      <c r="DG155" s="719"/>
      <c r="DH155" s="719"/>
      <c r="DI155" s="719"/>
      <c r="DJ155" s="719"/>
      <c r="DK155" s="719"/>
      <c r="DL155" s="719"/>
    </row>
    <row r="156" spans="1:116" s="621" customFormat="1" ht="12.75">
      <c r="A156" s="622"/>
      <c r="B156" s="622"/>
      <c r="C156" s="622"/>
      <c r="D156" s="622"/>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c r="BF156" s="207"/>
      <c r="BG156" s="207"/>
      <c r="BH156" s="207"/>
      <c r="BI156" s="207"/>
      <c r="BJ156" s="207"/>
      <c r="BK156" s="207"/>
      <c r="BL156" s="207"/>
      <c r="BM156" s="207"/>
      <c r="BN156" s="207"/>
      <c r="BO156" s="207"/>
      <c r="BP156" s="207"/>
      <c r="BQ156" s="207"/>
      <c r="BR156" s="207"/>
      <c r="BS156" s="207"/>
      <c r="BT156" s="207"/>
      <c r="BU156" s="207"/>
      <c r="BV156" s="207"/>
      <c r="BW156" s="207"/>
      <c r="BX156" s="207"/>
      <c r="BY156" s="207"/>
      <c r="BZ156" s="207"/>
      <c r="CA156" s="207"/>
      <c r="CB156" s="207"/>
      <c r="CC156" s="207"/>
      <c r="CD156" s="207"/>
      <c r="CE156" s="207"/>
      <c r="CF156" s="207"/>
      <c r="CG156" s="207"/>
      <c r="CH156" s="207"/>
      <c r="CI156" s="207"/>
      <c r="CJ156" s="207"/>
      <c r="CK156" s="207"/>
      <c r="CL156" s="207"/>
      <c r="CM156" s="207"/>
      <c r="CN156" s="207"/>
      <c r="CO156" s="207"/>
      <c r="CP156" s="207"/>
      <c r="CQ156" s="207"/>
      <c r="CR156" s="207"/>
      <c r="CS156" s="207"/>
      <c r="CT156" s="207"/>
      <c r="CU156" s="207"/>
      <c r="CV156" s="207"/>
      <c r="CW156" s="207"/>
      <c r="CX156" s="207"/>
      <c r="CY156" s="207"/>
      <c r="CZ156" s="207"/>
      <c r="DA156" s="207"/>
      <c r="DB156" s="207"/>
      <c r="DC156" s="207"/>
      <c r="DD156" s="207"/>
      <c r="DE156" s="719"/>
      <c r="DF156" s="719"/>
      <c r="DG156" s="719"/>
      <c r="DH156" s="719"/>
      <c r="DI156" s="719"/>
      <c r="DJ156" s="719"/>
      <c r="DK156" s="719"/>
      <c r="DL156" s="719"/>
    </row>
    <row r="157" spans="1:116" s="621" customFormat="1" ht="12.75">
      <c r="A157" s="622"/>
      <c r="B157" s="622"/>
      <c r="C157" s="622"/>
      <c r="D157" s="622"/>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7"/>
      <c r="BX157" s="207"/>
      <c r="BY157" s="207"/>
      <c r="BZ157" s="207"/>
      <c r="CA157" s="207"/>
      <c r="CB157" s="207"/>
      <c r="CC157" s="207"/>
      <c r="CD157" s="207"/>
      <c r="CE157" s="207"/>
      <c r="CF157" s="207"/>
      <c r="CG157" s="207"/>
      <c r="CH157" s="207"/>
      <c r="CI157" s="207"/>
      <c r="CJ157" s="207"/>
      <c r="CK157" s="207"/>
      <c r="CL157" s="207"/>
      <c r="CM157" s="207"/>
      <c r="CN157" s="207"/>
      <c r="CO157" s="207"/>
      <c r="CP157" s="207"/>
      <c r="CQ157" s="207"/>
      <c r="CR157" s="207"/>
      <c r="CS157" s="207"/>
      <c r="CT157" s="207"/>
      <c r="CU157" s="207"/>
      <c r="CV157" s="207"/>
      <c r="CW157" s="207"/>
      <c r="CX157" s="207"/>
      <c r="CY157" s="207"/>
      <c r="CZ157" s="207"/>
      <c r="DA157" s="207"/>
      <c r="DB157" s="207"/>
      <c r="DC157" s="207"/>
      <c r="DD157" s="207"/>
      <c r="DE157" s="719"/>
      <c r="DF157" s="719"/>
      <c r="DG157" s="719"/>
      <c r="DH157" s="719"/>
      <c r="DI157" s="719"/>
      <c r="DJ157" s="719"/>
      <c r="DK157" s="719"/>
      <c r="DL157" s="719"/>
    </row>
    <row r="158" spans="1:116" s="621" customFormat="1" ht="12.75">
      <c r="A158" s="622"/>
      <c r="B158" s="622"/>
      <c r="C158" s="622"/>
      <c r="D158" s="622"/>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7"/>
      <c r="BW158" s="207"/>
      <c r="BX158" s="207"/>
      <c r="BY158" s="207"/>
      <c r="BZ158" s="207"/>
      <c r="CA158" s="207"/>
      <c r="CB158" s="207"/>
      <c r="CC158" s="207"/>
      <c r="CD158" s="207"/>
      <c r="CE158" s="207"/>
      <c r="CF158" s="207"/>
      <c r="CG158" s="207"/>
      <c r="CH158" s="207"/>
      <c r="CI158" s="207"/>
      <c r="CJ158" s="207"/>
      <c r="CK158" s="207"/>
      <c r="CL158" s="207"/>
      <c r="CM158" s="207"/>
      <c r="CN158" s="207"/>
      <c r="CO158" s="207"/>
      <c r="CP158" s="207"/>
      <c r="CQ158" s="207"/>
      <c r="CR158" s="207"/>
      <c r="CS158" s="207"/>
      <c r="CT158" s="207"/>
      <c r="CU158" s="207"/>
      <c r="CV158" s="207"/>
      <c r="CW158" s="207"/>
      <c r="CX158" s="207"/>
      <c r="CY158" s="207"/>
      <c r="CZ158" s="207"/>
      <c r="DA158" s="207"/>
      <c r="DB158" s="207"/>
      <c r="DC158" s="207"/>
      <c r="DD158" s="207"/>
      <c r="DE158" s="719"/>
      <c r="DF158" s="719"/>
      <c r="DG158" s="719"/>
      <c r="DH158" s="719"/>
      <c r="DI158" s="719"/>
      <c r="DJ158" s="719"/>
      <c r="DK158" s="719"/>
      <c r="DL158" s="719"/>
    </row>
    <row r="159" spans="1:116" s="621" customFormat="1" ht="12.75">
      <c r="A159" s="622"/>
      <c r="B159" s="622"/>
      <c r="C159" s="622"/>
      <c r="D159" s="622"/>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c r="BT159" s="207"/>
      <c r="BU159" s="207"/>
      <c r="BV159" s="207"/>
      <c r="BW159" s="207"/>
      <c r="BX159" s="207"/>
      <c r="BY159" s="207"/>
      <c r="BZ159" s="207"/>
      <c r="CA159" s="207"/>
      <c r="CB159" s="207"/>
      <c r="CC159" s="207"/>
      <c r="CD159" s="207"/>
      <c r="CE159" s="207"/>
      <c r="CF159" s="207"/>
      <c r="CG159" s="207"/>
      <c r="CH159" s="207"/>
      <c r="CI159" s="207"/>
      <c r="CJ159" s="207"/>
      <c r="CK159" s="207"/>
      <c r="CL159" s="207"/>
      <c r="CM159" s="207"/>
      <c r="CN159" s="207"/>
      <c r="CO159" s="207"/>
      <c r="CP159" s="207"/>
      <c r="CQ159" s="207"/>
      <c r="CR159" s="207"/>
      <c r="CS159" s="207"/>
      <c r="CT159" s="207"/>
      <c r="CU159" s="207"/>
      <c r="CV159" s="207"/>
      <c r="CW159" s="207"/>
      <c r="CX159" s="207"/>
      <c r="CY159" s="207"/>
      <c r="CZ159" s="207"/>
      <c r="DA159" s="207"/>
      <c r="DB159" s="207"/>
      <c r="DC159" s="207"/>
      <c r="DD159" s="207"/>
      <c r="DE159" s="719"/>
      <c r="DF159" s="719"/>
      <c r="DG159" s="719"/>
      <c r="DH159" s="719"/>
      <c r="DI159" s="719"/>
      <c r="DJ159" s="719"/>
      <c r="DK159" s="719"/>
      <c r="DL159" s="719"/>
    </row>
    <row r="160" spans="1:116" s="621" customFormat="1" ht="12.75">
      <c r="A160" s="622"/>
      <c r="B160" s="622"/>
      <c r="C160" s="622"/>
      <c r="D160" s="622"/>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c r="BT160" s="207"/>
      <c r="BU160" s="207"/>
      <c r="BV160" s="207"/>
      <c r="BW160" s="207"/>
      <c r="BX160" s="207"/>
      <c r="BY160" s="207"/>
      <c r="BZ160" s="207"/>
      <c r="CA160" s="207"/>
      <c r="CB160" s="207"/>
      <c r="CC160" s="207"/>
      <c r="CD160" s="207"/>
      <c r="CE160" s="207"/>
      <c r="CF160" s="207"/>
      <c r="CG160" s="207"/>
      <c r="CH160" s="207"/>
      <c r="CI160" s="207"/>
      <c r="CJ160" s="207"/>
      <c r="CK160" s="207"/>
      <c r="CL160" s="207"/>
      <c r="CM160" s="207"/>
      <c r="CN160" s="207"/>
      <c r="CO160" s="207"/>
      <c r="CP160" s="207"/>
      <c r="CQ160" s="207"/>
      <c r="CR160" s="207"/>
      <c r="CS160" s="207"/>
      <c r="CT160" s="207"/>
      <c r="CU160" s="207"/>
      <c r="CV160" s="207"/>
      <c r="CW160" s="207"/>
      <c r="CX160" s="207"/>
      <c r="CY160" s="207"/>
      <c r="CZ160" s="207"/>
      <c r="DA160" s="207"/>
      <c r="DB160" s="207"/>
      <c r="DC160" s="207"/>
      <c r="DD160" s="207"/>
      <c r="DE160" s="719"/>
      <c r="DF160" s="719"/>
      <c r="DG160" s="719"/>
      <c r="DH160" s="719"/>
      <c r="DI160" s="719"/>
      <c r="DJ160" s="719"/>
      <c r="DK160" s="719"/>
      <c r="DL160" s="719"/>
    </row>
    <row r="161" spans="1:116" s="621" customFormat="1" ht="12.75">
      <c r="A161" s="622"/>
      <c r="B161" s="622"/>
      <c r="C161" s="622"/>
      <c r="D161" s="622"/>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c r="BJ161" s="207"/>
      <c r="BK161" s="207"/>
      <c r="BL161" s="207"/>
      <c r="BM161" s="207"/>
      <c r="BN161" s="207"/>
      <c r="BO161" s="207"/>
      <c r="BP161" s="207"/>
      <c r="BQ161" s="207"/>
      <c r="BR161" s="207"/>
      <c r="BS161" s="207"/>
      <c r="BT161" s="207"/>
      <c r="BU161" s="207"/>
      <c r="BV161" s="207"/>
      <c r="BW161" s="207"/>
      <c r="BX161" s="207"/>
      <c r="BY161" s="207"/>
      <c r="BZ161" s="207"/>
      <c r="CA161" s="207"/>
      <c r="CB161" s="207"/>
      <c r="CC161" s="207"/>
      <c r="CD161" s="207"/>
      <c r="CE161" s="207"/>
      <c r="CF161" s="207"/>
      <c r="CG161" s="207"/>
      <c r="CH161" s="207"/>
      <c r="CI161" s="207"/>
      <c r="CJ161" s="207"/>
      <c r="CK161" s="207"/>
      <c r="CL161" s="207"/>
      <c r="CM161" s="207"/>
      <c r="CN161" s="207"/>
      <c r="CO161" s="207"/>
      <c r="CP161" s="207"/>
      <c r="CQ161" s="207"/>
      <c r="CR161" s="207"/>
      <c r="CS161" s="207"/>
      <c r="CT161" s="207"/>
      <c r="CU161" s="207"/>
      <c r="CV161" s="207"/>
      <c r="CW161" s="207"/>
      <c r="CX161" s="207"/>
      <c r="CY161" s="207"/>
      <c r="CZ161" s="207"/>
      <c r="DA161" s="207"/>
      <c r="DB161" s="207"/>
      <c r="DC161" s="207"/>
      <c r="DD161" s="207"/>
      <c r="DE161" s="719"/>
      <c r="DF161" s="719"/>
      <c r="DG161" s="719"/>
      <c r="DH161" s="719"/>
      <c r="DI161" s="719"/>
      <c r="DJ161" s="719"/>
      <c r="DK161" s="719"/>
      <c r="DL161" s="719"/>
    </row>
    <row r="162" spans="1:116" s="621" customFormat="1" ht="12.75">
      <c r="A162" s="622"/>
      <c r="B162" s="622"/>
      <c r="C162" s="622"/>
      <c r="D162" s="622"/>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c r="BJ162" s="207"/>
      <c r="BK162" s="207"/>
      <c r="BL162" s="207"/>
      <c r="BM162" s="207"/>
      <c r="BN162" s="207"/>
      <c r="BO162" s="207"/>
      <c r="BP162" s="207"/>
      <c r="BQ162" s="207"/>
      <c r="BR162" s="207"/>
      <c r="BS162" s="207"/>
      <c r="BT162" s="207"/>
      <c r="BU162" s="207"/>
      <c r="BV162" s="207"/>
      <c r="BW162" s="207"/>
      <c r="BX162" s="207"/>
      <c r="BY162" s="207"/>
      <c r="BZ162" s="207"/>
      <c r="CA162" s="207"/>
      <c r="CB162" s="207"/>
      <c r="CC162" s="207"/>
      <c r="CD162" s="207"/>
      <c r="CE162" s="207"/>
      <c r="CF162" s="207"/>
      <c r="CG162" s="207"/>
      <c r="CH162" s="207"/>
      <c r="CI162" s="207"/>
      <c r="CJ162" s="207"/>
      <c r="CK162" s="207"/>
      <c r="CL162" s="207"/>
      <c r="CM162" s="207"/>
      <c r="CN162" s="207"/>
      <c r="CO162" s="207"/>
      <c r="CP162" s="207"/>
      <c r="CQ162" s="207"/>
      <c r="CR162" s="207"/>
      <c r="CS162" s="207"/>
      <c r="CT162" s="207"/>
      <c r="CU162" s="207"/>
      <c r="CV162" s="207"/>
      <c r="CW162" s="207"/>
      <c r="CX162" s="207"/>
      <c r="CY162" s="207"/>
      <c r="CZ162" s="207"/>
      <c r="DA162" s="207"/>
      <c r="DB162" s="207"/>
      <c r="DC162" s="207"/>
      <c r="DD162" s="207"/>
      <c r="DE162" s="719"/>
      <c r="DF162" s="719"/>
      <c r="DG162" s="719"/>
      <c r="DH162" s="719"/>
      <c r="DI162" s="719"/>
      <c r="DJ162" s="719"/>
      <c r="DK162" s="719"/>
      <c r="DL162" s="719"/>
    </row>
    <row r="163" spans="1:116" s="621" customFormat="1" ht="12.75">
      <c r="A163" s="622"/>
      <c r="B163" s="622"/>
      <c r="C163" s="622"/>
      <c r="D163" s="622"/>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c r="BF163" s="207"/>
      <c r="BG163" s="207"/>
      <c r="BH163" s="207"/>
      <c r="BI163" s="207"/>
      <c r="BJ163" s="207"/>
      <c r="BK163" s="207"/>
      <c r="BL163" s="207"/>
      <c r="BM163" s="207"/>
      <c r="BN163" s="207"/>
      <c r="BO163" s="207"/>
      <c r="BP163" s="207"/>
      <c r="BQ163" s="207"/>
      <c r="BR163" s="207"/>
      <c r="BS163" s="207"/>
      <c r="BT163" s="207"/>
      <c r="BU163" s="207"/>
      <c r="BV163" s="207"/>
      <c r="BW163" s="207"/>
      <c r="BX163" s="207"/>
      <c r="BY163" s="207"/>
      <c r="BZ163" s="207"/>
      <c r="CA163" s="207"/>
      <c r="CB163" s="207"/>
      <c r="CC163" s="207"/>
      <c r="CD163" s="207"/>
      <c r="CE163" s="207"/>
      <c r="CF163" s="207"/>
      <c r="CG163" s="207"/>
      <c r="CH163" s="207"/>
      <c r="CI163" s="207"/>
      <c r="CJ163" s="207"/>
      <c r="CK163" s="207"/>
      <c r="CL163" s="207"/>
      <c r="CM163" s="207"/>
      <c r="CN163" s="207"/>
      <c r="CO163" s="207"/>
      <c r="CP163" s="207"/>
      <c r="CQ163" s="207"/>
      <c r="CR163" s="207"/>
      <c r="CS163" s="207"/>
      <c r="CT163" s="207"/>
      <c r="CU163" s="207"/>
      <c r="CV163" s="207"/>
      <c r="CW163" s="207"/>
      <c r="CX163" s="207"/>
      <c r="CY163" s="207"/>
      <c r="CZ163" s="207"/>
      <c r="DA163" s="207"/>
      <c r="DB163" s="207"/>
      <c r="DC163" s="207"/>
      <c r="DD163" s="207"/>
      <c r="DE163" s="719"/>
      <c r="DF163" s="719"/>
      <c r="DG163" s="719"/>
      <c r="DH163" s="719"/>
      <c r="DI163" s="719"/>
      <c r="DJ163" s="719"/>
      <c r="DK163" s="719"/>
      <c r="DL163" s="719"/>
    </row>
    <row r="164" spans="1:116" s="621" customFormat="1" ht="12.75">
      <c r="A164" s="622"/>
      <c r="B164" s="622"/>
      <c r="C164" s="622"/>
      <c r="D164" s="622"/>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c r="BF164" s="207"/>
      <c r="BG164" s="207"/>
      <c r="BH164" s="207"/>
      <c r="BI164" s="207"/>
      <c r="BJ164" s="207"/>
      <c r="BK164" s="207"/>
      <c r="BL164" s="207"/>
      <c r="BM164" s="207"/>
      <c r="BN164" s="207"/>
      <c r="BO164" s="207"/>
      <c r="BP164" s="207"/>
      <c r="BQ164" s="207"/>
      <c r="BR164" s="207"/>
      <c r="BS164" s="207"/>
      <c r="BT164" s="207"/>
      <c r="BU164" s="207"/>
      <c r="BV164" s="207"/>
      <c r="BW164" s="207"/>
      <c r="BX164" s="207"/>
      <c r="BY164" s="207"/>
      <c r="BZ164" s="207"/>
      <c r="CA164" s="207"/>
      <c r="CB164" s="207"/>
      <c r="CC164" s="207"/>
      <c r="CD164" s="207"/>
      <c r="CE164" s="207"/>
      <c r="CF164" s="207"/>
      <c r="CG164" s="207"/>
      <c r="CH164" s="207"/>
      <c r="CI164" s="207"/>
      <c r="CJ164" s="207"/>
      <c r="CK164" s="207"/>
      <c r="CL164" s="207"/>
      <c r="CM164" s="207"/>
      <c r="CN164" s="207"/>
      <c r="CO164" s="207"/>
      <c r="CP164" s="207"/>
      <c r="CQ164" s="207"/>
      <c r="CR164" s="207"/>
      <c r="CS164" s="207"/>
      <c r="CT164" s="207"/>
      <c r="CU164" s="207"/>
      <c r="CV164" s="207"/>
      <c r="CW164" s="207"/>
      <c r="CX164" s="207"/>
      <c r="CY164" s="207"/>
      <c r="CZ164" s="207"/>
      <c r="DA164" s="207"/>
      <c r="DB164" s="207"/>
      <c r="DC164" s="207"/>
      <c r="DD164" s="207"/>
      <c r="DE164" s="719"/>
      <c r="DF164" s="719"/>
      <c r="DG164" s="719"/>
      <c r="DH164" s="719"/>
      <c r="DI164" s="719"/>
      <c r="DJ164" s="719"/>
      <c r="DK164" s="719"/>
      <c r="DL164" s="719"/>
    </row>
    <row r="165" spans="1:116" s="621" customFormat="1" ht="12.75">
      <c r="A165" s="622"/>
      <c r="B165" s="622"/>
      <c r="C165" s="622"/>
      <c r="D165" s="622"/>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c r="BF165" s="207"/>
      <c r="BG165" s="207"/>
      <c r="BH165" s="207"/>
      <c r="BI165" s="207"/>
      <c r="BJ165" s="207"/>
      <c r="BK165" s="207"/>
      <c r="BL165" s="207"/>
      <c r="BM165" s="207"/>
      <c r="BN165" s="207"/>
      <c r="BO165" s="207"/>
      <c r="BP165" s="207"/>
      <c r="BQ165" s="207"/>
      <c r="BR165" s="207"/>
      <c r="BS165" s="207"/>
      <c r="BT165" s="207"/>
      <c r="BU165" s="207"/>
      <c r="BV165" s="207"/>
      <c r="BW165" s="207"/>
      <c r="BX165" s="207"/>
      <c r="BY165" s="207"/>
      <c r="BZ165" s="207"/>
      <c r="CA165" s="207"/>
      <c r="CB165" s="207"/>
      <c r="CC165" s="207"/>
      <c r="CD165" s="207"/>
      <c r="CE165" s="207"/>
      <c r="CF165" s="207"/>
      <c r="CG165" s="207"/>
      <c r="CH165" s="207"/>
      <c r="CI165" s="207"/>
      <c r="CJ165" s="207"/>
      <c r="CK165" s="207"/>
      <c r="CL165" s="207"/>
      <c r="CM165" s="207"/>
      <c r="CN165" s="207"/>
      <c r="CO165" s="207"/>
      <c r="CP165" s="207"/>
      <c r="CQ165" s="207"/>
      <c r="CR165" s="207"/>
      <c r="CS165" s="207"/>
      <c r="CT165" s="207"/>
      <c r="CU165" s="207"/>
      <c r="CV165" s="207"/>
      <c r="CW165" s="207"/>
      <c r="CX165" s="207"/>
      <c r="CY165" s="207"/>
      <c r="CZ165" s="207"/>
      <c r="DA165" s="207"/>
      <c r="DB165" s="207"/>
      <c r="DC165" s="207"/>
      <c r="DD165" s="207"/>
      <c r="DE165" s="719"/>
      <c r="DF165" s="719"/>
      <c r="DG165" s="719"/>
      <c r="DH165" s="719"/>
      <c r="DI165" s="719"/>
      <c r="DJ165" s="719"/>
      <c r="DK165" s="719"/>
      <c r="DL165" s="719"/>
    </row>
    <row r="166" spans="1:116" s="621" customFormat="1" ht="12.75">
      <c r="A166" s="622"/>
      <c r="B166" s="622"/>
      <c r="C166" s="622"/>
      <c r="D166" s="622"/>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c r="BF166" s="207"/>
      <c r="BG166" s="207"/>
      <c r="BH166" s="207"/>
      <c r="BI166" s="207"/>
      <c r="BJ166" s="207"/>
      <c r="BK166" s="207"/>
      <c r="BL166" s="207"/>
      <c r="BM166" s="207"/>
      <c r="BN166" s="207"/>
      <c r="BO166" s="207"/>
      <c r="BP166" s="207"/>
      <c r="BQ166" s="207"/>
      <c r="BR166" s="207"/>
      <c r="BS166" s="207"/>
      <c r="BT166" s="207"/>
      <c r="BU166" s="207"/>
      <c r="BV166" s="207"/>
      <c r="BW166" s="207"/>
      <c r="BX166" s="207"/>
      <c r="BY166" s="207"/>
      <c r="BZ166" s="207"/>
      <c r="CA166" s="207"/>
      <c r="CB166" s="207"/>
      <c r="CC166" s="207"/>
      <c r="CD166" s="207"/>
      <c r="CE166" s="207"/>
      <c r="CF166" s="207"/>
      <c r="CG166" s="207"/>
      <c r="CH166" s="207"/>
      <c r="CI166" s="207"/>
      <c r="CJ166" s="207"/>
      <c r="CK166" s="207"/>
      <c r="CL166" s="207"/>
      <c r="CM166" s="207"/>
      <c r="CN166" s="207"/>
      <c r="CO166" s="207"/>
      <c r="CP166" s="207"/>
      <c r="CQ166" s="207"/>
      <c r="CR166" s="207"/>
      <c r="CS166" s="207"/>
      <c r="CT166" s="207"/>
      <c r="CU166" s="207"/>
      <c r="CV166" s="207"/>
      <c r="CW166" s="207"/>
      <c r="CX166" s="207"/>
      <c r="CY166" s="207"/>
      <c r="CZ166" s="207"/>
      <c r="DA166" s="207"/>
      <c r="DB166" s="207"/>
      <c r="DC166" s="207"/>
      <c r="DD166" s="207"/>
      <c r="DE166" s="719"/>
      <c r="DF166" s="719"/>
      <c r="DG166" s="719"/>
      <c r="DH166" s="719"/>
      <c r="DI166" s="719"/>
      <c r="DJ166" s="719"/>
      <c r="DK166" s="719"/>
      <c r="DL166" s="719"/>
    </row>
    <row r="167" spans="1:116" s="621" customFormat="1" ht="12.75">
      <c r="A167" s="622"/>
      <c r="B167" s="622"/>
      <c r="C167" s="622"/>
      <c r="D167" s="622"/>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207"/>
      <c r="BG167" s="207"/>
      <c r="BH167" s="207"/>
      <c r="BI167" s="207"/>
      <c r="BJ167" s="207"/>
      <c r="BK167" s="207"/>
      <c r="BL167" s="207"/>
      <c r="BM167" s="207"/>
      <c r="BN167" s="207"/>
      <c r="BO167" s="207"/>
      <c r="BP167" s="207"/>
      <c r="BQ167" s="207"/>
      <c r="BR167" s="207"/>
      <c r="BS167" s="207"/>
      <c r="BT167" s="207"/>
      <c r="BU167" s="207"/>
      <c r="BV167" s="207"/>
      <c r="BW167" s="207"/>
      <c r="BX167" s="207"/>
      <c r="BY167" s="207"/>
      <c r="BZ167" s="207"/>
      <c r="CA167" s="207"/>
      <c r="CB167" s="207"/>
      <c r="CC167" s="207"/>
      <c r="CD167" s="207"/>
      <c r="CE167" s="207"/>
      <c r="CF167" s="207"/>
      <c r="CG167" s="207"/>
      <c r="CH167" s="207"/>
      <c r="CI167" s="207"/>
      <c r="CJ167" s="207"/>
      <c r="CK167" s="207"/>
      <c r="CL167" s="207"/>
      <c r="CM167" s="207"/>
      <c r="CN167" s="207"/>
      <c r="CO167" s="207"/>
      <c r="CP167" s="207"/>
      <c r="CQ167" s="207"/>
      <c r="CR167" s="207"/>
      <c r="CS167" s="207"/>
      <c r="CT167" s="207"/>
      <c r="CU167" s="207"/>
      <c r="CV167" s="207"/>
      <c r="CW167" s="207"/>
      <c r="CX167" s="207"/>
      <c r="CY167" s="207"/>
      <c r="CZ167" s="207"/>
      <c r="DA167" s="207"/>
      <c r="DB167" s="207"/>
      <c r="DC167" s="207"/>
      <c r="DD167" s="207"/>
      <c r="DE167" s="719"/>
      <c r="DF167" s="719"/>
      <c r="DG167" s="719"/>
      <c r="DH167" s="719"/>
      <c r="DI167" s="719"/>
      <c r="DJ167" s="719"/>
      <c r="DK167" s="719"/>
      <c r="DL167" s="719"/>
    </row>
    <row r="168" spans="1:116" s="621" customFormat="1" ht="12.75">
      <c r="A168" s="622"/>
      <c r="B168" s="622"/>
      <c r="C168" s="622"/>
      <c r="D168" s="622"/>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c r="BT168" s="207"/>
      <c r="BU168" s="207"/>
      <c r="BV168" s="207"/>
      <c r="BW168" s="207"/>
      <c r="BX168" s="207"/>
      <c r="BY168" s="207"/>
      <c r="BZ168" s="207"/>
      <c r="CA168" s="207"/>
      <c r="CB168" s="207"/>
      <c r="CC168" s="207"/>
      <c r="CD168" s="207"/>
      <c r="CE168" s="207"/>
      <c r="CF168" s="207"/>
      <c r="CG168" s="207"/>
      <c r="CH168" s="207"/>
      <c r="CI168" s="207"/>
      <c r="CJ168" s="207"/>
      <c r="CK168" s="207"/>
      <c r="CL168" s="207"/>
      <c r="CM168" s="207"/>
      <c r="CN168" s="207"/>
      <c r="CO168" s="207"/>
      <c r="CP168" s="207"/>
      <c r="CQ168" s="207"/>
      <c r="CR168" s="207"/>
      <c r="CS168" s="207"/>
      <c r="CT168" s="207"/>
      <c r="CU168" s="207"/>
      <c r="CV168" s="207"/>
      <c r="CW168" s="207"/>
      <c r="CX168" s="207"/>
      <c r="CY168" s="207"/>
      <c r="CZ168" s="207"/>
      <c r="DA168" s="207"/>
      <c r="DB168" s="207"/>
      <c r="DC168" s="207"/>
      <c r="DD168" s="207"/>
      <c r="DE168" s="719"/>
      <c r="DF168" s="719"/>
      <c r="DG168" s="719"/>
      <c r="DH168" s="719"/>
      <c r="DI168" s="719"/>
      <c r="DJ168" s="719"/>
      <c r="DK168" s="719"/>
      <c r="DL168" s="719"/>
    </row>
    <row r="169" spans="1:116" s="621" customFormat="1" ht="12.75">
      <c r="A169" s="622"/>
      <c r="B169" s="622"/>
      <c r="C169" s="622"/>
      <c r="D169" s="622"/>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c r="BT169" s="207"/>
      <c r="BU169" s="207"/>
      <c r="BV169" s="207"/>
      <c r="BW169" s="207"/>
      <c r="BX169" s="207"/>
      <c r="BY169" s="207"/>
      <c r="BZ169" s="207"/>
      <c r="CA169" s="207"/>
      <c r="CB169" s="207"/>
      <c r="CC169" s="207"/>
      <c r="CD169" s="207"/>
      <c r="CE169" s="207"/>
      <c r="CF169" s="207"/>
      <c r="CG169" s="207"/>
      <c r="CH169" s="207"/>
      <c r="CI169" s="207"/>
      <c r="CJ169" s="207"/>
      <c r="CK169" s="207"/>
      <c r="CL169" s="207"/>
      <c r="CM169" s="207"/>
      <c r="CN169" s="207"/>
      <c r="CO169" s="207"/>
      <c r="CP169" s="207"/>
      <c r="CQ169" s="207"/>
      <c r="CR169" s="207"/>
      <c r="CS169" s="207"/>
      <c r="CT169" s="207"/>
      <c r="CU169" s="207"/>
      <c r="CV169" s="207"/>
      <c r="CW169" s="207"/>
      <c r="CX169" s="207"/>
      <c r="CY169" s="207"/>
      <c r="CZ169" s="207"/>
      <c r="DA169" s="207"/>
      <c r="DB169" s="207"/>
      <c r="DC169" s="207"/>
      <c r="DD169" s="207"/>
      <c r="DE169" s="719"/>
      <c r="DF169" s="719"/>
      <c r="DG169" s="719"/>
      <c r="DH169" s="719"/>
      <c r="DI169" s="719"/>
      <c r="DJ169" s="719"/>
      <c r="DK169" s="719"/>
      <c r="DL169" s="719"/>
    </row>
    <row r="170" spans="1:116" s="621" customFormat="1" ht="12.75">
      <c r="A170" s="622"/>
      <c r="B170" s="622"/>
      <c r="C170" s="622"/>
      <c r="D170" s="622"/>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207"/>
      <c r="BG170" s="207"/>
      <c r="BH170" s="207"/>
      <c r="BI170" s="207"/>
      <c r="BJ170" s="207"/>
      <c r="BK170" s="207"/>
      <c r="BL170" s="207"/>
      <c r="BM170" s="207"/>
      <c r="BN170" s="207"/>
      <c r="BO170" s="207"/>
      <c r="BP170" s="207"/>
      <c r="BQ170" s="207"/>
      <c r="BR170" s="207"/>
      <c r="BS170" s="207"/>
      <c r="BT170" s="207"/>
      <c r="BU170" s="207"/>
      <c r="BV170" s="207"/>
      <c r="BW170" s="207"/>
      <c r="BX170" s="207"/>
      <c r="BY170" s="207"/>
      <c r="BZ170" s="207"/>
      <c r="CA170" s="207"/>
      <c r="CB170" s="207"/>
      <c r="CC170" s="207"/>
      <c r="CD170" s="207"/>
      <c r="CE170" s="207"/>
      <c r="CF170" s="207"/>
      <c r="CG170" s="207"/>
      <c r="CH170" s="207"/>
      <c r="CI170" s="207"/>
      <c r="CJ170" s="207"/>
      <c r="CK170" s="207"/>
      <c r="CL170" s="207"/>
      <c r="CM170" s="207"/>
      <c r="CN170" s="207"/>
      <c r="CO170" s="207"/>
      <c r="CP170" s="207"/>
      <c r="CQ170" s="207"/>
      <c r="CR170" s="207"/>
      <c r="CS170" s="207"/>
      <c r="CT170" s="207"/>
      <c r="CU170" s="207"/>
      <c r="CV170" s="207"/>
      <c r="CW170" s="207"/>
      <c r="CX170" s="207"/>
      <c r="CY170" s="207"/>
      <c r="CZ170" s="207"/>
      <c r="DA170" s="207"/>
      <c r="DB170" s="207"/>
      <c r="DC170" s="207"/>
      <c r="DD170" s="207"/>
      <c r="DE170" s="719"/>
      <c r="DF170" s="719"/>
      <c r="DG170" s="719"/>
      <c r="DH170" s="719"/>
      <c r="DI170" s="719"/>
      <c r="DJ170" s="719"/>
      <c r="DK170" s="719"/>
      <c r="DL170" s="719"/>
    </row>
    <row r="171" spans="1:116" s="621" customFormat="1" ht="12.75">
      <c r="A171" s="622"/>
      <c r="B171" s="622"/>
      <c r="C171" s="622"/>
      <c r="D171" s="622"/>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7"/>
      <c r="BQ171" s="207"/>
      <c r="BR171" s="207"/>
      <c r="BS171" s="207"/>
      <c r="BT171" s="207"/>
      <c r="BU171" s="207"/>
      <c r="BV171" s="207"/>
      <c r="BW171" s="207"/>
      <c r="BX171" s="207"/>
      <c r="BY171" s="207"/>
      <c r="BZ171" s="207"/>
      <c r="CA171" s="207"/>
      <c r="CB171" s="207"/>
      <c r="CC171" s="207"/>
      <c r="CD171" s="207"/>
      <c r="CE171" s="207"/>
      <c r="CF171" s="207"/>
      <c r="CG171" s="207"/>
      <c r="CH171" s="207"/>
      <c r="CI171" s="207"/>
      <c r="CJ171" s="207"/>
      <c r="CK171" s="207"/>
      <c r="CL171" s="207"/>
      <c r="CM171" s="207"/>
      <c r="CN171" s="207"/>
      <c r="CO171" s="207"/>
      <c r="CP171" s="207"/>
      <c r="CQ171" s="207"/>
      <c r="CR171" s="207"/>
      <c r="CS171" s="207"/>
      <c r="CT171" s="207"/>
      <c r="CU171" s="207"/>
      <c r="CV171" s="207"/>
      <c r="CW171" s="207"/>
      <c r="CX171" s="207"/>
      <c r="CY171" s="207"/>
      <c r="CZ171" s="207"/>
      <c r="DA171" s="207"/>
      <c r="DB171" s="207"/>
      <c r="DC171" s="207"/>
      <c r="DD171" s="207"/>
      <c r="DE171" s="719"/>
      <c r="DF171" s="719"/>
      <c r="DG171" s="719"/>
      <c r="DH171" s="719"/>
      <c r="DI171" s="719"/>
      <c r="DJ171" s="719"/>
      <c r="DK171" s="719"/>
      <c r="DL171" s="719"/>
    </row>
    <row r="172" spans="1:116" s="621" customFormat="1" ht="12.75">
      <c r="A172" s="622"/>
      <c r="B172" s="622"/>
      <c r="C172" s="622"/>
      <c r="D172" s="622"/>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207"/>
      <c r="BG172" s="207"/>
      <c r="BH172" s="207"/>
      <c r="BI172" s="207"/>
      <c r="BJ172" s="207"/>
      <c r="BK172" s="207"/>
      <c r="BL172" s="207"/>
      <c r="BM172" s="207"/>
      <c r="BN172" s="207"/>
      <c r="BO172" s="207"/>
      <c r="BP172" s="207"/>
      <c r="BQ172" s="207"/>
      <c r="BR172" s="207"/>
      <c r="BS172" s="207"/>
      <c r="BT172" s="207"/>
      <c r="BU172" s="207"/>
      <c r="BV172" s="207"/>
      <c r="BW172" s="207"/>
      <c r="BX172" s="207"/>
      <c r="BY172" s="207"/>
      <c r="BZ172" s="207"/>
      <c r="CA172" s="207"/>
      <c r="CB172" s="207"/>
      <c r="CC172" s="207"/>
      <c r="CD172" s="207"/>
      <c r="CE172" s="207"/>
      <c r="CF172" s="207"/>
      <c r="CG172" s="207"/>
      <c r="CH172" s="207"/>
      <c r="CI172" s="207"/>
      <c r="CJ172" s="207"/>
      <c r="CK172" s="207"/>
      <c r="CL172" s="207"/>
      <c r="CM172" s="207"/>
      <c r="CN172" s="207"/>
      <c r="CO172" s="207"/>
      <c r="CP172" s="207"/>
      <c r="CQ172" s="207"/>
      <c r="CR172" s="207"/>
      <c r="CS172" s="207"/>
      <c r="CT172" s="207"/>
      <c r="CU172" s="207"/>
      <c r="CV172" s="207"/>
      <c r="CW172" s="207"/>
      <c r="CX172" s="207"/>
      <c r="CY172" s="207"/>
      <c r="CZ172" s="207"/>
      <c r="DA172" s="207"/>
      <c r="DB172" s="207"/>
      <c r="DC172" s="207"/>
      <c r="DD172" s="207"/>
      <c r="DE172" s="719"/>
      <c r="DF172" s="719"/>
      <c r="DG172" s="719"/>
      <c r="DH172" s="719"/>
      <c r="DI172" s="719"/>
      <c r="DJ172" s="719"/>
      <c r="DK172" s="719"/>
      <c r="DL172" s="719"/>
    </row>
    <row r="173" spans="1:116" s="621" customFormat="1" ht="12.75">
      <c r="A173" s="622"/>
      <c r="B173" s="622"/>
      <c r="C173" s="622"/>
      <c r="D173" s="622"/>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c r="BF173" s="207"/>
      <c r="BG173" s="207"/>
      <c r="BH173" s="207"/>
      <c r="BI173" s="207"/>
      <c r="BJ173" s="207"/>
      <c r="BK173" s="207"/>
      <c r="BL173" s="207"/>
      <c r="BM173" s="207"/>
      <c r="BN173" s="207"/>
      <c r="BO173" s="207"/>
      <c r="BP173" s="207"/>
      <c r="BQ173" s="207"/>
      <c r="BR173" s="207"/>
      <c r="BS173" s="207"/>
      <c r="BT173" s="207"/>
      <c r="BU173" s="207"/>
      <c r="BV173" s="207"/>
      <c r="BW173" s="207"/>
      <c r="BX173" s="207"/>
      <c r="BY173" s="207"/>
      <c r="BZ173" s="207"/>
      <c r="CA173" s="207"/>
      <c r="CB173" s="207"/>
      <c r="CC173" s="207"/>
      <c r="CD173" s="207"/>
      <c r="CE173" s="207"/>
      <c r="CF173" s="207"/>
      <c r="CG173" s="207"/>
      <c r="CH173" s="207"/>
      <c r="CI173" s="207"/>
      <c r="CJ173" s="207"/>
      <c r="CK173" s="207"/>
      <c r="CL173" s="207"/>
      <c r="CM173" s="207"/>
      <c r="CN173" s="207"/>
      <c r="CO173" s="207"/>
      <c r="CP173" s="207"/>
      <c r="CQ173" s="207"/>
      <c r="CR173" s="207"/>
      <c r="CS173" s="207"/>
      <c r="CT173" s="207"/>
      <c r="CU173" s="207"/>
      <c r="CV173" s="207"/>
      <c r="CW173" s="207"/>
      <c r="CX173" s="207"/>
      <c r="CY173" s="207"/>
      <c r="CZ173" s="207"/>
      <c r="DA173" s="207"/>
      <c r="DB173" s="207"/>
      <c r="DC173" s="207"/>
      <c r="DD173" s="207"/>
      <c r="DE173" s="719"/>
      <c r="DF173" s="719"/>
      <c r="DG173" s="719"/>
      <c r="DH173" s="719"/>
      <c r="DI173" s="719"/>
      <c r="DJ173" s="719"/>
      <c r="DK173" s="719"/>
      <c r="DL173" s="719"/>
    </row>
    <row r="174" spans="1:116" s="621" customFormat="1" ht="12.75">
      <c r="A174" s="622"/>
      <c r="B174" s="622"/>
      <c r="C174" s="622"/>
      <c r="D174" s="622"/>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207"/>
      <c r="BY174" s="207"/>
      <c r="BZ174" s="207"/>
      <c r="CA174" s="207"/>
      <c r="CB174" s="207"/>
      <c r="CC174" s="207"/>
      <c r="CD174" s="207"/>
      <c r="CE174" s="207"/>
      <c r="CF174" s="207"/>
      <c r="CG174" s="207"/>
      <c r="CH174" s="207"/>
      <c r="CI174" s="207"/>
      <c r="CJ174" s="207"/>
      <c r="CK174" s="207"/>
      <c r="CL174" s="207"/>
      <c r="CM174" s="207"/>
      <c r="CN174" s="207"/>
      <c r="CO174" s="207"/>
      <c r="CP174" s="207"/>
      <c r="CQ174" s="207"/>
      <c r="CR174" s="207"/>
      <c r="CS174" s="207"/>
      <c r="CT174" s="207"/>
      <c r="CU174" s="207"/>
      <c r="CV174" s="207"/>
      <c r="CW174" s="207"/>
      <c r="CX174" s="207"/>
      <c r="CY174" s="207"/>
      <c r="CZ174" s="207"/>
      <c r="DA174" s="207"/>
      <c r="DB174" s="207"/>
      <c r="DC174" s="207"/>
      <c r="DD174" s="207"/>
      <c r="DE174" s="719"/>
      <c r="DF174" s="719"/>
      <c r="DG174" s="719"/>
      <c r="DH174" s="719"/>
      <c r="DI174" s="719"/>
      <c r="DJ174" s="719"/>
      <c r="DK174" s="719"/>
      <c r="DL174" s="719"/>
    </row>
    <row r="175" spans="1:116" s="621" customFormat="1" ht="12.75">
      <c r="A175" s="622"/>
      <c r="B175" s="622"/>
      <c r="C175" s="622"/>
      <c r="D175" s="622"/>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c r="BI175" s="207"/>
      <c r="BJ175" s="207"/>
      <c r="BK175" s="207"/>
      <c r="BL175" s="207"/>
      <c r="BM175" s="207"/>
      <c r="BN175" s="207"/>
      <c r="BO175" s="207"/>
      <c r="BP175" s="207"/>
      <c r="BQ175" s="207"/>
      <c r="BR175" s="207"/>
      <c r="BS175" s="207"/>
      <c r="BT175" s="207"/>
      <c r="BU175" s="207"/>
      <c r="BV175" s="207"/>
      <c r="BW175" s="207"/>
      <c r="BX175" s="207"/>
      <c r="BY175" s="207"/>
      <c r="BZ175" s="207"/>
      <c r="CA175" s="207"/>
      <c r="CB175" s="207"/>
      <c r="CC175" s="207"/>
      <c r="CD175" s="207"/>
      <c r="CE175" s="207"/>
      <c r="CF175" s="207"/>
      <c r="CG175" s="207"/>
      <c r="CH175" s="207"/>
      <c r="CI175" s="207"/>
      <c r="CJ175" s="207"/>
      <c r="CK175" s="207"/>
      <c r="CL175" s="207"/>
      <c r="CM175" s="207"/>
      <c r="CN175" s="207"/>
      <c r="CO175" s="207"/>
      <c r="CP175" s="207"/>
      <c r="CQ175" s="207"/>
      <c r="CR175" s="207"/>
      <c r="CS175" s="207"/>
      <c r="CT175" s="207"/>
      <c r="CU175" s="207"/>
      <c r="CV175" s="207"/>
      <c r="CW175" s="207"/>
      <c r="CX175" s="207"/>
      <c r="CY175" s="207"/>
      <c r="CZ175" s="207"/>
      <c r="DA175" s="207"/>
      <c r="DB175" s="207"/>
      <c r="DC175" s="207"/>
      <c r="DD175" s="207"/>
      <c r="DE175" s="719"/>
      <c r="DF175" s="719"/>
      <c r="DG175" s="719"/>
      <c r="DH175" s="719"/>
      <c r="DI175" s="719"/>
      <c r="DJ175" s="719"/>
      <c r="DK175" s="719"/>
      <c r="DL175" s="719"/>
    </row>
  </sheetData>
  <sheetProtection/>
  <mergeCells count="30">
    <mergeCell ref="A6:B6"/>
    <mergeCell ref="CO6:CR6"/>
    <mergeCell ref="CS6:CV6"/>
    <mergeCell ref="CW6:CZ6"/>
    <mergeCell ref="Y6:AB6"/>
    <mergeCell ref="BU6:BX6"/>
    <mergeCell ref="BY6:CB6"/>
    <mergeCell ref="BE6:BH6"/>
    <mergeCell ref="BI6:BL6"/>
    <mergeCell ref="BM6:BP6"/>
    <mergeCell ref="DA6:DD6"/>
    <mergeCell ref="E6:H6"/>
    <mergeCell ref="I6:L6"/>
    <mergeCell ref="M6:P6"/>
    <mergeCell ref="CK6:CN6"/>
    <mergeCell ref="CC6:CF6"/>
    <mergeCell ref="CG6:CJ6"/>
    <mergeCell ref="Q6:T6"/>
    <mergeCell ref="BA6:BD6"/>
    <mergeCell ref="U6:X6"/>
    <mergeCell ref="B2:C2"/>
    <mergeCell ref="B3:C3"/>
    <mergeCell ref="B4:C4"/>
    <mergeCell ref="BQ6:BT6"/>
    <mergeCell ref="AK6:AN6"/>
    <mergeCell ref="AO6:AR6"/>
    <mergeCell ref="AS6:AV6"/>
    <mergeCell ref="AW6:AZ6"/>
    <mergeCell ref="AC6:AF6"/>
    <mergeCell ref="AG6:AJ6"/>
  </mergeCells>
  <printOptions/>
  <pageMargins left="0.67" right="0.61" top="0.62" bottom="0.5" header="0.17" footer="0.32"/>
  <pageSetup fitToWidth="2" horizontalDpi="600" verticalDpi="600" orientation="landscape" scale="76" r:id="rId3"/>
  <colBreaks count="1" manualBreakCount="1">
    <brk id="40" max="26" man="1"/>
  </colBreaks>
  <legacyDrawing r:id="rId2"/>
</worksheet>
</file>

<file path=xl/worksheets/sheet8.xml><?xml version="1.0" encoding="utf-8"?>
<worksheet xmlns="http://schemas.openxmlformats.org/spreadsheetml/2006/main" xmlns:r="http://schemas.openxmlformats.org/officeDocument/2006/relationships">
  <sheetPr codeName="Sheet19">
    <pageSetUpPr fitToPage="1"/>
  </sheetPr>
  <dimension ref="A1:BP1730"/>
  <sheetViews>
    <sheetView zoomScale="75" zoomScaleNormal="75" workbookViewId="0" topLeftCell="A1">
      <selection activeCell="D63" sqref="D63"/>
    </sheetView>
  </sheetViews>
  <sheetFormatPr defaultColWidth="9.140625" defaultRowHeight="12.75"/>
  <cols>
    <col min="1" max="1" width="9.28125" style="5" bestFit="1" customWidth="1"/>
    <col min="2" max="2" width="58.8515625" style="6" customWidth="1"/>
    <col min="3" max="3" width="11.28125" style="10" customWidth="1"/>
    <col min="4" max="5" width="12.57421875" style="10" customWidth="1"/>
    <col min="6" max="6" width="11.28125" style="10" customWidth="1"/>
    <col min="7" max="7" width="11.421875" style="10" customWidth="1"/>
    <col min="8" max="8" width="11.8515625" style="10" customWidth="1"/>
    <col min="9" max="10" width="13.28125" style="10" customWidth="1"/>
    <col min="11" max="11" width="9.140625" style="346" customWidth="1"/>
    <col min="12" max="16384" width="9.140625" style="6" customWidth="1"/>
  </cols>
  <sheetData>
    <row r="1" spans="1:10" ht="24" customHeight="1">
      <c r="A1" s="534" t="s">
        <v>256</v>
      </c>
      <c r="B1" s="535"/>
      <c r="C1" s="353"/>
      <c r="D1" s="353"/>
      <c r="E1" s="353"/>
      <c r="F1" s="353"/>
      <c r="G1" s="353"/>
      <c r="H1" s="362"/>
      <c r="I1" s="374"/>
      <c r="J1" s="589" t="str">
        <f>'SCC List'!A2</f>
        <v>(Rev.11a, June 4, 2008)</v>
      </c>
    </row>
    <row r="2" spans="1:11" s="40" customFormat="1" ht="24" customHeight="1">
      <c r="A2" s="573" t="str">
        <f>'BUILD Main'!A2</f>
        <v>Insert Project Sponsor's Name here </v>
      </c>
      <c r="B2" s="536"/>
      <c r="C2" s="1336"/>
      <c r="D2" s="1336"/>
      <c r="E2" s="1336"/>
      <c r="F2" s="1336"/>
      <c r="G2" s="1336"/>
      <c r="H2" s="1283" t="s">
        <v>76</v>
      </c>
      <c r="I2" s="1301"/>
      <c r="J2" s="575">
        <f>'BUILD Main'!J2</f>
        <v>39563</v>
      </c>
      <c r="K2" s="347"/>
    </row>
    <row r="3" spans="1:11" s="40" customFormat="1" ht="24" customHeight="1">
      <c r="A3" s="573" t="str">
        <f>'BUILD Main'!A3</f>
        <v>Insert Project Name and Location</v>
      </c>
      <c r="B3" s="536"/>
      <c r="C3" s="1336"/>
      <c r="D3" s="1336"/>
      <c r="E3" s="1336"/>
      <c r="F3" s="1336"/>
      <c r="G3" s="1336"/>
      <c r="H3" s="1285" t="s">
        <v>230</v>
      </c>
      <c r="I3" s="1302"/>
      <c r="J3" s="592">
        <f>'BUILD Main'!J3</f>
        <v>2008</v>
      </c>
      <c r="K3" s="347"/>
    </row>
    <row r="4" spans="1:11" s="40" customFormat="1" ht="24" customHeight="1">
      <c r="A4" s="623" t="str">
        <f>'BUILD Main'!A4</f>
        <v>Insert Current Phase (e.g. Applic.for PE, PE, FD, Applic.for FFGA, Construction, Rev Ops) </v>
      </c>
      <c r="B4" s="1007"/>
      <c r="C4" s="1337"/>
      <c r="D4" s="1337"/>
      <c r="E4" s="1337"/>
      <c r="F4" s="1337"/>
      <c r="G4" s="1337"/>
      <c r="H4" s="1287" t="s">
        <v>78</v>
      </c>
      <c r="I4" s="1303"/>
      <c r="J4" s="593">
        <f>'BUILD Main'!J4</f>
        <v>2012</v>
      </c>
      <c r="K4" s="347"/>
    </row>
    <row r="5" spans="1:11" s="7" customFormat="1" ht="6" customHeight="1">
      <c r="A5" s="1333"/>
      <c r="B5" s="1334"/>
      <c r="C5" s="1334"/>
      <c r="D5" s="1334"/>
      <c r="E5" s="1334"/>
      <c r="F5" s="1334"/>
      <c r="G5" s="1334"/>
      <c r="H5" s="1334"/>
      <c r="I5" s="1334"/>
      <c r="J5" s="1335"/>
      <c r="K5" s="348"/>
    </row>
    <row r="6" spans="1:10" ht="105.75" customHeight="1">
      <c r="A6" s="1331"/>
      <c r="B6" s="1332"/>
      <c r="C6" s="537" t="s">
        <v>80</v>
      </c>
      <c r="D6" s="538" t="s">
        <v>235</v>
      </c>
      <c r="E6" s="308" t="s">
        <v>233</v>
      </c>
      <c r="F6" s="539" t="s">
        <v>234</v>
      </c>
      <c r="G6" s="539" t="s">
        <v>236</v>
      </c>
      <c r="H6" s="558" t="s">
        <v>167</v>
      </c>
      <c r="I6" s="308" t="s">
        <v>168</v>
      </c>
      <c r="J6" s="557" t="s">
        <v>232</v>
      </c>
    </row>
    <row r="7" spans="1:11" s="15" customFormat="1" ht="15" customHeight="1">
      <c r="A7" s="12" t="str">
        <f>'SCC List'!A3:B3</f>
        <v>10 GUIDEWAY &amp; TRACK ELEMENTS (route miles)</v>
      </c>
      <c r="B7" s="13"/>
      <c r="C7" s="540">
        <f>'BUILD Main'!C7</f>
        <v>9</v>
      </c>
      <c r="D7" s="528">
        <f>'BUILD Main'!F7</f>
        <v>112000</v>
      </c>
      <c r="E7" s="528">
        <f aca="true" t="shared" si="0" ref="E7:E52">SUM(D7*($D$64/$D$52))</f>
        <v>31970.142227900877</v>
      </c>
      <c r="F7" s="184">
        <f>SUM(F8:F20)</f>
        <v>7000</v>
      </c>
      <c r="G7" s="14">
        <f aca="true" t="shared" si="1" ref="G7:G51">SUM(D7:F7)</f>
        <v>150970.14222790088</v>
      </c>
      <c r="H7" s="14"/>
      <c r="I7" s="14"/>
      <c r="J7" s="14">
        <f>SUM(J8:J20)</f>
        <v>10570.154401744183</v>
      </c>
      <c r="K7" s="349"/>
    </row>
    <row r="8" spans="1:11" s="16" customFormat="1" ht="15" customHeight="1">
      <c r="A8" s="163">
        <f>'SCC List'!A4:B4</f>
        <v>10.01</v>
      </c>
      <c r="B8" s="29" t="str">
        <f>'SCC List'!B4</f>
        <v>Guideway: At-grade exclusive right-of-way</v>
      </c>
      <c r="C8" s="1109">
        <f>'BUILD Main'!C8</f>
        <v>9</v>
      </c>
      <c r="D8" s="541">
        <f>'BUILD Main'!F8</f>
        <v>112000</v>
      </c>
      <c r="E8" s="185">
        <f t="shared" si="0"/>
        <v>31970.142227900877</v>
      </c>
      <c r="F8" s="192">
        <v>7000</v>
      </c>
      <c r="G8" s="130">
        <f t="shared" si="1"/>
        <v>150970.14222790088</v>
      </c>
      <c r="H8" s="130">
        <v>125</v>
      </c>
      <c r="I8" s="1113">
        <f aca="true" t="shared" si="2" ref="I8:I20">0.07/(1-(1+0.07)^-H8)</f>
        <v>0.07001486681908091</v>
      </c>
      <c r="J8" s="541">
        <f aca="true" t="shared" si="3" ref="J8:J20">SUM(G8*I8)</f>
        <v>10570.154401744183</v>
      </c>
      <c r="K8" s="350"/>
    </row>
    <row r="9" spans="1:11" s="16" customFormat="1" ht="15" customHeight="1">
      <c r="A9" s="163">
        <f>'SCC List'!A5:B5</f>
        <v>10.02</v>
      </c>
      <c r="B9" s="29" t="str">
        <f>'SCC List'!B5</f>
        <v>Guideway: At-grade semi-exclusive (allows cross-traffic)</v>
      </c>
      <c r="C9" s="1109">
        <f>'BUILD Main'!C9</f>
        <v>0</v>
      </c>
      <c r="D9" s="541">
        <f>'BUILD Main'!F9</f>
        <v>0</v>
      </c>
      <c r="E9" s="185">
        <f t="shared" si="0"/>
        <v>0</v>
      </c>
      <c r="F9" s="192"/>
      <c r="G9" s="130">
        <f t="shared" si="1"/>
        <v>0</v>
      </c>
      <c r="H9" s="130">
        <v>30</v>
      </c>
      <c r="I9" s="1113">
        <f t="shared" si="2"/>
        <v>0.0805864035111112</v>
      </c>
      <c r="J9" s="541">
        <f t="shared" si="3"/>
        <v>0</v>
      </c>
      <c r="K9" s="350"/>
    </row>
    <row r="10" spans="1:11" s="16" customFormat="1" ht="15" customHeight="1">
      <c r="A10" s="163">
        <f>'SCC List'!A6:B6</f>
        <v>10.03</v>
      </c>
      <c r="B10" s="29" t="str">
        <f>'SCC List'!B6</f>
        <v>Guideway: At-grade in mixed traffic</v>
      </c>
      <c r="C10" s="1109">
        <f>'BUILD Main'!C10</f>
        <v>0</v>
      </c>
      <c r="D10" s="541">
        <f>'BUILD Main'!F10</f>
        <v>0</v>
      </c>
      <c r="E10" s="185">
        <f t="shared" si="0"/>
        <v>0</v>
      </c>
      <c r="F10" s="192"/>
      <c r="G10" s="130">
        <f t="shared" si="1"/>
        <v>0</v>
      </c>
      <c r="H10" s="130">
        <v>20</v>
      </c>
      <c r="I10" s="1113">
        <f t="shared" si="2"/>
        <v>0.0943929257432557</v>
      </c>
      <c r="J10" s="541">
        <f t="shared" si="3"/>
        <v>0</v>
      </c>
      <c r="K10" s="350"/>
    </row>
    <row r="11" spans="1:11" s="16" customFormat="1" ht="15" customHeight="1">
      <c r="A11" s="163">
        <f>'SCC List'!A7:B7</f>
        <v>10.04</v>
      </c>
      <c r="B11" s="29" t="str">
        <f>'SCC List'!B7</f>
        <v>Guideway: Aerial structure</v>
      </c>
      <c r="C11" s="1109">
        <f>'BUILD Main'!C11</f>
        <v>0</v>
      </c>
      <c r="D11" s="541">
        <f>'BUILD Main'!F11</f>
        <v>0</v>
      </c>
      <c r="E11" s="185">
        <f t="shared" si="0"/>
        <v>0</v>
      </c>
      <c r="F11" s="192"/>
      <c r="G11" s="130">
        <f t="shared" si="1"/>
        <v>0</v>
      </c>
      <c r="H11" s="130">
        <v>80</v>
      </c>
      <c r="I11" s="1113">
        <f t="shared" si="2"/>
        <v>0.07031357176087168</v>
      </c>
      <c r="J11" s="541">
        <f t="shared" si="3"/>
        <v>0</v>
      </c>
      <c r="K11" s="350"/>
    </row>
    <row r="12" spans="1:11" s="16" customFormat="1" ht="15" customHeight="1">
      <c r="A12" s="163">
        <f>'SCC List'!A8:B8</f>
        <v>10.05</v>
      </c>
      <c r="B12" s="29" t="str">
        <f>'SCC List'!B8</f>
        <v>Guideway: Built-up fill</v>
      </c>
      <c r="C12" s="1109">
        <f>'BUILD Main'!C12</f>
        <v>0</v>
      </c>
      <c r="D12" s="541">
        <f>'BUILD Main'!F12</f>
        <v>0</v>
      </c>
      <c r="E12" s="185">
        <f t="shared" si="0"/>
        <v>0</v>
      </c>
      <c r="F12" s="192"/>
      <c r="G12" s="130">
        <f t="shared" si="1"/>
        <v>0</v>
      </c>
      <c r="H12" s="130">
        <v>80</v>
      </c>
      <c r="I12" s="1113">
        <f t="shared" si="2"/>
        <v>0.07031357176087168</v>
      </c>
      <c r="J12" s="541">
        <f t="shared" si="3"/>
        <v>0</v>
      </c>
      <c r="K12" s="350"/>
    </row>
    <row r="13" spans="1:11" s="16" customFormat="1" ht="15" customHeight="1">
      <c r="A13" s="163">
        <f>'SCC List'!A9:B9</f>
        <v>10.06</v>
      </c>
      <c r="B13" s="29" t="str">
        <f>'SCC List'!B9</f>
        <v>Guideway: Underground cut &amp; cover</v>
      </c>
      <c r="C13" s="1109">
        <f>'BUILD Main'!C13</f>
        <v>0</v>
      </c>
      <c r="D13" s="541">
        <f>'BUILD Main'!F13</f>
        <v>0</v>
      </c>
      <c r="E13" s="185">
        <f t="shared" si="0"/>
        <v>0</v>
      </c>
      <c r="F13" s="192"/>
      <c r="G13" s="130">
        <f t="shared" si="1"/>
        <v>0</v>
      </c>
      <c r="H13" s="130">
        <v>125</v>
      </c>
      <c r="I13" s="1113">
        <f t="shared" si="2"/>
        <v>0.07001486681908091</v>
      </c>
      <c r="J13" s="541">
        <f t="shared" si="3"/>
        <v>0</v>
      </c>
      <c r="K13" s="350"/>
    </row>
    <row r="14" spans="1:11" s="16" customFormat="1" ht="15" customHeight="1">
      <c r="A14" s="163">
        <f>'SCC List'!A10:B10</f>
        <v>10.07</v>
      </c>
      <c r="B14" s="29" t="str">
        <f>'SCC List'!B10</f>
        <v>Guideway: Underground tunnel</v>
      </c>
      <c r="C14" s="1109">
        <f>'BUILD Main'!C14</f>
        <v>0</v>
      </c>
      <c r="D14" s="541">
        <f>'BUILD Main'!F14</f>
        <v>0</v>
      </c>
      <c r="E14" s="185">
        <f t="shared" si="0"/>
        <v>0</v>
      </c>
      <c r="F14" s="192"/>
      <c r="G14" s="130">
        <f t="shared" si="1"/>
        <v>0</v>
      </c>
      <c r="H14" s="130">
        <v>125</v>
      </c>
      <c r="I14" s="1113">
        <f t="shared" si="2"/>
        <v>0.07001486681908091</v>
      </c>
      <c r="J14" s="541">
        <f t="shared" si="3"/>
        <v>0</v>
      </c>
      <c r="K14" s="350"/>
    </row>
    <row r="15" spans="1:11" s="16" customFormat="1" ht="15" customHeight="1">
      <c r="A15" s="163">
        <f>'SCC List'!A11:B11</f>
        <v>10.08</v>
      </c>
      <c r="B15" s="29" t="str">
        <f>'SCC List'!B11</f>
        <v>Guideway: Retained cut or fill</v>
      </c>
      <c r="C15" s="1109">
        <f>'BUILD Main'!C15</f>
        <v>0</v>
      </c>
      <c r="D15" s="541">
        <f>'BUILD Main'!F15</f>
        <v>0</v>
      </c>
      <c r="E15" s="185">
        <f t="shared" si="0"/>
        <v>0</v>
      </c>
      <c r="F15" s="192"/>
      <c r="G15" s="130">
        <f t="shared" si="1"/>
        <v>0</v>
      </c>
      <c r="H15" s="130">
        <v>125</v>
      </c>
      <c r="I15" s="1113">
        <f t="shared" si="2"/>
        <v>0.07001486681908091</v>
      </c>
      <c r="J15" s="541">
        <f t="shared" si="3"/>
        <v>0</v>
      </c>
      <c r="K15" s="350"/>
    </row>
    <row r="16" spans="1:11" s="16" customFormat="1" ht="15" customHeight="1">
      <c r="A16" s="163">
        <f>'SCC List'!A12:B12</f>
        <v>10.09</v>
      </c>
      <c r="B16" s="29" t="str">
        <f>'SCC List'!B12</f>
        <v>Track:  Direct fixation</v>
      </c>
      <c r="C16" s="542"/>
      <c r="D16" s="541">
        <f>'BUILD Main'!F16</f>
        <v>0</v>
      </c>
      <c r="E16" s="185">
        <f t="shared" si="0"/>
        <v>0</v>
      </c>
      <c r="F16" s="192"/>
      <c r="G16" s="130">
        <f t="shared" si="1"/>
        <v>0</v>
      </c>
      <c r="H16" s="130">
        <v>30</v>
      </c>
      <c r="I16" s="1113">
        <f t="shared" si="2"/>
        <v>0.0805864035111112</v>
      </c>
      <c r="J16" s="541">
        <f t="shared" si="3"/>
        <v>0</v>
      </c>
      <c r="K16" s="350"/>
    </row>
    <row r="17" spans="1:11" s="16" customFormat="1" ht="15" customHeight="1">
      <c r="A17" s="163">
        <f>'SCC List'!A13:B13</f>
        <v>10.1</v>
      </c>
      <c r="B17" s="29" t="str">
        <f>'SCC List'!B13</f>
        <v>Track:  Embedded</v>
      </c>
      <c r="C17" s="543"/>
      <c r="D17" s="541">
        <f>'BUILD Main'!F17</f>
        <v>0</v>
      </c>
      <c r="E17" s="185">
        <f t="shared" si="0"/>
        <v>0</v>
      </c>
      <c r="F17" s="192"/>
      <c r="G17" s="130">
        <f t="shared" si="1"/>
        <v>0</v>
      </c>
      <c r="H17" s="130">
        <v>20</v>
      </c>
      <c r="I17" s="1113">
        <f t="shared" si="2"/>
        <v>0.0943929257432557</v>
      </c>
      <c r="J17" s="541">
        <f t="shared" si="3"/>
        <v>0</v>
      </c>
      <c r="K17" s="350"/>
    </row>
    <row r="18" spans="1:11" s="16" customFormat="1" ht="15" customHeight="1">
      <c r="A18" s="163">
        <f>'SCC List'!A14:B14</f>
        <v>10.11</v>
      </c>
      <c r="B18" s="29" t="str">
        <f>'SCC List'!B14</f>
        <v>Track:  Ballasted</v>
      </c>
      <c r="C18" s="543"/>
      <c r="D18" s="541">
        <f>'BUILD Main'!F18</f>
        <v>0</v>
      </c>
      <c r="E18" s="185">
        <f t="shared" si="0"/>
        <v>0</v>
      </c>
      <c r="F18" s="192"/>
      <c r="G18" s="130">
        <f t="shared" si="1"/>
        <v>0</v>
      </c>
      <c r="H18" s="130">
        <v>35</v>
      </c>
      <c r="I18" s="1113">
        <f t="shared" si="2"/>
        <v>0.07723395964900326</v>
      </c>
      <c r="J18" s="541">
        <f t="shared" si="3"/>
        <v>0</v>
      </c>
      <c r="K18" s="350"/>
    </row>
    <row r="19" spans="1:11" s="16" customFormat="1" ht="15" customHeight="1">
      <c r="A19" s="163">
        <f>'SCC List'!A15:B15</f>
        <v>10.12</v>
      </c>
      <c r="B19" s="29" t="str">
        <f>'SCC List'!B15</f>
        <v>Track:  Special (switches, turnouts)</v>
      </c>
      <c r="C19" s="543"/>
      <c r="D19" s="541">
        <f>'BUILD Main'!F19</f>
        <v>0</v>
      </c>
      <c r="E19" s="185">
        <f t="shared" si="0"/>
        <v>0</v>
      </c>
      <c r="F19" s="192"/>
      <c r="G19" s="130">
        <f t="shared" si="1"/>
        <v>0</v>
      </c>
      <c r="H19" s="130">
        <v>30</v>
      </c>
      <c r="I19" s="1113">
        <f t="shared" si="2"/>
        <v>0.0805864035111112</v>
      </c>
      <c r="J19" s="541">
        <f t="shared" si="3"/>
        <v>0</v>
      </c>
      <c r="K19" s="350"/>
    </row>
    <row r="20" spans="1:11" s="16" customFormat="1" ht="15" customHeight="1">
      <c r="A20" s="163">
        <f>'SCC List'!A16:B16</f>
        <v>10.13</v>
      </c>
      <c r="B20" s="29" t="str">
        <f>'SCC List'!B16</f>
        <v>Track:  Vibration and noise dampening</v>
      </c>
      <c r="C20" s="544"/>
      <c r="D20" s="541">
        <f>'BUILD Main'!F20</f>
        <v>0</v>
      </c>
      <c r="E20" s="185">
        <f t="shared" si="0"/>
        <v>0</v>
      </c>
      <c r="F20" s="192"/>
      <c r="G20" s="130">
        <f t="shared" si="1"/>
        <v>0</v>
      </c>
      <c r="H20" s="130">
        <v>30</v>
      </c>
      <c r="I20" s="1113">
        <f t="shared" si="2"/>
        <v>0.0805864035111112</v>
      </c>
      <c r="J20" s="541">
        <f t="shared" si="3"/>
        <v>0</v>
      </c>
      <c r="K20" s="350"/>
    </row>
    <row r="21" spans="1:11" s="15" customFormat="1" ht="15" customHeight="1">
      <c r="A21" s="12" t="str">
        <f>'SCC List'!A17:B17</f>
        <v>20 STATIONS, STOPS, TERMINALS, INTERMODAL (number)</v>
      </c>
      <c r="B21" s="13"/>
      <c r="C21" s="545">
        <f>'BUILD Main'!C21</f>
        <v>18</v>
      </c>
      <c r="D21" s="528">
        <f>'BUILD Main'!F21</f>
        <v>120000</v>
      </c>
      <c r="E21" s="186">
        <f t="shared" si="0"/>
        <v>34253.72381560808</v>
      </c>
      <c r="F21" s="184">
        <f>SUM(F22:F28)</f>
        <v>10000</v>
      </c>
      <c r="G21" s="14">
        <f t="shared" si="1"/>
        <v>164253.72381560807</v>
      </c>
      <c r="H21" s="14"/>
      <c r="I21" s="14"/>
      <c r="J21" s="528">
        <f>SUM(J22:J28)</f>
        <v>11599.52031411307</v>
      </c>
      <c r="K21" s="349"/>
    </row>
    <row r="22" spans="1:11" s="16" customFormat="1" ht="15" customHeight="1">
      <c r="A22" s="8">
        <f>'SCC List'!A18</f>
        <v>20.01</v>
      </c>
      <c r="B22" s="45" t="str">
        <f>'SCC List'!B18</f>
        <v>At-grade station, stop, shelter, mall, terminal, platform</v>
      </c>
      <c r="C22" s="1110">
        <f>'BUILD Main'!C22</f>
        <v>18</v>
      </c>
      <c r="D22" s="541">
        <f>'BUILD Main'!F22</f>
        <v>120000</v>
      </c>
      <c r="E22" s="185">
        <f t="shared" si="0"/>
        <v>34253.72381560808</v>
      </c>
      <c r="F22" s="192">
        <v>10000</v>
      </c>
      <c r="G22" s="130">
        <f t="shared" si="1"/>
        <v>164253.72381560807</v>
      </c>
      <c r="H22" s="130">
        <v>70</v>
      </c>
      <c r="I22" s="1113">
        <f aca="true" t="shared" si="4" ref="I22:I28">0.07/(1-(1+0.07)^-H22)</f>
        <v>0.07061952718426488</v>
      </c>
      <c r="J22" s="541">
        <f aca="true" t="shared" si="5" ref="J22:J28">SUM(G22*I22)</f>
        <v>11599.52031411307</v>
      </c>
      <c r="K22" s="350"/>
    </row>
    <row r="23" spans="1:11" s="16" customFormat="1" ht="15" customHeight="1">
      <c r="A23" s="8">
        <f>'SCC List'!A19</f>
        <v>20.02</v>
      </c>
      <c r="B23" s="45" t="str">
        <f>'SCC List'!B19</f>
        <v>Aerial station, stop, shelter, mall, terminal, platform</v>
      </c>
      <c r="C23" s="1110">
        <f>'BUILD Main'!C23</f>
        <v>0</v>
      </c>
      <c r="D23" s="541">
        <f>'BUILD Main'!F23</f>
        <v>0</v>
      </c>
      <c r="E23" s="185">
        <f t="shared" si="0"/>
        <v>0</v>
      </c>
      <c r="F23" s="192"/>
      <c r="G23" s="130">
        <f t="shared" si="1"/>
        <v>0</v>
      </c>
      <c r="H23" s="130">
        <v>70</v>
      </c>
      <c r="I23" s="1113">
        <f t="shared" si="4"/>
        <v>0.07061952718426488</v>
      </c>
      <c r="J23" s="541">
        <f t="shared" si="5"/>
        <v>0</v>
      </c>
      <c r="K23" s="350"/>
    </row>
    <row r="24" spans="1:11" s="16" customFormat="1" ht="15" customHeight="1">
      <c r="A24" s="8">
        <f>'SCC List'!A20</f>
        <v>20.03</v>
      </c>
      <c r="B24" s="45" t="str">
        <f>'SCC List'!B20</f>
        <v>Underground station, stop, shelter, mall, terminal, platform </v>
      </c>
      <c r="C24" s="1110">
        <f>'BUILD Main'!C24</f>
        <v>0</v>
      </c>
      <c r="D24" s="541">
        <f>'BUILD Main'!F24</f>
        <v>0</v>
      </c>
      <c r="E24" s="185">
        <f t="shared" si="0"/>
        <v>0</v>
      </c>
      <c r="F24" s="192"/>
      <c r="G24" s="130">
        <f t="shared" si="1"/>
        <v>0</v>
      </c>
      <c r="H24" s="130">
        <v>125</v>
      </c>
      <c r="I24" s="1113">
        <f t="shared" si="4"/>
        <v>0.07001486681908091</v>
      </c>
      <c r="J24" s="541">
        <f t="shared" si="5"/>
        <v>0</v>
      </c>
      <c r="K24" s="350"/>
    </row>
    <row r="25" spans="1:11" s="16" customFormat="1" ht="15" customHeight="1">
      <c r="A25" s="8">
        <f>'SCC List'!A21</f>
        <v>20.04</v>
      </c>
      <c r="B25" s="45" t="str">
        <f>'SCC List'!B21</f>
        <v>Other stations, landings, terminals:  Intermodal, ferry, trolley, etc. </v>
      </c>
      <c r="C25" s="546">
        <f>'BUILD Main'!C25</f>
        <v>0</v>
      </c>
      <c r="D25" s="541">
        <f>'BUILD Main'!F25</f>
        <v>0</v>
      </c>
      <c r="E25" s="185">
        <f t="shared" si="0"/>
        <v>0</v>
      </c>
      <c r="F25" s="192"/>
      <c r="G25" s="130">
        <f t="shared" si="1"/>
        <v>0</v>
      </c>
      <c r="H25" s="130">
        <v>70</v>
      </c>
      <c r="I25" s="1113">
        <f t="shared" si="4"/>
        <v>0.07061952718426488</v>
      </c>
      <c r="J25" s="541">
        <f t="shared" si="5"/>
        <v>0</v>
      </c>
      <c r="K25" s="350"/>
    </row>
    <row r="26" spans="1:11" s="16" customFormat="1" ht="15" customHeight="1">
      <c r="A26" s="8">
        <f>'SCC List'!A22</f>
        <v>20.05</v>
      </c>
      <c r="B26" s="45" t="str">
        <f>'SCC List'!B22</f>
        <v>Joint development </v>
      </c>
      <c r="C26" s="546"/>
      <c r="D26" s="1108">
        <f>'BUILD Main'!F26</f>
        <v>0</v>
      </c>
      <c r="E26" s="185">
        <f t="shared" si="0"/>
        <v>0</v>
      </c>
      <c r="F26" s="192"/>
      <c r="G26" s="130">
        <f t="shared" si="1"/>
        <v>0</v>
      </c>
      <c r="H26" s="130">
        <v>70</v>
      </c>
      <c r="I26" s="1113">
        <f t="shared" si="4"/>
        <v>0.07061952718426488</v>
      </c>
      <c r="J26" s="541">
        <f t="shared" si="5"/>
        <v>0</v>
      </c>
      <c r="K26" s="350"/>
    </row>
    <row r="27" spans="1:11" s="16" customFormat="1" ht="15" customHeight="1">
      <c r="A27" s="8">
        <f>'SCC List'!A23</f>
        <v>20.06</v>
      </c>
      <c r="B27" s="45" t="str">
        <f>'SCC List'!B23</f>
        <v>Automobile parking multi-story structure</v>
      </c>
      <c r="C27" s="547"/>
      <c r="D27" s="1108">
        <f>'BUILD Main'!F27</f>
        <v>0</v>
      </c>
      <c r="E27" s="185">
        <f t="shared" si="0"/>
        <v>0</v>
      </c>
      <c r="F27" s="192"/>
      <c r="G27" s="130">
        <f t="shared" si="1"/>
        <v>0</v>
      </c>
      <c r="H27" s="130">
        <v>50</v>
      </c>
      <c r="I27" s="1113">
        <f t="shared" si="4"/>
        <v>0.07245984953960767</v>
      </c>
      <c r="J27" s="541">
        <f t="shared" si="5"/>
        <v>0</v>
      </c>
      <c r="K27" s="350"/>
    </row>
    <row r="28" spans="1:11" s="16" customFormat="1" ht="15" customHeight="1">
      <c r="A28" s="8">
        <f>'SCC List'!A24</f>
        <v>20.07</v>
      </c>
      <c r="B28" s="45" t="str">
        <f>'SCC List'!B24</f>
        <v>Elevators, escalators</v>
      </c>
      <c r="C28" s="547"/>
      <c r="D28" s="1108">
        <f>'BUILD Main'!F28</f>
        <v>0</v>
      </c>
      <c r="E28" s="185">
        <f t="shared" si="0"/>
        <v>0</v>
      </c>
      <c r="F28" s="192"/>
      <c r="G28" s="130">
        <f t="shared" si="1"/>
        <v>0</v>
      </c>
      <c r="H28" s="130">
        <v>30</v>
      </c>
      <c r="I28" s="1113">
        <f t="shared" si="4"/>
        <v>0.0805864035111112</v>
      </c>
      <c r="J28" s="541">
        <f t="shared" si="5"/>
        <v>0</v>
      </c>
      <c r="K28" s="350"/>
    </row>
    <row r="29" spans="1:11" s="15" customFormat="1" ht="15" customHeight="1">
      <c r="A29" s="12" t="str">
        <f>'SCC List'!A25</f>
        <v>30 SUPPORT FACILITIES: YARDS, SHOPS, ADMIN. BLDGS</v>
      </c>
      <c r="B29" s="13"/>
      <c r="C29" s="367"/>
      <c r="D29" s="1006">
        <f>'BUILD Main'!F29</f>
        <v>12000</v>
      </c>
      <c r="E29" s="186">
        <f t="shared" si="0"/>
        <v>3425.372381560808</v>
      </c>
      <c r="F29" s="184">
        <f>SUM(F30:F34)</f>
        <v>0</v>
      </c>
      <c r="G29" s="14">
        <f t="shared" si="1"/>
        <v>15425.372381560808</v>
      </c>
      <c r="H29" s="14"/>
      <c r="I29" s="14"/>
      <c r="J29" s="528">
        <f>SUM(J30:J34)</f>
        <v>1117.7201618603158</v>
      </c>
      <c r="K29" s="349"/>
    </row>
    <row r="30" spans="1:11" s="16" customFormat="1" ht="15" customHeight="1">
      <c r="A30" s="8">
        <f>'SCC List'!A26</f>
        <v>30.01</v>
      </c>
      <c r="B30" s="45" t="str">
        <f>'SCC List'!B26</f>
        <v>Administration Building:  Office, sales, storage, revenue counting</v>
      </c>
      <c r="C30" s="547"/>
      <c r="D30" s="1108">
        <f>'BUILD Main'!F30</f>
        <v>0</v>
      </c>
      <c r="E30" s="185">
        <f t="shared" si="0"/>
        <v>0</v>
      </c>
      <c r="F30" s="192"/>
      <c r="G30" s="130">
        <f t="shared" si="1"/>
        <v>0</v>
      </c>
      <c r="H30" s="130">
        <v>50</v>
      </c>
      <c r="I30" s="1113">
        <f>0.07/(1-(1+0.07)^-H30)</f>
        <v>0.07245984953960767</v>
      </c>
      <c r="J30" s="541">
        <f>SUM(G30*I30)</f>
        <v>0</v>
      </c>
      <c r="K30" s="350"/>
    </row>
    <row r="31" spans="1:11" s="16" customFormat="1" ht="15" customHeight="1">
      <c r="A31" s="8">
        <f>'SCC List'!A27</f>
        <v>30.02</v>
      </c>
      <c r="B31" s="46" t="str">
        <f>'SCC List'!B27</f>
        <v>Light Maintenance Facility </v>
      </c>
      <c r="C31" s="547"/>
      <c r="D31" s="1108">
        <f>'BUILD Main'!F31</f>
        <v>12000</v>
      </c>
      <c r="E31" s="185">
        <f t="shared" si="0"/>
        <v>3425.372381560808</v>
      </c>
      <c r="F31" s="192"/>
      <c r="G31" s="130">
        <f t="shared" si="1"/>
        <v>15425.372381560808</v>
      </c>
      <c r="H31" s="130">
        <v>50</v>
      </c>
      <c r="I31" s="1113">
        <f>0.07/(1-(1+0.07)^-H31)</f>
        <v>0.07245984953960767</v>
      </c>
      <c r="J31" s="541">
        <f>SUM(G31*I31)</f>
        <v>1117.7201618603158</v>
      </c>
      <c r="K31" s="350"/>
    </row>
    <row r="32" spans="1:11" s="16" customFormat="1" ht="15" customHeight="1">
      <c r="A32" s="8">
        <f>'SCC List'!A28</f>
        <v>30.03</v>
      </c>
      <c r="B32" s="46" t="str">
        <f>'SCC List'!B28</f>
        <v>Heavy Maintenance Facility</v>
      </c>
      <c r="C32" s="547"/>
      <c r="D32" s="1108">
        <f>'BUILD Main'!F32</f>
        <v>0</v>
      </c>
      <c r="E32" s="185">
        <f t="shared" si="0"/>
        <v>0</v>
      </c>
      <c r="F32" s="192"/>
      <c r="G32" s="130">
        <f t="shared" si="1"/>
        <v>0</v>
      </c>
      <c r="H32" s="130">
        <v>50</v>
      </c>
      <c r="I32" s="1113">
        <f>0.07/(1-(1+0.07)^-H32)</f>
        <v>0.07245984953960767</v>
      </c>
      <c r="J32" s="541">
        <f>SUM(G32*I32)</f>
        <v>0</v>
      </c>
      <c r="K32" s="350"/>
    </row>
    <row r="33" spans="1:11" s="16" customFormat="1" ht="15" customHeight="1">
      <c r="A33" s="8">
        <f>'SCC List'!A29</f>
        <v>30.04</v>
      </c>
      <c r="B33" s="46" t="str">
        <f>'SCC List'!B29</f>
        <v>Storage or Maintenance of Way Building</v>
      </c>
      <c r="C33" s="547"/>
      <c r="D33" s="1108">
        <f>'BUILD Main'!F33</f>
        <v>0</v>
      </c>
      <c r="E33" s="185">
        <f t="shared" si="0"/>
        <v>0</v>
      </c>
      <c r="F33" s="192"/>
      <c r="G33" s="130">
        <f t="shared" si="1"/>
        <v>0</v>
      </c>
      <c r="H33" s="130">
        <v>50</v>
      </c>
      <c r="I33" s="1113">
        <f>0.07/(1-(1+0.07)^-H33)</f>
        <v>0.07245984953960767</v>
      </c>
      <c r="J33" s="541">
        <f>SUM(G33*I33)</f>
        <v>0</v>
      </c>
      <c r="K33" s="350"/>
    </row>
    <row r="34" spans="1:11" s="16" customFormat="1" ht="15" customHeight="1">
      <c r="A34" s="8">
        <f>'SCC List'!A30</f>
        <v>30.05</v>
      </c>
      <c r="B34" s="46" t="str">
        <f>'SCC List'!B30</f>
        <v>Yard and Yard Track</v>
      </c>
      <c r="C34" s="547"/>
      <c r="D34" s="1108">
        <f>'BUILD Main'!F34</f>
        <v>0</v>
      </c>
      <c r="E34" s="185">
        <f t="shared" si="0"/>
        <v>0</v>
      </c>
      <c r="F34" s="192"/>
      <c r="G34" s="130">
        <f t="shared" si="1"/>
        <v>0</v>
      </c>
      <c r="H34" s="130">
        <v>80</v>
      </c>
      <c r="I34" s="1113">
        <f>0.07/(1-(1+0.07)^-H34)</f>
        <v>0.07031357176087168</v>
      </c>
      <c r="J34" s="541">
        <f>SUM(G34*I34)</f>
        <v>0</v>
      </c>
      <c r="K34" s="350"/>
    </row>
    <row r="35" spans="1:11" s="15" customFormat="1" ht="15" customHeight="1">
      <c r="A35" s="12" t="str">
        <f>'SCC List'!A31</f>
        <v>40 SITEWORK &amp; SPECIAL CONDITIONS</v>
      </c>
      <c r="B35" s="47"/>
      <c r="C35" s="367"/>
      <c r="D35" s="1006">
        <f>'BUILD Main'!F35</f>
        <v>24220</v>
      </c>
      <c r="E35" s="186">
        <f t="shared" si="0"/>
        <v>6913.543256783564</v>
      </c>
      <c r="F35" s="184">
        <f>SUM(F36:F43)</f>
        <v>1000</v>
      </c>
      <c r="G35" s="14">
        <f t="shared" si="1"/>
        <v>32133.543256783563</v>
      </c>
      <c r="H35" s="14"/>
      <c r="I35" s="14"/>
      <c r="J35" s="528">
        <f>SUM(J36:J43)</f>
        <v>2681.5811670551648</v>
      </c>
      <c r="K35" s="349"/>
    </row>
    <row r="36" spans="1:11" s="16" customFormat="1" ht="15" customHeight="1">
      <c r="A36" s="8">
        <f>'SCC List'!A32</f>
        <v>40.01</v>
      </c>
      <c r="B36" s="45" t="str">
        <f>'SCC List'!B32</f>
        <v>Demolition, Clearing, Earthwork</v>
      </c>
      <c r="C36" s="548"/>
      <c r="D36" s="1108">
        <f>'BUILD Main'!F36</f>
        <v>1020</v>
      </c>
      <c r="E36" s="185">
        <f t="shared" si="0"/>
        <v>291.1566524326687</v>
      </c>
      <c r="F36" s="192"/>
      <c r="G36" s="130">
        <f t="shared" si="1"/>
        <v>1311.1566524326686</v>
      </c>
      <c r="H36" s="130">
        <v>125</v>
      </c>
      <c r="I36" s="1113">
        <f aca="true" t="shared" si="6" ref="I36:I43">0.07/(1-(1+0.07)^-H36)</f>
        <v>0.07001486681908091</v>
      </c>
      <c r="J36" s="541">
        <f aca="true" t="shared" si="7" ref="J36:J43">SUM(G36*I36)</f>
        <v>91.80045839902525</v>
      </c>
      <c r="K36" s="350"/>
    </row>
    <row r="37" spans="1:11" s="16" customFormat="1" ht="15.75" customHeight="1">
      <c r="A37" s="8">
        <f>'SCC List'!A33</f>
        <v>40.02</v>
      </c>
      <c r="B37" s="45" t="str">
        <f>'SCC List'!B33</f>
        <v>Site Utilities, Utility Relocation</v>
      </c>
      <c r="C37" s="548"/>
      <c r="D37" s="1108">
        <f>'BUILD Main'!F37</f>
        <v>6000</v>
      </c>
      <c r="E37" s="185">
        <f t="shared" si="0"/>
        <v>1712.686190780404</v>
      </c>
      <c r="F37" s="192"/>
      <c r="G37" s="130">
        <f t="shared" si="1"/>
        <v>7712.686190780404</v>
      </c>
      <c r="H37" s="130">
        <v>125</v>
      </c>
      <c r="I37" s="1113">
        <f t="shared" si="6"/>
        <v>0.07001486681908091</v>
      </c>
      <c r="J37" s="541">
        <f t="shared" si="7"/>
        <v>540.0026964648545</v>
      </c>
      <c r="K37" s="350"/>
    </row>
    <row r="38" spans="1:11" s="16" customFormat="1" ht="15.75" customHeight="1">
      <c r="A38" s="8">
        <f>'SCC List'!A34</f>
        <v>40.03</v>
      </c>
      <c r="B38" s="45" t="str">
        <f>'SCC List'!B34</f>
        <v>Haz. mat'l, contam'd soil removal/mitigation, ground water treatments</v>
      </c>
      <c r="C38" s="548"/>
      <c r="D38" s="1108">
        <f>'BUILD Main'!F38</f>
        <v>0</v>
      </c>
      <c r="E38" s="185">
        <f t="shared" si="0"/>
        <v>0</v>
      </c>
      <c r="F38" s="192"/>
      <c r="G38" s="130">
        <f t="shared" si="1"/>
        <v>0</v>
      </c>
      <c r="H38" s="130">
        <v>125</v>
      </c>
      <c r="I38" s="1113">
        <f t="shared" si="6"/>
        <v>0.07001486681908091</v>
      </c>
      <c r="J38" s="541">
        <f t="shared" si="7"/>
        <v>0</v>
      </c>
      <c r="K38" s="350"/>
    </row>
    <row r="39" spans="1:11" s="16" customFormat="1" ht="15.75" customHeight="1">
      <c r="A39" s="8">
        <f>'SCC List'!A35</f>
        <v>40.04</v>
      </c>
      <c r="B39" s="45" t="str">
        <f>'SCC List'!B35</f>
        <v>Environmental mitigation, e.g. wetlands, historic/archeologic, parks</v>
      </c>
      <c r="C39" s="548"/>
      <c r="D39" s="1108">
        <f>'BUILD Main'!F39</f>
        <v>4200</v>
      </c>
      <c r="E39" s="185">
        <f t="shared" si="0"/>
        <v>1198.8803335462828</v>
      </c>
      <c r="F39" s="192"/>
      <c r="G39" s="130">
        <f t="shared" si="1"/>
        <v>5398.880333546283</v>
      </c>
      <c r="H39" s="130">
        <v>125</v>
      </c>
      <c r="I39" s="1113">
        <f t="shared" si="6"/>
        <v>0.07001486681908091</v>
      </c>
      <c r="J39" s="541">
        <f t="shared" si="7"/>
        <v>378.0018875253981</v>
      </c>
      <c r="K39" s="350"/>
    </row>
    <row r="40" spans="1:11" s="16" customFormat="1" ht="15.75" customHeight="1">
      <c r="A40" s="8">
        <f>'SCC List'!A36</f>
        <v>40.05</v>
      </c>
      <c r="B40" s="45" t="str">
        <f>'SCC List'!B36</f>
        <v>Site structures including retaining walls, sound walls</v>
      </c>
      <c r="C40" s="548"/>
      <c r="D40" s="1108">
        <f>'BUILD Main'!F40</f>
        <v>0</v>
      </c>
      <c r="E40" s="185">
        <f t="shared" si="0"/>
        <v>0</v>
      </c>
      <c r="F40" s="192"/>
      <c r="G40" s="130">
        <f t="shared" si="1"/>
        <v>0</v>
      </c>
      <c r="H40" s="130">
        <v>80</v>
      </c>
      <c r="I40" s="1113">
        <f t="shared" si="6"/>
        <v>0.07031357176087168</v>
      </c>
      <c r="J40" s="541">
        <f t="shared" si="7"/>
        <v>0</v>
      </c>
      <c r="K40" s="350"/>
    </row>
    <row r="41" spans="1:11" s="16" customFormat="1" ht="15.75" customHeight="1">
      <c r="A41" s="8">
        <f>'SCC List'!A37</f>
        <v>40.06</v>
      </c>
      <c r="B41" s="48" t="str">
        <f>'SCC List'!B37</f>
        <v>Pedestrian / bike access and accommodation, landscaping</v>
      </c>
      <c r="C41" s="548"/>
      <c r="D41" s="1108">
        <f>'BUILD Main'!F41</f>
        <v>13000</v>
      </c>
      <c r="E41" s="185">
        <f t="shared" si="0"/>
        <v>3710.820080024209</v>
      </c>
      <c r="F41" s="192">
        <v>1000</v>
      </c>
      <c r="G41" s="130">
        <f t="shared" si="1"/>
        <v>17710.82008002421</v>
      </c>
      <c r="H41" s="130">
        <v>20</v>
      </c>
      <c r="I41" s="1113">
        <f t="shared" si="6"/>
        <v>0.0943929257432557</v>
      </c>
      <c r="J41" s="541">
        <f t="shared" si="7"/>
        <v>1671.776124665887</v>
      </c>
      <c r="K41" s="350"/>
    </row>
    <row r="42" spans="1:11" s="16" customFormat="1" ht="15.75" customHeight="1">
      <c r="A42" s="8">
        <f>'SCC List'!A38</f>
        <v>40.07</v>
      </c>
      <c r="B42" s="48" t="str">
        <f>'SCC List'!B38</f>
        <v>Automobile, bus, van accessways including roads, parking lots</v>
      </c>
      <c r="C42" s="548"/>
      <c r="D42" s="1108">
        <f>'BUILD Main'!F42</f>
        <v>0</v>
      </c>
      <c r="E42" s="185">
        <f t="shared" si="0"/>
        <v>0</v>
      </c>
      <c r="F42" s="192"/>
      <c r="G42" s="130">
        <f t="shared" si="1"/>
        <v>0</v>
      </c>
      <c r="H42" s="130">
        <v>20</v>
      </c>
      <c r="I42" s="1113">
        <f t="shared" si="6"/>
        <v>0.0943929257432557</v>
      </c>
      <c r="J42" s="541">
        <f t="shared" si="7"/>
        <v>0</v>
      </c>
      <c r="K42" s="350"/>
    </row>
    <row r="43" spans="1:11" s="16" customFormat="1" ht="15.75" customHeight="1">
      <c r="A43" s="8">
        <f>'SCC List'!A39</f>
        <v>40.08</v>
      </c>
      <c r="B43" s="45" t="str">
        <f>'SCC List'!B39</f>
        <v>Temporary Facilities and other indirect costs during construction</v>
      </c>
      <c r="C43" s="548"/>
      <c r="D43" s="1108">
        <f>'BUILD Main'!F43</f>
        <v>0</v>
      </c>
      <c r="E43" s="185">
        <f t="shared" si="0"/>
        <v>0</v>
      </c>
      <c r="F43" s="192"/>
      <c r="G43" s="130">
        <f t="shared" si="1"/>
        <v>0</v>
      </c>
      <c r="H43" s="130">
        <v>100</v>
      </c>
      <c r="I43" s="1113">
        <f t="shared" si="6"/>
        <v>0.07008076460306002</v>
      </c>
      <c r="J43" s="541">
        <f t="shared" si="7"/>
        <v>0</v>
      </c>
      <c r="K43" s="350"/>
    </row>
    <row r="44" spans="1:11" s="15" customFormat="1" ht="15" customHeight="1">
      <c r="A44" s="12" t="str">
        <f>'SCC List'!A40</f>
        <v>50  SYSTEMS</v>
      </c>
      <c r="B44" s="13"/>
      <c r="C44" s="367"/>
      <c r="D44" s="1006">
        <f>'BUILD Main'!F44</f>
        <v>29190</v>
      </c>
      <c r="E44" s="186">
        <f t="shared" si="0"/>
        <v>8332.218318146666</v>
      </c>
      <c r="F44" s="184">
        <f>SUM(F45:F51)</f>
        <v>500</v>
      </c>
      <c r="G44" s="14">
        <f t="shared" si="1"/>
        <v>38022.21831814667</v>
      </c>
      <c r="H44" s="14"/>
      <c r="I44" s="14"/>
      <c r="J44" s="528">
        <f>SUM(J45:J51)</f>
        <v>3007.345769620131</v>
      </c>
      <c r="K44" s="349"/>
    </row>
    <row r="45" spans="1:11" s="16" customFormat="1" ht="15" customHeight="1">
      <c r="A45" s="8">
        <f>'SCC List'!A41</f>
        <v>50.01</v>
      </c>
      <c r="B45" s="45" t="str">
        <f>'SCC List'!B41</f>
        <v>Train control and signals</v>
      </c>
      <c r="C45" s="543"/>
      <c r="D45" s="1108">
        <f>'BUILD Main'!F45</f>
        <v>10000</v>
      </c>
      <c r="E45" s="185">
        <f t="shared" si="0"/>
        <v>2854.476984634007</v>
      </c>
      <c r="F45" s="192">
        <v>500</v>
      </c>
      <c r="G45" s="130">
        <f t="shared" si="1"/>
        <v>13354.476984634006</v>
      </c>
      <c r="H45" s="130">
        <v>30</v>
      </c>
      <c r="I45" s="1113">
        <f aca="true" t="shared" si="8" ref="I45:I51">0.07/(1-(1+0.07)^-H45)</f>
        <v>0.0805864035111112</v>
      </c>
      <c r="J45" s="541">
        <f aca="true" t="shared" si="9" ref="J45:J51">SUM(G45*I45)</f>
        <v>1076.1892709635636</v>
      </c>
      <c r="K45" s="350"/>
    </row>
    <row r="46" spans="1:11" s="16" customFormat="1" ht="15" customHeight="1">
      <c r="A46" s="8">
        <f>'SCC List'!A42</f>
        <v>50.02</v>
      </c>
      <c r="B46" s="45" t="str">
        <f>'SCC List'!B42</f>
        <v>Traffic signals and crossing protection</v>
      </c>
      <c r="C46" s="548"/>
      <c r="D46" s="1108">
        <f>'BUILD Main'!F46</f>
        <v>3000</v>
      </c>
      <c r="E46" s="185">
        <f t="shared" si="0"/>
        <v>856.343095390202</v>
      </c>
      <c r="F46" s="192"/>
      <c r="G46" s="130">
        <f t="shared" si="1"/>
        <v>3856.343095390202</v>
      </c>
      <c r="H46" s="130">
        <v>30</v>
      </c>
      <c r="I46" s="1113">
        <f t="shared" si="8"/>
        <v>0.0805864035111112</v>
      </c>
      <c r="J46" s="541">
        <f t="shared" si="9"/>
        <v>310.7688207624024</v>
      </c>
      <c r="K46" s="350"/>
    </row>
    <row r="47" spans="1:11" s="16" customFormat="1" ht="15" customHeight="1">
      <c r="A47" s="8">
        <f>'SCC List'!A43</f>
        <v>50.03</v>
      </c>
      <c r="B47" s="45" t="str">
        <f>'SCC List'!B43</f>
        <v>Traction power supply:  substations </v>
      </c>
      <c r="C47" s="548"/>
      <c r="D47" s="1108">
        <f>'BUILD Main'!F47</f>
        <v>8000</v>
      </c>
      <c r="E47" s="185">
        <f t="shared" si="0"/>
        <v>2283.5815877072055</v>
      </c>
      <c r="F47" s="192"/>
      <c r="G47" s="130">
        <f t="shared" si="1"/>
        <v>10283.581587707205</v>
      </c>
      <c r="H47" s="130">
        <v>50</v>
      </c>
      <c r="I47" s="1113">
        <f t="shared" si="8"/>
        <v>0.07245984953960767</v>
      </c>
      <c r="J47" s="541">
        <f t="shared" si="9"/>
        <v>745.1467745735439</v>
      </c>
      <c r="K47" s="350"/>
    </row>
    <row r="48" spans="1:11" s="16" customFormat="1" ht="15" customHeight="1">
      <c r="A48" s="8">
        <f>'SCC List'!A44</f>
        <v>50.04</v>
      </c>
      <c r="B48" s="45" t="str">
        <f>'SCC List'!B44</f>
        <v>Traction power distribution:  catenary and third rail</v>
      </c>
      <c r="C48" s="548"/>
      <c r="D48" s="1108">
        <f>'BUILD Main'!F48</f>
        <v>6000</v>
      </c>
      <c r="E48" s="185">
        <f t="shared" si="0"/>
        <v>1712.686190780404</v>
      </c>
      <c r="F48" s="192"/>
      <c r="G48" s="130">
        <f t="shared" si="1"/>
        <v>7712.686190780404</v>
      </c>
      <c r="H48" s="130">
        <v>30</v>
      </c>
      <c r="I48" s="1113">
        <f t="shared" si="8"/>
        <v>0.0805864035111112</v>
      </c>
      <c r="J48" s="541">
        <f t="shared" si="9"/>
        <v>621.5376415248048</v>
      </c>
      <c r="K48" s="350"/>
    </row>
    <row r="49" spans="1:11" s="16" customFormat="1" ht="15" customHeight="1">
      <c r="A49" s="8">
        <f>'SCC List'!A45</f>
        <v>50.05</v>
      </c>
      <c r="B49" s="45" t="str">
        <f>'SCC List'!B45</f>
        <v>Communications</v>
      </c>
      <c r="C49" s="548"/>
      <c r="D49" s="1108">
        <f>'BUILD Main'!F49</f>
        <v>1100</v>
      </c>
      <c r="E49" s="185">
        <f t="shared" si="0"/>
        <v>313.99246830974073</v>
      </c>
      <c r="F49" s="192"/>
      <c r="G49" s="130">
        <f t="shared" si="1"/>
        <v>1413.9924683097406</v>
      </c>
      <c r="H49" s="130">
        <v>20</v>
      </c>
      <c r="I49" s="1113">
        <f t="shared" si="8"/>
        <v>0.0943929257432557</v>
      </c>
      <c r="J49" s="541">
        <f t="shared" si="9"/>
        <v>133.47088606268417</v>
      </c>
      <c r="K49" s="350"/>
    </row>
    <row r="50" spans="1:11" s="16" customFormat="1" ht="15" customHeight="1">
      <c r="A50" s="8">
        <f>'SCC List'!A46</f>
        <v>50.06</v>
      </c>
      <c r="B50" s="45" t="str">
        <f>'SCC List'!B46</f>
        <v>Fare collection system and equipment</v>
      </c>
      <c r="C50" s="548"/>
      <c r="D50" s="1108">
        <f>'BUILD Main'!F50</f>
        <v>1090</v>
      </c>
      <c r="E50" s="185">
        <f t="shared" si="0"/>
        <v>311.1379913251067</v>
      </c>
      <c r="F50" s="192"/>
      <c r="G50" s="130">
        <f t="shared" si="1"/>
        <v>1401.1379913251067</v>
      </c>
      <c r="H50" s="130">
        <v>25</v>
      </c>
      <c r="I50" s="1113">
        <f t="shared" si="8"/>
        <v>0.08581051722066563</v>
      </c>
      <c r="J50" s="541">
        <f t="shared" si="9"/>
        <v>120.23237573313192</v>
      </c>
      <c r="K50" s="350"/>
    </row>
    <row r="51" spans="1:11" s="16" customFormat="1" ht="15" customHeight="1">
      <c r="A51" s="8">
        <f>'SCC List'!A47</f>
        <v>50.07</v>
      </c>
      <c r="B51" s="45" t="str">
        <f>'SCC List'!B47</f>
        <v>Central Control</v>
      </c>
      <c r="C51" s="549"/>
      <c r="D51" s="1108">
        <f>'BUILD Main'!F51</f>
        <v>0</v>
      </c>
      <c r="E51" s="185">
        <f t="shared" si="0"/>
        <v>0</v>
      </c>
      <c r="F51" s="192"/>
      <c r="G51" s="130">
        <f t="shared" si="1"/>
        <v>0</v>
      </c>
      <c r="H51" s="130">
        <v>30</v>
      </c>
      <c r="I51" s="1113">
        <f t="shared" si="8"/>
        <v>0.0805864035111112</v>
      </c>
      <c r="J51" s="541">
        <f t="shared" si="9"/>
        <v>0</v>
      </c>
      <c r="K51" s="350"/>
    </row>
    <row r="52" spans="1:68" s="145" customFormat="1" ht="15.75" customHeight="1">
      <c r="A52" s="1338" t="str">
        <f>'SCC Definitions'!A51:B51</f>
        <v>Construction Subtotal (10 - 50)</v>
      </c>
      <c r="B52" s="1339"/>
      <c r="C52" s="368"/>
      <c r="D52" s="525">
        <f>'BUILD Main'!F52</f>
        <v>297410</v>
      </c>
      <c r="E52" s="187">
        <f t="shared" si="0"/>
        <v>84895</v>
      </c>
      <c r="F52" s="188">
        <f>SUM(F44,F35,F29,F21,F7)</f>
        <v>18500</v>
      </c>
      <c r="G52" s="122">
        <f>SUM(G44,G35,G29,G21,G7)</f>
        <v>400805</v>
      </c>
      <c r="H52" s="122"/>
      <c r="I52" s="122"/>
      <c r="J52" s="525">
        <f>SUM(J44,J35,J29,J21,J7)</f>
        <v>28976.321814392868</v>
      </c>
      <c r="K52" s="349"/>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11" s="15" customFormat="1" ht="15">
      <c r="A53" s="12" t="str">
        <f>'SCC List'!A48:B48</f>
        <v>60 ROW, LAND, EXISTING IMPROVEMENTS</v>
      </c>
      <c r="B53" s="47"/>
      <c r="C53" s="550"/>
      <c r="D53" s="528">
        <f>'BUILD Main'!F53</f>
        <v>21000</v>
      </c>
      <c r="E53" s="183"/>
      <c r="F53" s="189">
        <f>SUM(F54:F55)</f>
        <v>1816</v>
      </c>
      <c r="G53" s="14">
        <f aca="true" t="shared" si="10" ref="G53:G63">SUM(D53:F53)</f>
        <v>22816</v>
      </c>
      <c r="H53" s="14"/>
      <c r="I53" s="14"/>
      <c r="J53" s="528">
        <f>SUM(J54:J55)</f>
        <v>1597.45920134415</v>
      </c>
      <c r="K53" s="349"/>
    </row>
    <row r="54" spans="1:11" s="16" customFormat="1" ht="12.75">
      <c r="A54" s="8">
        <f>'SCC List'!A49</f>
        <v>60.01</v>
      </c>
      <c r="B54" s="45" t="str">
        <f>'SCC List'!B49</f>
        <v>Purchase or lease of real estate  </v>
      </c>
      <c r="C54" s="551"/>
      <c r="D54" s="541">
        <f>'BUILD Main'!F54</f>
        <v>21000</v>
      </c>
      <c r="E54" s="190"/>
      <c r="F54" s="193">
        <v>1816</v>
      </c>
      <c r="G54" s="130">
        <f t="shared" si="10"/>
        <v>22816</v>
      </c>
      <c r="H54" s="130">
        <v>125</v>
      </c>
      <c r="I54" s="1113">
        <f>0.07/(1-(1+0.07)^-H54)</f>
        <v>0.07001486681908091</v>
      </c>
      <c r="J54" s="541">
        <f>SUM(G54*I54)</f>
        <v>1597.45920134415</v>
      </c>
      <c r="K54" s="350"/>
    </row>
    <row r="55" spans="1:11" s="16" customFormat="1" ht="12.75">
      <c r="A55" s="8">
        <f>'SCC List'!A50</f>
        <v>60.02</v>
      </c>
      <c r="B55" s="45" t="str">
        <f>'SCC List'!B50</f>
        <v>Relocation of existing households and businesses</v>
      </c>
      <c r="C55" s="549"/>
      <c r="D55" s="541">
        <f>'BUILD Main'!F55</f>
        <v>0</v>
      </c>
      <c r="E55" s="190"/>
      <c r="F55" s="193"/>
      <c r="G55" s="130">
        <f t="shared" si="10"/>
        <v>0</v>
      </c>
      <c r="H55" s="130">
        <v>125</v>
      </c>
      <c r="I55" s="1113">
        <f>0.07/(1-(1+0.07)^-H55)</f>
        <v>0.07001486681908091</v>
      </c>
      <c r="J55" s="541">
        <f>SUM(G55*I55)</f>
        <v>0</v>
      </c>
      <c r="K55" s="350"/>
    </row>
    <row r="56" spans="1:11" s="15" customFormat="1" ht="15" customHeight="1">
      <c r="A56" s="30" t="str">
        <f>'SCC List'!A51</f>
        <v>70 VEHICLES (number)</v>
      </c>
      <c r="B56" s="13"/>
      <c r="C56" s="545">
        <f>SUM(C57:C63)</f>
        <v>10</v>
      </c>
      <c r="D56" s="528">
        <f>SUM(D57:D63)</f>
        <v>33404</v>
      </c>
      <c r="E56" s="191"/>
      <c r="F56" s="189">
        <f>SUM(F57:F63)</f>
        <v>1655</v>
      </c>
      <c r="G56" s="14">
        <f t="shared" si="10"/>
        <v>35059</v>
      </c>
      <c r="H56" s="14"/>
      <c r="I56" s="14"/>
      <c r="J56" s="528">
        <f>SUM(J57:J63)</f>
        <v>3008.430923239316</v>
      </c>
      <c r="K56" s="349"/>
    </row>
    <row r="57" spans="1:11" s="16" customFormat="1" ht="15" customHeight="1">
      <c r="A57" s="8">
        <f>'SCC List'!A52</f>
        <v>70.01</v>
      </c>
      <c r="B57" s="45" t="str">
        <f>'SCC List'!B52</f>
        <v>Light Rail</v>
      </c>
      <c r="C57" s="706">
        <f>'BUILD Main'!C57</f>
        <v>10</v>
      </c>
      <c r="D57" s="707">
        <f>'BUILD Main'!F57</f>
        <v>33404</v>
      </c>
      <c r="E57" s="190"/>
      <c r="F57" s="193">
        <v>1655</v>
      </c>
      <c r="G57" s="130">
        <f t="shared" si="10"/>
        <v>35059</v>
      </c>
      <c r="H57" s="200">
        <v>25</v>
      </c>
      <c r="I57" s="1113">
        <f aca="true" t="shared" si="11" ref="I57:I63">0.07/(1-(1+0.07)^-H57)</f>
        <v>0.08581051722066563</v>
      </c>
      <c r="J57" s="541">
        <f aca="true" t="shared" si="12" ref="J57:J63">SUM(G57*I57)</f>
        <v>3008.430923239316</v>
      </c>
      <c r="K57" s="350"/>
    </row>
    <row r="58" spans="1:11" s="16" customFormat="1" ht="15" customHeight="1">
      <c r="A58" s="8">
        <f>'SCC List'!A53</f>
        <v>70.02</v>
      </c>
      <c r="B58" s="45" t="str">
        <f>'SCC List'!B53</f>
        <v>Heavy Rail</v>
      </c>
      <c r="C58" s="706">
        <f>'BUILD Main'!C58</f>
        <v>0</v>
      </c>
      <c r="D58" s="707">
        <f>'BUILD Main'!F58</f>
        <v>0</v>
      </c>
      <c r="E58" s="190"/>
      <c r="F58" s="193"/>
      <c r="G58" s="130">
        <f t="shared" si="10"/>
        <v>0</v>
      </c>
      <c r="H58" s="130">
        <v>25</v>
      </c>
      <c r="I58" s="1113">
        <f t="shared" si="11"/>
        <v>0.08581051722066563</v>
      </c>
      <c r="J58" s="541">
        <f t="shared" si="12"/>
        <v>0</v>
      </c>
      <c r="K58" s="350"/>
    </row>
    <row r="59" spans="1:11" s="16" customFormat="1" ht="15" customHeight="1">
      <c r="A59" s="8">
        <f>'SCC List'!A54</f>
        <v>70.03</v>
      </c>
      <c r="B59" s="45" t="str">
        <f>'SCC List'!B54</f>
        <v>Commuter Rail</v>
      </c>
      <c r="C59" s="706">
        <f>'BUILD Main'!C59</f>
        <v>0</v>
      </c>
      <c r="D59" s="707">
        <f>'BUILD Main'!F59</f>
        <v>0</v>
      </c>
      <c r="E59" s="190"/>
      <c r="F59" s="193"/>
      <c r="G59" s="130">
        <f t="shared" si="10"/>
        <v>0</v>
      </c>
      <c r="H59" s="130">
        <v>25</v>
      </c>
      <c r="I59" s="1113">
        <f t="shared" si="11"/>
        <v>0.08581051722066563</v>
      </c>
      <c r="J59" s="541">
        <f t="shared" si="12"/>
        <v>0</v>
      </c>
      <c r="K59" s="350"/>
    </row>
    <row r="60" spans="1:11" s="16" customFormat="1" ht="15" customHeight="1">
      <c r="A60" s="8">
        <f>'SCC List'!A55</f>
        <v>70.04</v>
      </c>
      <c r="B60" s="45" t="str">
        <f>'SCC List'!B55</f>
        <v>Bus</v>
      </c>
      <c r="C60" s="706">
        <f>'BUILD Main'!C60</f>
        <v>0</v>
      </c>
      <c r="D60" s="707">
        <f>'BUILD Main'!F60</f>
        <v>0</v>
      </c>
      <c r="E60" s="190"/>
      <c r="F60" s="193"/>
      <c r="G60" s="130">
        <f t="shared" si="10"/>
        <v>0</v>
      </c>
      <c r="H60" s="644" t="s">
        <v>182</v>
      </c>
      <c r="I60" s="1113">
        <f t="shared" si="11"/>
        <v>0.12590198865502045</v>
      </c>
      <c r="J60" s="541">
        <f t="shared" si="12"/>
        <v>0</v>
      </c>
      <c r="K60" s="350"/>
    </row>
    <row r="61" spans="1:11" s="16" customFormat="1" ht="15" customHeight="1">
      <c r="A61" s="8">
        <f>'SCC List'!A56</f>
        <v>70.05</v>
      </c>
      <c r="B61" s="45" t="str">
        <f>'SCC List'!B56</f>
        <v>Other</v>
      </c>
      <c r="C61" s="706">
        <f>'BUILD Main'!C61</f>
        <v>0</v>
      </c>
      <c r="D61" s="707">
        <f>'BUILD Main'!F61</f>
        <v>0</v>
      </c>
      <c r="E61" s="190"/>
      <c r="F61" s="193"/>
      <c r="G61" s="130">
        <f t="shared" si="10"/>
        <v>0</v>
      </c>
      <c r="H61" s="32">
        <v>12</v>
      </c>
      <c r="I61" s="1113">
        <f t="shared" si="11"/>
        <v>0.12590198865502045</v>
      </c>
      <c r="J61" s="541">
        <f t="shared" si="12"/>
        <v>0</v>
      </c>
      <c r="K61" s="350"/>
    </row>
    <row r="62" spans="1:11" s="16" customFormat="1" ht="15" customHeight="1">
      <c r="A62" s="8">
        <f>'SCC List'!A57</f>
        <v>70.06</v>
      </c>
      <c r="B62" s="45" t="str">
        <f>'SCC List'!B57</f>
        <v>Non-revenue vehicles</v>
      </c>
      <c r="C62" s="706">
        <f>'BUILD Main'!C62</f>
        <v>0</v>
      </c>
      <c r="D62" s="707">
        <f>'BUILD Main'!F62</f>
        <v>0</v>
      </c>
      <c r="E62" s="190"/>
      <c r="F62" s="193"/>
      <c r="G62" s="130">
        <f t="shared" si="10"/>
        <v>0</v>
      </c>
      <c r="H62" s="32">
        <v>12</v>
      </c>
      <c r="I62" s="1113">
        <f t="shared" si="11"/>
        <v>0.12590198865502045</v>
      </c>
      <c r="J62" s="541">
        <f t="shared" si="12"/>
        <v>0</v>
      </c>
      <c r="K62" s="350"/>
    </row>
    <row r="63" spans="1:11" s="16" customFormat="1" ht="15" customHeight="1">
      <c r="A63" s="8">
        <f>'SCC List'!A58</f>
        <v>70.07</v>
      </c>
      <c r="B63" s="45" t="str">
        <f>'SCC List'!B58</f>
        <v>Spare parts</v>
      </c>
      <c r="C63" s="706">
        <f>'BUILD Main'!C63</f>
        <v>0</v>
      </c>
      <c r="D63" s="707">
        <f>'BUILD Main'!F63</f>
        <v>0</v>
      </c>
      <c r="E63" s="190"/>
      <c r="F63" s="194"/>
      <c r="G63" s="130">
        <f t="shared" si="10"/>
        <v>0</v>
      </c>
      <c r="H63" s="645">
        <v>12</v>
      </c>
      <c r="I63" s="1113">
        <f t="shared" si="11"/>
        <v>0.12590198865502045</v>
      </c>
      <c r="J63" s="541">
        <f t="shared" si="12"/>
        <v>0</v>
      </c>
      <c r="K63" s="350"/>
    </row>
    <row r="64" spans="1:11" s="87" customFormat="1" ht="15" customHeight="1">
      <c r="A64" s="30" t="str">
        <f>'SCC List'!A59</f>
        <v>80 PROFESSIONAL SERVICES (applies to Cats. 10-50)</v>
      </c>
      <c r="B64" s="49"/>
      <c r="C64" s="146"/>
      <c r="D64" s="528">
        <f>'BUILD Main'!F64</f>
        <v>84895</v>
      </c>
      <c r="E64" s="195"/>
      <c r="F64" s="197"/>
      <c r="G64" s="202"/>
      <c r="H64" s="20"/>
      <c r="I64" s="203"/>
      <c r="J64" s="542"/>
      <c r="K64" s="351"/>
    </row>
    <row r="65" spans="1:11" s="16" customFormat="1" ht="15" customHeight="1">
      <c r="A65" s="28">
        <f>'SCC List'!A60</f>
        <v>80.01</v>
      </c>
      <c r="B65" s="29" t="str">
        <f>'SCC List'!B60</f>
        <v>Preliminary Engineering</v>
      </c>
      <c r="C65" s="24"/>
      <c r="D65" s="541">
        <f>'BUILD Main'!F65</f>
        <v>15000</v>
      </c>
      <c r="E65" s="182"/>
      <c r="F65" s="198"/>
      <c r="G65" s="182"/>
      <c r="H65" s="24"/>
      <c r="I65" s="204"/>
      <c r="J65" s="543"/>
      <c r="K65" s="350"/>
    </row>
    <row r="66" spans="1:11" s="16" customFormat="1" ht="15" customHeight="1">
      <c r="A66" s="28">
        <f>'SCC List'!A61</f>
        <v>80.02</v>
      </c>
      <c r="B66" s="29" t="str">
        <f>'SCC List'!B61</f>
        <v>Final Design</v>
      </c>
      <c r="C66" s="21"/>
      <c r="D66" s="541">
        <f>'BUILD Main'!F66</f>
        <v>20395</v>
      </c>
      <c r="E66" s="196"/>
      <c r="F66" s="198"/>
      <c r="G66" s="182"/>
      <c r="H66" s="26"/>
      <c r="I66" s="205"/>
      <c r="J66" s="543"/>
      <c r="K66" s="350"/>
    </row>
    <row r="67" spans="1:11" s="16" customFormat="1" ht="15" customHeight="1">
      <c r="A67" s="28">
        <f>'SCC List'!A62</f>
        <v>80.03</v>
      </c>
      <c r="B67" s="29" t="str">
        <f>'SCC List'!B62</f>
        <v>Project Management for Design and Construction</v>
      </c>
      <c r="C67" s="21"/>
      <c r="D67" s="541">
        <f>'BUILD Main'!F67</f>
        <v>12000</v>
      </c>
      <c r="E67" s="196"/>
      <c r="F67" s="198"/>
      <c r="G67" s="182"/>
      <c r="H67" s="26"/>
      <c r="I67" s="205"/>
      <c r="J67" s="543"/>
      <c r="K67" s="350"/>
    </row>
    <row r="68" spans="1:11" s="16" customFormat="1" ht="15" customHeight="1">
      <c r="A68" s="28">
        <f>'SCC List'!A63</f>
        <v>80.04</v>
      </c>
      <c r="B68" s="29" t="str">
        <f>'SCC List'!B63</f>
        <v>Construction Administration &amp; Management </v>
      </c>
      <c r="C68" s="21"/>
      <c r="D68" s="541">
        <f>'BUILD Main'!F68</f>
        <v>12000</v>
      </c>
      <c r="E68" s="552"/>
      <c r="F68" s="198"/>
      <c r="G68" s="182"/>
      <c r="H68" s="26"/>
      <c r="I68" s="205"/>
      <c r="J68" s="543"/>
      <c r="K68" s="350"/>
    </row>
    <row r="69" spans="1:11" s="16" customFormat="1" ht="15" customHeight="1">
      <c r="A69" s="28">
        <f>'SCC List'!A64</f>
        <v>80.05</v>
      </c>
      <c r="B69" s="29" t="str">
        <f>'SCC List'!B64</f>
        <v>Professional Liability and other Non-Construction Insurance </v>
      </c>
      <c r="C69" s="21"/>
      <c r="D69" s="541">
        <f>'BUILD Main'!F69</f>
        <v>4500</v>
      </c>
      <c r="E69" s="552"/>
      <c r="F69" s="198"/>
      <c r="G69" s="182"/>
      <c r="H69" s="26"/>
      <c r="I69" s="205"/>
      <c r="J69" s="543"/>
      <c r="K69" s="350"/>
    </row>
    <row r="70" spans="1:11" s="16" customFormat="1" ht="15" customHeight="1">
      <c r="A70" s="28">
        <f>'SCC List'!A65</f>
        <v>80.06</v>
      </c>
      <c r="B70" s="29" t="str">
        <f>'SCC List'!B65</f>
        <v>Legal; Permits; Review Fees by other agencies, cities, etc.</v>
      </c>
      <c r="C70" s="21"/>
      <c r="D70" s="541">
        <f>'BUILD Main'!F70</f>
        <v>4000</v>
      </c>
      <c r="E70" s="552"/>
      <c r="F70" s="198"/>
      <c r="G70" s="182"/>
      <c r="H70" s="26"/>
      <c r="I70" s="205"/>
      <c r="J70" s="543"/>
      <c r="K70" s="350"/>
    </row>
    <row r="71" spans="1:11" s="16" customFormat="1" ht="15" customHeight="1">
      <c r="A71" s="28">
        <f>'SCC List'!A66</f>
        <v>80.07</v>
      </c>
      <c r="B71" s="29" t="str">
        <f>'SCC List'!B66</f>
        <v>Surveys, Testing, Investigation, Inspection</v>
      </c>
      <c r="C71" s="21"/>
      <c r="D71" s="541">
        <f>'BUILD Main'!F71</f>
        <v>4000</v>
      </c>
      <c r="E71" s="552"/>
      <c r="F71" s="198"/>
      <c r="G71" s="182"/>
      <c r="H71" s="26"/>
      <c r="I71" s="205"/>
      <c r="J71" s="543"/>
      <c r="K71" s="350"/>
    </row>
    <row r="72" spans="1:11" s="16" customFormat="1" ht="15" customHeight="1">
      <c r="A72" s="28">
        <f>'SCC List'!A67</f>
        <v>80.08</v>
      </c>
      <c r="B72" s="29" t="str">
        <f>'SCC List'!B67</f>
        <v>Start up</v>
      </c>
      <c r="C72" s="21"/>
      <c r="D72" s="542">
        <f>'BUILD Main'!F72</f>
        <v>13000</v>
      </c>
      <c r="E72" s="552"/>
      <c r="F72" s="198"/>
      <c r="G72" s="182"/>
      <c r="H72" s="26"/>
      <c r="I72" s="205"/>
      <c r="J72" s="543"/>
      <c r="K72" s="350"/>
    </row>
    <row r="73" spans="1:11" s="16" customFormat="1" ht="15" customHeight="1">
      <c r="A73" s="1340" t="str">
        <f>'SCC Definitions'!A72:B72</f>
        <v>Subtotal (10 - 80)</v>
      </c>
      <c r="B73" s="1341"/>
      <c r="C73" s="554"/>
      <c r="D73" s="525">
        <f>SUM(D52,D53,D56,D64)</f>
        <v>436709</v>
      </c>
      <c r="E73" s="552"/>
      <c r="F73" s="198"/>
      <c r="G73" s="182"/>
      <c r="H73" s="26"/>
      <c r="I73" s="205"/>
      <c r="J73" s="543"/>
      <c r="K73" s="350"/>
    </row>
    <row r="74" spans="1:11" s="15" customFormat="1" ht="15" customHeight="1">
      <c r="A74" s="12" t="str">
        <f>'SCC List'!A68</f>
        <v>90 UNALLOCATED CONTINGENCY</v>
      </c>
      <c r="B74" s="127"/>
      <c r="C74" s="148"/>
      <c r="D74" s="553">
        <f>'BUILD Main'!F74</f>
        <v>21971</v>
      </c>
      <c r="E74" s="246"/>
      <c r="F74" s="240"/>
      <c r="G74" s="206"/>
      <c r="H74" s="118"/>
      <c r="I74" s="169"/>
      <c r="J74" s="544"/>
      <c r="K74" s="349"/>
    </row>
    <row r="75" spans="1:11" s="15" customFormat="1" ht="15" customHeight="1">
      <c r="A75" s="1340" t="str">
        <f>'SCC Definitions'!A74:B74</f>
        <v>Subtotal (10 - 90)</v>
      </c>
      <c r="B75" s="1341"/>
      <c r="C75" s="168"/>
      <c r="D75" s="122">
        <f>SUM(D73,D74)</f>
        <v>458680</v>
      </c>
      <c r="E75" s="1111">
        <f>SUM(E52)</f>
        <v>84895</v>
      </c>
      <c r="F75" s="1112">
        <f>SUM(F52,F53,F56)</f>
        <v>21971</v>
      </c>
      <c r="G75" s="199">
        <f>SUM(G52,G53,G56)</f>
        <v>458680</v>
      </c>
      <c r="H75" s="199"/>
      <c r="I75" s="199"/>
      <c r="J75" s="529">
        <f>SUM(J52,J53,J56)</f>
        <v>33582.21193897633</v>
      </c>
      <c r="K75" s="349"/>
    </row>
    <row r="76" spans="1:11" s="17" customFormat="1" ht="15" customHeight="1">
      <c r="A76" s="1115" t="s">
        <v>327</v>
      </c>
      <c r="B76" s="1116" t="s">
        <v>329</v>
      </c>
      <c r="C76" s="200"/>
      <c r="D76" s="32">
        <v>0</v>
      </c>
      <c r="E76" s="201"/>
      <c r="F76" s="171">
        <v>0</v>
      </c>
      <c r="G76" s="330">
        <f>SUM(D76,F76)</f>
        <v>0</v>
      </c>
      <c r="H76" s="171">
        <v>125</v>
      </c>
      <c r="I76" s="1114">
        <v>0.07001486681908091</v>
      </c>
      <c r="J76" s="130">
        <f>SUM(G76*I76)</f>
        <v>0</v>
      </c>
      <c r="K76" s="352"/>
    </row>
    <row r="77" spans="1:11" s="17" customFormat="1" ht="15" customHeight="1">
      <c r="A77" s="1115" t="s">
        <v>327</v>
      </c>
      <c r="B77" s="1116" t="s">
        <v>329</v>
      </c>
      <c r="C77" s="200"/>
      <c r="D77" s="32">
        <v>2000</v>
      </c>
      <c r="E77" s="201"/>
      <c r="F77" s="171">
        <v>40</v>
      </c>
      <c r="G77" s="330">
        <f>SUM(D77,F77)</f>
        <v>2040</v>
      </c>
      <c r="H77" s="171">
        <v>125</v>
      </c>
      <c r="I77" s="1114">
        <v>0.07001486681908091</v>
      </c>
      <c r="J77" s="130">
        <f>SUM(G77*I77)</f>
        <v>142.83032831092507</v>
      </c>
      <c r="K77" s="352"/>
    </row>
    <row r="78" spans="1:11" s="17" customFormat="1" ht="15" customHeight="1">
      <c r="A78" s="1117" t="s">
        <v>328</v>
      </c>
      <c r="B78" s="1118"/>
      <c r="C78" s="510"/>
      <c r="D78" s="122">
        <f>SUM(D75:D77)</f>
        <v>460680</v>
      </c>
      <c r="E78" s="419"/>
      <c r="F78" s="419">
        <f>SUM(F75:F77)</f>
        <v>22011</v>
      </c>
      <c r="G78" s="122">
        <f>SUM(G75:G77)</f>
        <v>460720</v>
      </c>
      <c r="H78" s="318"/>
      <c r="I78" s="318"/>
      <c r="J78" s="122">
        <f>SUM(J75:J77)</f>
        <v>33725.04226728726</v>
      </c>
      <c r="K78" s="352"/>
    </row>
    <row r="79" spans="3:11" s="17" customFormat="1" ht="15" customHeight="1">
      <c r="C79" s="18"/>
      <c r="D79" s="18"/>
      <c r="E79" s="172"/>
      <c r="F79" s="172"/>
      <c r="G79" s="18"/>
      <c r="H79" s="18"/>
      <c r="I79" s="18"/>
      <c r="J79" s="18"/>
      <c r="K79" s="352"/>
    </row>
    <row r="80" spans="3:11" s="17" customFormat="1" ht="15" customHeight="1">
      <c r="C80" s="18"/>
      <c r="D80" s="18"/>
      <c r="E80" s="172"/>
      <c r="F80" s="172"/>
      <c r="G80" s="18"/>
      <c r="H80" s="18"/>
      <c r="I80" s="18"/>
      <c r="J80" s="18"/>
      <c r="K80" s="352"/>
    </row>
    <row r="81" spans="3:11" s="17" customFormat="1" ht="15" customHeight="1">
      <c r="C81" s="18"/>
      <c r="D81" s="18"/>
      <c r="E81" s="172"/>
      <c r="F81" s="172"/>
      <c r="G81" s="18"/>
      <c r="H81" s="18"/>
      <c r="I81" s="18"/>
      <c r="J81" s="18"/>
      <c r="K81" s="352"/>
    </row>
    <row r="82" spans="3:11" s="17" customFormat="1" ht="15" customHeight="1">
      <c r="C82" s="18"/>
      <c r="D82" s="18"/>
      <c r="E82" s="18"/>
      <c r="F82" s="18"/>
      <c r="G82" s="18"/>
      <c r="H82" s="18"/>
      <c r="I82" s="18"/>
      <c r="J82" s="18"/>
      <c r="K82" s="352"/>
    </row>
    <row r="83" spans="3:11" s="17" customFormat="1" ht="15" customHeight="1">
      <c r="C83" s="18"/>
      <c r="D83" s="18"/>
      <c r="E83" s="18"/>
      <c r="F83" s="18"/>
      <c r="G83" s="18"/>
      <c r="H83" s="18"/>
      <c r="I83" s="18"/>
      <c r="J83" s="18"/>
      <c r="K83" s="352"/>
    </row>
    <row r="84" spans="3:11" s="17" customFormat="1" ht="15" customHeight="1">
      <c r="C84" s="18"/>
      <c r="D84" s="18"/>
      <c r="E84" s="18"/>
      <c r="F84" s="18"/>
      <c r="G84" s="18"/>
      <c r="H84" s="18"/>
      <c r="I84" s="18"/>
      <c r="J84" s="18"/>
      <c r="K84" s="352"/>
    </row>
    <row r="85" spans="3:11" s="17" customFormat="1" ht="15" customHeight="1">
      <c r="C85" s="18"/>
      <c r="D85" s="18"/>
      <c r="E85" s="18"/>
      <c r="F85" s="18"/>
      <c r="G85" s="18"/>
      <c r="H85" s="18"/>
      <c r="I85" s="18"/>
      <c r="J85" s="18"/>
      <c r="K85" s="352"/>
    </row>
    <row r="86" spans="3:11" s="17" customFormat="1" ht="15" customHeight="1">
      <c r="C86" s="18"/>
      <c r="D86" s="18"/>
      <c r="E86" s="18"/>
      <c r="F86" s="18"/>
      <c r="G86" s="18"/>
      <c r="H86" s="18"/>
      <c r="I86" s="18"/>
      <c r="J86" s="18"/>
      <c r="K86" s="352"/>
    </row>
    <row r="87" spans="3:11" s="17" customFormat="1" ht="15" customHeight="1">
      <c r="C87" s="18"/>
      <c r="D87" s="18"/>
      <c r="E87" s="18"/>
      <c r="F87" s="18"/>
      <c r="G87" s="18"/>
      <c r="H87" s="18"/>
      <c r="I87" s="18"/>
      <c r="J87" s="18"/>
      <c r="K87" s="352"/>
    </row>
    <row r="88" spans="3:11" s="17" customFormat="1" ht="15" customHeight="1">
      <c r="C88" s="18"/>
      <c r="D88" s="18"/>
      <c r="E88" s="18"/>
      <c r="F88" s="18"/>
      <c r="G88" s="18"/>
      <c r="H88" s="18"/>
      <c r="I88" s="18"/>
      <c r="J88" s="18"/>
      <c r="K88" s="352"/>
    </row>
    <row r="89" spans="3:11" s="17" customFormat="1" ht="15" customHeight="1">
      <c r="C89" s="18"/>
      <c r="D89" s="18"/>
      <c r="E89" s="18"/>
      <c r="F89" s="18"/>
      <c r="G89" s="18"/>
      <c r="H89" s="18"/>
      <c r="I89" s="18"/>
      <c r="J89" s="18"/>
      <c r="K89" s="352"/>
    </row>
    <row r="90" spans="3:11" s="17" customFormat="1" ht="15" customHeight="1">
      <c r="C90" s="18"/>
      <c r="D90" s="18"/>
      <c r="E90" s="18"/>
      <c r="F90" s="18"/>
      <c r="G90" s="18"/>
      <c r="H90" s="18"/>
      <c r="I90" s="18"/>
      <c r="J90" s="18"/>
      <c r="K90" s="352"/>
    </row>
    <row r="91" spans="3:11" s="17" customFormat="1" ht="15" customHeight="1">
      <c r="C91" s="18"/>
      <c r="D91" s="18"/>
      <c r="E91" s="18"/>
      <c r="F91" s="18"/>
      <c r="G91" s="18"/>
      <c r="H91" s="18"/>
      <c r="I91" s="18"/>
      <c r="J91" s="18"/>
      <c r="K91" s="352"/>
    </row>
    <row r="92" spans="3:11" s="17" customFormat="1" ht="15" customHeight="1">
      <c r="C92" s="18"/>
      <c r="D92" s="18"/>
      <c r="E92" s="18"/>
      <c r="F92" s="18"/>
      <c r="G92" s="18"/>
      <c r="H92" s="18"/>
      <c r="I92" s="18"/>
      <c r="J92" s="18"/>
      <c r="K92" s="352"/>
    </row>
    <row r="93" spans="3:11" s="17" customFormat="1" ht="15" customHeight="1">
      <c r="C93" s="18"/>
      <c r="D93" s="18"/>
      <c r="E93" s="18"/>
      <c r="F93" s="18"/>
      <c r="G93" s="18"/>
      <c r="H93" s="18"/>
      <c r="I93" s="18"/>
      <c r="J93" s="18"/>
      <c r="K93" s="352"/>
    </row>
    <row r="94" spans="3:11" s="17" customFormat="1" ht="15" customHeight="1">
      <c r="C94" s="18"/>
      <c r="D94" s="18"/>
      <c r="E94" s="18"/>
      <c r="F94" s="18"/>
      <c r="G94" s="18"/>
      <c r="H94" s="18"/>
      <c r="I94" s="18"/>
      <c r="J94" s="18"/>
      <c r="K94" s="352"/>
    </row>
    <row r="95" spans="3:11" s="17" customFormat="1" ht="15" customHeight="1">
      <c r="C95" s="18"/>
      <c r="D95" s="18"/>
      <c r="E95" s="18"/>
      <c r="F95" s="18"/>
      <c r="G95" s="18"/>
      <c r="H95" s="18"/>
      <c r="I95" s="18"/>
      <c r="J95" s="18"/>
      <c r="K95" s="352"/>
    </row>
    <row r="96" spans="3:11" s="17" customFormat="1" ht="15" customHeight="1">
      <c r="C96" s="18"/>
      <c r="D96" s="18"/>
      <c r="E96" s="18"/>
      <c r="F96" s="18"/>
      <c r="G96" s="18"/>
      <c r="H96" s="18"/>
      <c r="I96" s="18"/>
      <c r="J96" s="18"/>
      <c r="K96" s="352"/>
    </row>
    <row r="97" spans="3:11" s="17" customFormat="1" ht="15" customHeight="1">
      <c r="C97" s="18"/>
      <c r="D97" s="18"/>
      <c r="E97" s="18"/>
      <c r="F97" s="18"/>
      <c r="G97" s="18"/>
      <c r="H97" s="18"/>
      <c r="I97" s="18"/>
      <c r="J97" s="18"/>
      <c r="K97" s="352"/>
    </row>
    <row r="98" spans="3:11" s="17" customFormat="1" ht="14.25">
      <c r="C98" s="18"/>
      <c r="D98" s="18"/>
      <c r="E98" s="18"/>
      <c r="F98" s="18"/>
      <c r="G98" s="18"/>
      <c r="H98" s="18"/>
      <c r="I98" s="18"/>
      <c r="J98" s="18"/>
      <c r="K98" s="352"/>
    </row>
    <row r="99" spans="3:11" s="17" customFormat="1" ht="14.25">
      <c r="C99" s="18"/>
      <c r="D99" s="18"/>
      <c r="E99" s="18"/>
      <c r="F99" s="18"/>
      <c r="G99" s="18"/>
      <c r="H99" s="18"/>
      <c r="I99" s="18"/>
      <c r="J99" s="18"/>
      <c r="K99" s="352"/>
    </row>
    <row r="100" spans="3:11" s="17" customFormat="1" ht="14.25">
      <c r="C100" s="18"/>
      <c r="D100" s="18"/>
      <c r="E100" s="18"/>
      <c r="F100" s="18"/>
      <c r="G100" s="18"/>
      <c r="H100" s="18"/>
      <c r="I100" s="18"/>
      <c r="J100" s="18"/>
      <c r="K100" s="352"/>
    </row>
    <row r="101" spans="3:11" s="17" customFormat="1" ht="14.25">
      <c r="C101" s="18"/>
      <c r="D101" s="18"/>
      <c r="E101" s="18"/>
      <c r="F101" s="18"/>
      <c r="G101" s="18"/>
      <c r="H101" s="18"/>
      <c r="I101" s="18"/>
      <c r="J101" s="18"/>
      <c r="K101" s="352"/>
    </row>
    <row r="102" spans="3:11" s="17" customFormat="1" ht="14.25">
      <c r="C102" s="18"/>
      <c r="D102" s="18"/>
      <c r="E102" s="18"/>
      <c r="F102" s="18"/>
      <c r="G102" s="18"/>
      <c r="H102" s="18"/>
      <c r="I102" s="18"/>
      <c r="J102" s="18"/>
      <c r="K102" s="352"/>
    </row>
    <row r="103" spans="3:11" s="17" customFormat="1" ht="14.25">
      <c r="C103" s="18"/>
      <c r="D103" s="18"/>
      <c r="E103" s="18"/>
      <c r="F103" s="18"/>
      <c r="G103" s="18"/>
      <c r="H103" s="18"/>
      <c r="I103" s="18"/>
      <c r="J103" s="18"/>
      <c r="K103" s="352"/>
    </row>
    <row r="104" spans="3:11" s="17" customFormat="1" ht="14.25">
      <c r="C104" s="18"/>
      <c r="D104" s="18"/>
      <c r="E104" s="18"/>
      <c r="F104" s="18"/>
      <c r="G104" s="18"/>
      <c r="H104" s="18"/>
      <c r="I104" s="18"/>
      <c r="J104" s="18"/>
      <c r="K104" s="352"/>
    </row>
    <row r="105" spans="3:11" s="17" customFormat="1" ht="14.25">
      <c r="C105" s="18"/>
      <c r="D105" s="18"/>
      <c r="E105" s="18"/>
      <c r="F105" s="18"/>
      <c r="G105" s="18"/>
      <c r="H105" s="18"/>
      <c r="I105" s="18"/>
      <c r="J105" s="18"/>
      <c r="K105" s="352"/>
    </row>
    <row r="106" spans="3:11" s="17" customFormat="1" ht="14.25">
      <c r="C106" s="18"/>
      <c r="D106" s="18"/>
      <c r="E106" s="18"/>
      <c r="F106" s="18"/>
      <c r="G106" s="18"/>
      <c r="H106" s="18"/>
      <c r="I106" s="18"/>
      <c r="J106" s="18"/>
      <c r="K106" s="352"/>
    </row>
    <row r="107" spans="3:11" s="17" customFormat="1" ht="14.25">
      <c r="C107" s="18"/>
      <c r="D107" s="18"/>
      <c r="E107" s="18"/>
      <c r="F107" s="18"/>
      <c r="G107" s="18"/>
      <c r="H107" s="18"/>
      <c r="I107" s="18"/>
      <c r="J107" s="18"/>
      <c r="K107" s="352"/>
    </row>
    <row r="108" spans="3:11" s="17" customFormat="1" ht="14.25">
      <c r="C108" s="18"/>
      <c r="D108" s="18"/>
      <c r="E108" s="18"/>
      <c r="F108" s="18"/>
      <c r="G108" s="18"/>
      <c r="H108" s="18"/>
      <c r="I108" s="18"/>
      <c r="J108" s="18"/>
      <c r="K108" s="352"/>
    </row>
    <row r="109" spans="3:11" s="17" customFormat="1" ht="14.25">
      <c r="C109" s="18"/>
      <c r="D109" s="18"/>
      <c r="E109" s="18"/>
      <c r="F109" s="18"/>
      <c r="G109" s="18"/>
      <c r="H109" s="18"/>
      <c r="I109" s="18"/>
      <c r="J109" s="18"/>
      <c r="K109" s="352"/>
    </row>
    <row r="110" spans="3:11" s="17" customFormat="1" ht="14.25">
      <c r="C110" s="18"/>
      <c r="D110" s="18"/>
      <c r="E110" s="18"/>
      <c r="F110" s="18"/>
      <c r="G110" s="18"/>
      <c r="H110" s="18"/>
      <c r="I110" s="18"/>
      <c r="J110" s="18"/>
      <c r="K110" s="352"/>
    </row>
    <row r="111" spans="3:11" s="17" customFormat="1" ht="14.25">
      <c r="C111" s="18"/>
      <c r="D111" s="18"/>
      <c r="E111" s="18"/>
      <c r="F111" s="18"/>
      <c r="G111" s="18"/>
      <c r="H111" s="18"/>
      <c r="I111" s="18"/>
      <c r="J111" s="18"/>
      <c r="K111" s="352"/>
    </row>
    <row r="112" spans="3:11" s="17" customFormat="1" ht="14.25">
      <c r="C112" s="18"/>
      <c r="D112" s="18"/>
      <c r="E112" s="18"/>
      <c r="F112" s="18"/>
      <c r="G112" s="18"/>
      <c r="H112" s="18"/>
      <c r="I112" s="18"/>
      <c r="J112" s="18"/>
      <c r="K112" s="352"/>
    </row>
    <row r="113" spans="3:11" s="17" customFormat="1" ht="14.25">
      <c r="C113" s="18"/>
      <c r="D113" s="18"/>
      <c r="E113" s="18"/>
      <c r="F113" s="18"/>
      <c r="G113" s="18"/>
      <c r="H113" s="18"/>
      <c r="I113" s="18"/>
      <c r="J113" s="18"/>
      <c r="K113" s="352"/>
    </row>
    <row r="114" spans="3:11" s="17" customFormat="1" ht="14.25">
      <c r="C114" s="18"/>
      <c r="D114" s="18"/>
      <c r="E114" s="18"/>
      <c r="F114" s="18"/>
      <c r="G114" s="18"/>
      <c r="H114" s="18"/>
      <c r="I114" s="18"/>
      <c r="J114" s="18"/>
      <c r="K114" s="352"/>
    </row>
    <row r="115" spans="3:11" s="17" customFormat="1" ht="14.25">
      <c r="C115" s="18"/>
      <c r="D115" s="18"/>
      <c r="E115" s="18"/>
      <c r="F115" s="18"/>
      <c r="G115" s="18"/>
      <c r="H115" s="18"/>
      <c r="I115" s="18"/>
      <c r="J115" s="18"/>
      <c r="K115" s="352"/>
    </row>
    <row r="116" spans="3:11" s="17" customFormat="1" ht="14.25">
      <c r="C116" s="18"/>
      <c r="D116" s="18"/>
      <c r="E116" s="18"/>
      <c r="F116" s="18"/>
      <c r="G116" s="18"/>
      <c r="H116" s="18"/>
      <c r="I116" s="18"/>
      <c r="J116" s="18"/>
      <c r="K116" s="352"/>
    </row>
    <row r="117" spans="3:11" s="17" customFormat="1" ht="14.25">
      <c r="C117" s="18"/>
      <c r="D117" s="18"/>
      <c r="E117" s="18"/>
      <c r="F117" s="18"/>
      <c r="G117" s="18"/>
      <c r="H117" s="18"/>
      <c r="I117" s="18"/>
      <c r="J117" s="18"/>
      <c r="K117" s="352"/>
    </row>
    <row r="118" spans="3:11" s="17" customFormat="1" ht="14.25">
      <c r="C118" s="18"/>
      <c r="D118" s="18"/>
      <c r="E118" s="18"/>
      <c r="F118" s="18"/>
      <c r="G118" s="18"/>
      <c r="H118" s="18"/>
      <c r="I118" s="18"/>
      <c r="J118" s="18"/>
      <c r="K118" s="352"/>
    </row>
    <row r="119" spans="3:11" s="17" customFormat="1" ht="14.25">
      <c r="C119" s="18"/>
      <c r="D119" s="18"/>
      <c r="E119" s="18"/>
      <c r="F119" s="18"/>
      <c r="G119" s="18"/>
      <c r="H119" s="18"/>
      <c r="I119" s="18"/>
      <c r="J119" s="18"/>
      <c r="K119" s="352"/>
    </row>
    <row r="120" spans="3:11" s="17" customFormat="1" ht="14.25">
      <c r="C120" s="18"/>
      <c r="D120" s="18"/>
      <c r="E120" s="18"/>
      <c r="F120" s="18"/>
      <c r="G120" s="18"/>
      <c r="H120" s="18"/>
      <c r="I120" s="18"/>
      <c r="J120" s="18"/>
      <c r="K120" s="352"/>
    </row>
    <row r="121" spans="3:11" s="17" customFormat="1" ht="14.25">
      <c r="C121" s="18"/>
      <c r="D121" s="18"/>
      <c r="E121" s="18"/>
      <c r="F121" s="18"/>
      <c r="G121" s="18"/>
      <c r="H121" s="18"/>
      <c r="I121" s="18"/>
      <c r="J121" s="18"/>
      <c r="K121" s="352"/>
    </row>
    <row r="122" spans="1:11" s="16" customFormat="1" ht="14.25">
      <c r="A122" s="17"/>
      <c r="B122" s="17"/>
      <c r="C122" s="18"/>
      <c r="D122" s="18"/>
      <c r="E122" s="18"/>
      <c r="F122" s="18"/>
      <c r="G122" s="18"/>
      <c r="H122" s="18"/>
      <c r="I122" s="18"/>
      <c r="J122" s="18"/>
      <c r="K122" s="350"/>
    </row>
    <row r="123" spans="1:11" s="16" customFormat="1" ht="14.25">
      <c r="A123" s="17"/>
      <c r="B123" s="17"/>
      <c r="C123" s="18"/>
      <c r="D123" s="18"/>
      <c r="E123" s="18"/>
      <c r="F123" s="18"/>
      <c r="G123" s="18"/>
      <c r="H123" s="18"/>
      <c r="I123" s="18"/>
      <c r="J123" s="18"/>
      <c r="K123" s="350"/>
    </row>
    <row r="124" spans="1:11" s="16" customFormat="1" ht="14.25">
      <c r="A124" s="17"/>
      <c r="B124" s="17"/>
      <c r="C124" s="18"/>
      <c r="D124" s="18"/>
      <c r="E124" s="18"/>
      <c r="F124" s="18"/>
      <c r="G124" s="18"/>
      <c r="H124" s="18"/>
      <c r="I124" s="18"/>
      <c r="J124" s="18"/>
      <c r="K124" s="350"/>
    </row>
    <row r="125" spans="1:11" s="16" customFormat="1" ht="14.25">
      <c r="A125" s="17"/>
      <c r="B125" s="17"/>
      <c r="C125" s="18"/>
      <c r="D125" s="18"/>
      <c r="E125" s="18"/>
      <c r="F125" s="18"/>
      <c r="G125" s="18"/>
      <c r="H125" s="18"/>
      <c r="I125" s="18"/>
      <c r="J125" s="18"/>
      <c r="K125" s="350"/>
    </row>
    <row r="126" spans="1:11" s="16" customFormat="1" ht="14.25">
      <c r="A126" s="17"/>
      <c r="B126" s="17"/>
      <c r="C126" s="18"/>
      <c r="D126" s="18"/>
      <c r="E126" s="18"/>
      <c r="F126" s="18"/>
      <c r="G126" s="18"/>
      <c r="H126" s="18"/>
      <c r="I126" s="18"/>
      <c r="J126" s="18"/>
      <c r="K126" s="350"/>
    </row>
    <row r="127" spans="1:11" s="16" customFormat="1" ht="14.25">
      <c r="A127" s="17"/>
      <c r="B127" s="17"/>
      <c r="C127" s="18"/>
      <c r="D127" s="18"/>
      <c r="E127" s="18"/>
      <c r="F127" s="18"/>
      <c r="G127" s="18"/>
      <c r="H127" s="18"/>
      <c r="I127" s="18"/>
      <c r="J127" s="18"/>
      <c r="K127" s="350"/>
    </row>
    <row r="128" spans="1:11" s="16" customFormat="1" ht="14.25">
      <c r="A128" s="17"/>
      <c r="B128" s="17"/>
      <c r="C128" s="18"/>
      <c r="D128" s="18"/>
      <c r="E128" s="18"/>
      <c r="F128" s="18"/>
      <c r="G128" s="18"/>
      <c r="H128" s="18"/>
      <c r="I128" s="18"/>
      <c r="J128" s="18"/>
      <c r="K128" s="350"/>
    </row>
    <row r="129" spans="1:11" s="16" customFormat="1" ht="14.25">
      <c r="A129" s="17"/>
      <c r="B129" s="17"/>
      <c r="C129" s="18"/>
      <c r="D129" s="18"/>
      <c r="E129" s="18"/>
      <c r="F129" s="18"/>
      <c r="G129" s="18"/>
      <c r="H129" s="18"/>
      <c r="I129" s="18"/>
      <c r="J129" s="18"/>
      <c r="K129" s="350"/>
    </row>
    <row r="130" spans="1:11" s="16" customFormat="1" ht="14.25">
      <c r="A130" s="17"/>
      <c r="B130" s="17"/>
      <c r="C130" s="18"/>
      <c r="D130" s="18"/>
      <c r="E130" s="18"/>
      <c r="F130" s="18"/>
      <c r="G130" s="18"/>
      <c r="H130" s="18"/>
      <c r="I130" s="18"/>
      <c r="J130" s="18"/>
      <c r="K130" s="350"/>
    </row>
    <row r="131" spans="1:11" s="16" customFormat="1" ht="14.25">
      <c r="A131" s="17"/>
      <c r="B131" s="17"/>
      <c r="C131" s="18"/>
      <c r="D131" s="18"/>
      <c r="E131" s="18"/>
      <c r="F131" s="18"/>
      <c r="G131" s="18"/>
      <c r="H131" s="18"/>
      <c r="I131" s="18"/>
      <c r="J131" s="18"/>
      <c r="K131" s="350"/>
    </row>
    <row r="132" spans="1:11" s="16" customFormat="1" ht="14.25">
      <c r="A132" s="17"/>
      <c r="B132" s="17"/>
      <c r="C132" s="18"/>
      <c r="D132" s="18"/>
      <c r="E132" s="18"/>
      <c r="F132" s="18"/>
      <c r="G132" s="18"/>
      <c r="H132" s="18"/>
      <c r="I132" s="18"/>
      <c r="J132" s="18"/>
      <c r="K132" s="350"/>
    </row>
    <row r="133" spans="1:11" s="16" customFormat="1" ht="14.25">
      <c r="A133" s="17"/>
      <c r="B133" s="17"/>
      <c r="C133" s="18"/>
      <c r="D133" s="18"/>
      <c r="E133" s="18"/>
      <c r="F133" s="18"/>
      <c r="G133" s="18"/>
      <c r="H133" s="18"/>
      <c r="I133" s="18"/>
      <c r="J133" s="18"/>
      <c r="K133" s="350"/>
    </row>
    <row r="134" spans="1:11" s="16" customFormat="1" ht="14.25">
      <c r="A134" s="17"/>
      <c r="B134" s="17"/>
      <c r="C134" s="18"/>
      <c r="D134" s="18"/>
      <c r="E134" s="18"/>
      <c r="F134" s="18"/>
      <c r="G134" s="18"/>
      <c r="H134" s="18"/>
      <c r="I134" s="18"/>
      <c r="J134" s="18"/>
      <c r="K134" s="350"/>
    </row>
    <row r="135" spans="1:11" s="16" customFormat="1" ht="14.25">
      <c r="A135" s="17"/>
      <c r="B135" s="17"/>
      <c r="C135" s="18"/>
      <c r="D135" s="18"/>
      <c r="E135" s="18"/>
      <c r="F135" s="18"/>
      <c r="G135" s="18"/>
      <c r="H135" s="18"/>
      <c r="I135" s="18"/>
      <c r="J135" s="18"/>
      <c r="K135" s="350"/>
    </row>
    <row r="136" spans="1:11" s="16" customFormat="1" ht="14.25">
      <c r="A136" s="17"/>
      <c r="B136" s="17"/>
      <c r="C136" s="18"/>
      <c r="D136" s="18"/>
      <c r="E136" s="18"/>
      <c r="F136" s="18"/>
      <c r="G136" s="18"/>
      <c r="H136" s="18"/>
      <c r="I136" s="18"/>
      <c r="J136" s="18"/>
      <c r="K136" s="350"/>
    </row>
    <row r="137" spans="1:11" s="16" customFormat="1" ht="14.25">
      <c r="A137" s="17"/>
      <c r="B137" s="17"/>
      <c r="C137" s="18"/>
      <c r="D137" s="18"/>
      <c r="E137" s="18"/>
      <c r="F137" s="18"/>
      <c r="G137" s="18"/>
      <c r="H137" s="18"/>
      <c r="I137" s="18"/>
      <c r="J137" s="18"/>
      <c r="K137" s="350"/>
    </row>
    <row r="138" spans="1:11" s="16" customFormat="1" ht="14.25">
      <c r="A138" s="17"/>
      <c r="B138" s="17"/>
      <c r="C138" s="18"/>
      <c r="D138" s="18"/>
      <c r="E138" s="18"/>
      <c r="F138" s="18"/>
      <c r="G138" s="18"/>
      <c r="H138" s="18"/>
      <c r="I138" s="18"/>
      <c r="J138" s="18"/>
      <c r="K138" s="350"/>
    </row>
    <row r="139" spans="1:11" s="16" customFormat="1" ht="14.25">
      <c r="A139" s="17"/>
      <c r="B139" s="17"/>
      <c r="C139" s="18"/>
      <c r="D139" s="18"/>
      <c r="E139" s="18"/>
      <c r="F139" s="18"/>
      <c r="G139" s="18"/>
      <c r="H139" s="18"/>
      <c r="I139" s="18"/>
      <c r="J139" s="18"/>
      <c r="K139" s="350"/>
    </row>
    <row r="140" spans="1:11" s="16" customFormat="1" ht="14.25">
      <c r="A140" s="17"/>
      <c r="B140" s="17"/>
      <c r="C140" s="18"/>
      <c r="D140" s="18"/>
      <c r="E140" s="18"/>
      <c r="F140" s="18"/>
      <c r="G140" s="18"/>
      <c r="H140" s="18"/>
      <c r="I140" s="18"/>
      <c r="J140" s="18"/>
      <c r="K140" s="350"/>
    </row>
    <row r="141" spans="1:11" s="16" customFormat="1" ht="14.25">
      <c r="A141" s="17"/>
      <c r="B141" s="17"/>
      <c r="C141" s="18"/>
      <c r="D141" s="18"/>
      <c r="E141" s="18"/>
      <c r="F141" s="18"/>
      <c r="G141" s="18"/>
      <c r="H141" s="18"/>
      <c r="I141" s="18"/>
      <c r="J141" s="18"/>
      <c r="K141" s="350"/>
    </row>
    <row r="142" spans="1:11" s="16" customFormat="1" ht="14.25">
      <c r="A142" s="17"/>
      <c r="B142" s="17"/>
      <c r="C142" s="18"/>
      <c r="D142" s="18"/>
      <c r="E142" s="18"/>
      <c r="F142" s="18"/>
      <c r="G142" s="18"/>
      <c r="H142" s="18"/>
      <c r="I142" s="18"/>
      <c r="J142" s="18"/>
      <c r="K142" s="350"/>
    </row>
    <row r="143" spans="1:11" s="16" customFormat="1" ht="14.25">
      <c r="A143" s="17"/>
      <c r="B143" s="17"/>
      <c r="C143" s="18"/>
      <c r="D143" s="18"/>
      <c r="E143" s="18"/>
      <c r="F143" s="18"/>
      <c r="G143" s="18"/>
      <c r="H143" s="18"/>
      <c r="I143" s="18"/>
      <c r="J143" s="18"/>
      <c r="K143" s="350"/>
    </row>
    <row r="144" spans="1:11" s="16" customFormat="1" ht="14.25">
      <c r="A144" s="17"/>
      <c r="B144" s="17"/>
      <c r="C144" s="18"/>
      <c r="D144" s="18"/>
      <c r="E144" s="18"/>
      <c r="F144" s="18"/>
      <c r="G144" s="18"/>
      <c r="H144" s="18"/>
      <c r="I144" s="18"/>
      <c r="J144" s="18"/>
      <c r="K144" s="350"/>
    </row>
    <row r="145" spans="1:11" s="16" customFormat="1" ht="14.25">
      <c r="A145" s="17"/>
      <c r="B145" s="17"/>
      <c r="C145" s="18"/>
      <c r="D145" s="18"/>
      <c r="E145" s="18"/>
      <c r="F145" s="18"/>
      <c r="G145" s="18"/>
      <c r="H145" s="18"/>
      <c r="I145" s="18"/>
      <c r="J145" s="18"/>
      <c r="K145" s="350"/>
    </row>
    <row r="146" spans="1:11" s="16" customFormat="1" ht="14.25">
      <c r="A146" s="17"/>
      <c r="B146" s="17"/>
      <c r="C146" s="18"/>
      <c r="D146" s="18"/>
      <c r="E146" s="18"/>
      <c r="F146" s="18"/>
      <c r="G146" s="18"/>
      <c r="H146" s="18"/>
      <c r="I146" s="18"/>
      <c r="J146" s="18"/>
      <c r="K146" s="350"/>
    </row>
    <row r="147" spans="1:11" s="16" customFormat="1" ht="14.25">
      <c r="A147" s="17"/>
      <c r="B147" s="17"/>
      <c r="C147" s="18"/>
      <c r="D147" s="18"/>
      <c r="E147" s="18"/>
      <c r="F147" s="18"/>
      <c r="G147" s="18"/>
      <c r="H147" s="18"/>
      <c r="I147" s="18"/>
      <c r="J147" s="18"/>
      <c r="K147" s="350"/>
    </row>
    <row r="148" spans="1:11" s="16" customFormat="1" ht="14.25">
      <c r="A148" s="17"/>
      <c r="B148" s="17"/>
      <c r="C148" s="18"/>
      <c r="D148" s="18"/>
      <c r="E148" s="18"/>
      <c r="F148" s="18"/>
      <c r="G148" s="18"/>
      <c r="H148" s="18"/>
      <c r="I148" s="18"/>
      <c r="J148" s="18"/>
      <c r="K148" s="350"/>
    </row>
    <row r="149" spans="1:11" s="16" customFormat="1" ht="14.25">
      <c r="A149" s="17"/>
      <c r="B149" s="17"/>
      <c r="C149" s="18"/>
      <c r="D149" s="18"/>
      <c r="E149" s="18"/>
      <c r="F149" s="18"/>
      <c r="G149" s="18"/>
      <c r="H149" s="18"/>
      <c r="I149" s="18"/>
      <c r="J149" s="18"/>
      <c r="K149" s="350"/>
    </row>
    <row r="150" spans="1:11" s="16" customFormat="1" ht="14.25">
      <c r="A150" s="17"/>
      <c r="B150" s="17"/>
      <c r="C150" s="18"/>
      <c r="D150" s="18"/>
      <c r="E150" s="18"/>
      <c r="F150" s="18"/>
      <c r="G150" s="18"/>
      <c r="H150" s="18"/>
      <c r="I150" s="18"/>
      <c r="J150" s="18"/>
      <c r="K150" s="350"/>
    </row>
    <row r="151" spans="1:11" s="16" customFormat="1" ht="14.25">
      <c r="A151" s="17"/>
      <c r="B151" s="17"/>
      <c r="C151" s="18"/>
      <c r="D151" s="18"/>
      <c r="E151" s="18"/>
      <c r="F151" s="18"/>
      <c r="G151" s="18"/>
      <c r="H151" s="18"/>
      <c r="I151" s="18"/>
      <c r="J151" s="18"/>
      <c r="K151" s="350"/>
    </row>
    <row r="152" spans="1:11" s="16" customFormat="1" ht="14.25">
      <c r="A152" s="17"/>
      <c r="B152" s="17"/>
      <c r="C152" s="18"/>
      <c r="D152" s="18"/>
      <c r="E152" s="18"/>
      <c r="F152" s="18"/>
      <c r="G152" s="18"/>
      <c r="H152" s="18"/>
      <c r="I152" s="18"/>
      <c r="J152" s="18"/>
      <c r="K152" s="350"/>
    </row>
    <row r="153" spans="1:11" s="16" customFormat="1" ht="14.25">
      <c r="A153" s="17"/>
      <c r="B153" s="17"/>
      <c r="C153" s="18"/>
      <c r="D153" s="18"/>
      <c r="E153" s="18"/>
      <c r="F153" s="18"/>
      <c r="G153" s="18"/>
      <c r="H153" s="18"/>
      <c r="I153" s="18"/>
      <c r="J153" s="18"/>
      <c r="K153" s="350"/>
    </row>
    <row r="154" spans="1:11" s="16" customFormat="1" ht="14.25">
      <c r="A154" s="17"/>
      <c r="B154" s="17"/>
      <c r="C154" s="18"/>
      <c r="D154" s="18"/>
      <c r="E154" s="18"/>
      <c r="F154" s="18"/>
      <c r="G154" s="18"/>
      <c r="H154" s="18"/>
      <c r="I154" s="18"/>
      <c r="J154" s="18"/>
      <c r="K154" s="350"/>
    </row>
    <row r="155" spans="1:11" s="16" customFormat="1" ht="14.25">
      <c r="A155" s="17"/>
      <c r="B155" s="17"/>
      <c r="C155" s="18"/>
      <c r="D155" s="18"/>
      <c r="E155" s="18"/>
      <c r="F155" s="18"/>
      <c r="G155" s="18"/>
      <c r="H155" s="18"/>
      <c r="I155" s="18"/>
      <c r="J155" s="18"/>
      <c r="K155" s="350"/>
    </row>
    <row r="156" spans="1:11" s="16" customFormat="1" ht="14.25">
      <c r="A156" s="17"/>
      <c r="B156" s="17"/>
      <c r="C156" s="18"/>
      <c r="D156" s="18"/>
      <c r="E156" s="18"/>
      <c r="F156" s="18"/>
      <c r="G156" s="18"/>
      <c r="H156" s="18"/>
      <c r="I156" s="18"/>
      <c r="J156" s="18"/>
      <c r="K156" s="350"/>
    </row>
    <row r="157" spans="1:11" s="16" customFormat="1" ht="14.25">
      <c r="A157" s="17"/>
      <c r="B157" s="17"/>
      <c r="C157" s="18"/>
      <c r="D157" s="18"/>
      <c r="E157" s="18"/>
      <c r="F157" s="18"/>
      <c r="G157" s="18"/>
      <c r="H157" s="18"/>
      <c r="I157" s="18"/>
      <c r="J157" s="18"/>
      <c r="K157" s="350"/>
    </row>
    <row r="158" spans="1:11" s="16" customFormat="1" ht="14.25">
      <c r="A158" s="17"/>
      <c r="B158" s="17"/>
      <c r="C158" s="18"/>
      <c r="D158" s="18"/>
      <c r="E158" s="18"/>
      <c r="F158" s="18"/>
      <c r="G158" s="18"/>
      <c r="H158" s="18"/>
      <c r="I158" s="18"/>
      <c r="J158" s="18"/>
      <c r="K158" s="350"/>
    </row>
    <row r="159" spans="1:11" s="16" customFormat="1" ht="14.25">
      <c r="A159" s="17"/>
      <c r="B159" s="17"/>
      <c r="C159" s="18"/>
      <c r="D159" s="18"/>
      <c r="E159" s="18"/>
      <c r="F159" s="18"/>
      <c r="G159" s="18"/>
      <c r="H159" s="18"/>
      <c r="I159" s="18"/>
      <c r="J159" s="18"/>
      <c r="K159" s="350"/>
    </row>
    <row r="160" spans="1:11" s="16" customFormat="1" ht="14.25">
      <c r="A160" s="17"/>
      <c r="B160" s="17"/>
      <c r="C160" s="18"/>
      <c r="D160" s="18"/>
      <c r="E160" s="18"/>
      <c r="F160" s="18"/>
      <c r="G160" s="18"/>
      <c r="H160" s="18"/>
      <c r="I160" s="18"/>
      <c r="J160" s="18"/>
      <c r="K160" s="350"/>
    </row>
    <row r="161" spans="1:11" s="16" customFormat="1" ht="14.25">
      <c r="A161" s="17"/>
      <c r="B161" s="17"/>
      <c r="C161" s="18"/>
      <c r="D161" s="18"/>
      <c r="E161" s="18"/>
      <c r="F161" s="18"/>
      <c r="G161" s="18"/>
      <c r="H161" s="18"/>
      <c r="I161" s="18"/>
      <c r="J161" s="18"/>
      <c r="K161" s="350"/>
    </row>
    <row r="162" spans="1:2" ht="14.25">
      <c r="A162" s="9"/>
      <c r="B162" s="9"/>
    </row>
    <row r="163" spans="1:2" ht="14.25">
      <c r="A163" s="9"/>
      <c r="B163" s="9"/>
    </row>
    <row r="164" spans="1:2" ht="14.25">
      <c r="A164" s="9"/>
      <c r="B164" s="9"/>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11"/>
      <c r="B244" s="9"/>
    </row>
    <row r="245" spans="1:2" ht="14.25">
      <c r="A245" s="11"/>
      <c r="B245" s="9"/>
    </row>
    <row r="246" spans="1:2" ht="14.25">
      <c r="A246" s="11"/>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sheetData>
  <sheetProtection password="D08F" sheet="1" objects="1" scenarios="1"/>
  <mergeCells count="11">
    <mergeCell ref="A52:B52"/>
    <mergeCell ref="A75:B75"/>
    <mergeCell ref="A73:B73"/>
    <mergeCell ref="H2:I2"/>
    <mergeCell ref="A6:B6"/>
    <mergeCell ref="A5:J5"/>
    <mergeCell ref="C2:G2"/>
    <mergeCell ref="C3:G3"/>
    <mergeCell ref="C4:G4"/>
    <mergeCell ref="H3:I3"/>
    <mergeCell ref="H4:I4"/>
  </mergeCells>
  <printOptions/>
  <pageMargins left="0.68" right="0.43" top="0.63" bottom="0.67" header="0.33" footer="0.5"/>
  <pageSetup fitToHeight="1" fitToWidth="1" horizontalDpi="600" verticalDpi="600" orientation="portrait" scale="55" r:id="rId3"/>
  <ignoredErrors>
    <ignoredError sqref="G60:G61" formulaRange="1"/>
    <ignoredError sqref="H60" numberStoredAsText="1"/>
    <ignoredError sqref="J56" formula="1"/>
    <ignoredError sqref="C22 C8:C9 C10:C15 D54:D55 C23:C25 C57:C59 C62:C63 D57:D59 D62:D63" unlockedFormula="1"/>
  </ignoredErrors>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HJ25"/>
  <sheetViews>
    <sheetView zoomScale="75" zoomScaleNormal="75" workbookViewId="0" topLeftCell="A1">
      <selection activeCell="C9" sqref="C9"/>
    </sheetView>
  </sheetViews>
  <sheetFormatPr defaultColWidth="9.140625" defaultRowHeight="12.75"/>
  <cols>
    <col min="1" max="1" width="50.8515625" style="133" customWidth="1"/>
    <col min="2" max="3" width="9.8515625" style="133" customWidth="1"/>
    <col min="4" max="6" width="10.00390625" style="133" customWidth="1"/>
    <col min="7" max="7" width="0.71875" style="357" customWidth="1"/>
    <col min="8" max="9" width="11.00390625" style="357" customWidth="1"/>
    <col min="10" max="15" width="10.28125" style="133" customWidth="1"/>
    <col min="16" max="23" width="11.28125" style="134" customWidth="1"/>
    <col min="24" max="218" width="9.140625" style="134" customWidth="1"/>
    <col min="219" max="16384" width="9.140625" style="133" customWidth="1"/>
  </cols>
  <sheetData>
    <row r="1" spans="1:24" s="686" customFormat="1" ht="24" customHeight="1">
      <c r="A1" s="386" t="s">
        <v>260</v>
      </c>
      <c r="B1" s="1134"/>
      <c r="C1" s="1134"/>
      <c r="D1" s="1135"/>
      <c r="E1" s="1135"/>
      <c r="F1" s="1135"/>
      <c r="G1" s="1134"/>
      <c r="H1" s="682"/>
      <c r="I1" s="682"/>
      <c r="J1" s="853"/>
      <c r="K1" s="854"/>
      <c r="L1" s="853"/>
      <c r="M1" s="854"/>
      <c r="N1" s="855" t="str">
        <f>'SCC List'!A2</f>
        <v>(Rev.11a, June 4, 2008)</v>
      </c>
      <c r="O1" s="683"/>
      <c r="P1" s="856"/>
      <c r="Q1" s="684"/>
      <c r="R1" s="684"/>
      <c r="S1" s="684"/>
      <c r="T1" s="684"/>
      <c r="U1" s="684"/>
      <c r="V1" s="684"/>
      <c r="W1" s="684"/>
      <c r="X1" s="685"/>
    </row>
    <row r="2" spans="1:24" s="302" customFormat="1" ht="24" customHeight="1">
      <c r="A2" s="573" t="str">
        <f>'BUILD Main'!A2</f>
        <v>Insert Project Sponsor's Name here </v>
      </c>
      <c r="B2" s="1137"/>
      <c r="C2" s="1137"/>
      <c r="D2" s="258"/>
      <c r="E2" s="258"/>
      <c r="F2" s="258"/>
      <c r="G2" s="1137"/>
      <c r="H2" s="688"/>
      <c r="I2" s="688"/>
      <c r="J2" s="1314"/>
      <c r="K2" s="1315"/>
      <c r="L2" s="1314" t="s">
        <v>76</v>
      </c>
      <c r="M2" s="1315"/>
      <c r="N2" s="857">
        <f>'BUILD Main'!J2</f>
        <v>39563</v>
      </c>
      <c r="O2" s="689"/>
      <c r="P2" s="858"/>
      <c r="Q2" s="690"/>
      <c r="R2" s="690"/>
      <c r="S2" s="690"/>
      <c r="T2" s="690"/>
      <c r="U2" s="690"/>
      <c r="V2" s="690"/>
      <c r="W2" s="691"/>
      <c r="X2" s="641"/>
    </row>
    <row r="3" spans="1:24" s="302" customFormat="1" ht="24" customHeight="1">
      <c r="A3" s="573" t="str">
        <f>'BUILD Main'!A3</f>
        <v>Insert Project Name and Location</v>
      </c>
      <c r="B3" s="257"/>
      <c r="C3" s="257"/>
      <c r="D3" s="258"/>
      <c r="E3" s="258"/>
      <c r="F3" s="258"/>
      <c r="G3" s="257"/>
      <c r="H3" s="692"/>
      <c r="I3" s="692"/>
      <c r="J3" s="1316"/>
      <c r="K3" s="1350"/>
      <c r="L3" s="1316"/>
      <c r="M3" s="1350"/>
      <c r="N3" s="692"/>
      <c r="O3" s="689"/>
      <c r="P3" s="859"/>
      <c r="Q3" s="693"/>
      <c r="R3" s="693"/>
      <c r="S3" s="693"/>
      <c r="T3" s="693"/>
      <c r="U3" s="693"/>
      <c r="V3" s="693"/>
      <c r="W3" s="694"/>
      <c r="X3" s="641"/>
    </row>
    <row r="4" spans="1:24" s="302" customFormat="1" ht="24" customHeight="1">
      <c r="A4" s="623" t="str">
        <f>'BUILD Main'!A4</f>
        <v>Insert Current Phase (e.g. Applic.for PE, PE, FD, Applic.for FFGA, Construction, Rev Ops) </v>
      </c>
      <c r="B4" s="979"/>
      <c r="C4" s="979"/>
      <c r="D4" s="976"/>
      <c r="E4" s="976"/>
      <c r="F4" s="976"/>
      <c r="G4" s="979"/>
      <c r="H4" s="860"/>
      <c r="I4" s="860"/>
      <c r="J4" s="1318"/>
      <c r="K4" s="1351"/>
      <c r="L4" s="1318"/>
      <c r="M4" s="1351"/>
      <c r="N4" s="861"/>
      <c r="O4" s="862"/>
      <c r="P4" s="859"/>
      <c r="Q4" s="693"/>
      <c r="R4" s="693"/>
      <c r="S4" s="693"/>
      <c r="T4" s="693"/>
      <c r="U4" s="693"/>
      <c r="V4" s="693"/>
      <c r="W4" s="694"/>
      <c r="X4" s="641"/>
    </row>
    <row r="5" spans="1:23" s="641" customFormat="1" ht="6" customHeight="1">
      <c r="A5" s="872"/>
      <c r="B5" s="864"/>
      <c r="C5" s="864"/>
      <c r="D5" s="864"/>
      <c r="E5" s="864"/>
      <c r="F5" s="864"/>
      <c r="G5" s="863"/>
      <c r="H5" s="863"/>
      <c r="I5" s="863"/>
      <c r="J5" s="864"/>
      <c r="K5" s="865"/>
      <c r="L5" s="864"/>
      <c r="M5" s="865"/>
      <c r="N5" s="865"/>
      <c r="O5" s="865"/>
      <c r="P5" s="859"/>
      <c r="Q5" s="693"/>
      <c r="R5" s="693"/>
      <c r="S5" s="693"/>
      <c r="T5" s="693"/>
      <c r="U5" s="693"/>
      <c r="V5" s="693"/>
      <c r="W5" s="694"/>
    </row>
    <row r="6" spans="1:23" s="641" customFormat="1" ht="21.75" customHeight="1">
      <c r="A6" s="1343"/>
      <c r="B6" s="1344" t="s">
        <v>312</v>
      </c>
      <c r="C6" s="1345"/>
      <c r="D6" s="1344" t="s">
        <v>311</v>
      </c>
      <c r="E6" s="1357"/>
      <c r="F6" s="1345"/>
      <c r="G6" s="873"/>
      <c r="H6" s="1358">
        <v>0.5</v>
      </c>
      <c r="I6" s="1358">
        <v>0.5</v>
      </c>
      <c r="J6" s="1342">
        <v>0.71</v>
      </c>
      <c r="K6" s="1342">
        <v>0.29</v>
      </c>
      <c r="L6" s="1342"/>
      <c r="M6" s="1342"/>
      <c r="N6" s="1342"/>
      <c r="O6" s="1342"/>
      <c r="P6" s="859"/>
      <c r="Q6" s="693"/>
      <c r="R6" s="693"/>
      <c r="S6" s="693"/>
      <c r="T6" s="693"/>
      <c r="U6" s="693"/>
      <c r="V6" s="693"/>
      <c r="W6" s="694"/>
    </row>
    <row r="7" spans="1:23" ht="15.75" customHeight="1">
      <c r="A7" s="1343"/>
      <c r="B7" s="1346" t="s">
        <v>219</v>
      </c>
      <c r="C7" s="1348" t="s">
        <v>330</v>
      </c>
      <c r="D7" s="1346" t="s">
        <v>266</v>
      </c>
      <c r="E7" s="1346" t="s">
        <v>268</v>
      </c>
      <c r="F7" s="1346" t="s">
        <v>277</v>
      </c>
      <c r="G7" s="874"/>
      <c r="H7" s="1358"/>
      <c r="I7" s="1358"/>
      <c r="J7" s="1342"/>
      <c r="K7" s="1342"/>
      <c r="L7" s="1342"/>
      <c r="M7" s="1342"/>
      <c r="N7" s="1342"/>
      <c r="O7" s="1342"/>
      <c r="P7" s="647"/>
      <c r="Q7" s="322"/>
      <c r="R7" s="322"/>
      <c r="S7" s="322"/>
      <c r="T7" s="322"/>
      <c r="U7" s="322"/>
      <c r="V7" s="322"/>
      <c r="W7" s="322"/>
    </row>
    <row r="8" spans="1:218" s="572" customFormat="1" ht="60" customHeight="1">
      <c r="A8" s="1343"/>
      <c r="B8" s="1347"/>
      <c r="C8" s="1349"/>
      <c r="D8" s="1347"/>
      <c r="E8" s="1347"/>
      <c r="F8" s="1347"/>
      <c r="G8" s="875"/>
      <c r="H8" s="701" t="s">
        <v>276</v>
      </c>
      <c r="I8" s="570" t="s">
        <v>282</v>
      </c>
      <c r="J8" s="570" t="s">
        <v>313</v>
      </c>
      <c r="K8" s="701" t="s">
        <v>314</v>
      </c>
      <c r="L8" s="570" t="s">
        <v>313</v>
      </c>
      <c r="M8" s="570" t="s">
        <v>282</v>
      </c>
      <c r="N8" s="570" t="s">
        <v>313</v>
      </c>
      <c r="O8" s="570" t="s">
        <v>282</v>
      </c>
      <c r="P8" s="648"/>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c r="CG8" s="571"/>
      <c r="CH8" s="571"/>
      <c r="CI8" s="571"/>
      <c r="CJ8" s="571"/>
      <c r="CK8" s="571"/>
      <c r="CL8" s="571"/>
      <c r="CM8" s="571"/>
      <c r="CN8" s="571"/>
      <c r="CO8" s="571"/>
      <c r="CP8" s="571"/>
      <c r="CQ8" s="571"/>
      <c r="CR8" s="571"/>
      <c r="CS8" s="571"/>
      <c r="CT8" s="571"/>
      <c r="CU8" s="571"/>
      <c r="CV8" s="571"/>
      <c r="CW8" s="571"/>
      <c r="CX8" s="571"/>
      <c r="CY8" s="571"/>
      <c r="CZ8" s="571"/>
      <c r="DA8" s="571"/>
      <c r="DB8" s="571"/>
      <c r="DC8" s="571"/>
      <c r="DD8" s="571"/>
      <c r="DE8" s="571"/>
      <c r="DF8" s="571"/>
      <c r="DG8" s="571"/>
      <c r="DH8" s="571"/>
      <c r="DI8" s="571"/>
      <c r="DJ8" s="571"/>
      <c r="DK8" s="571"/>
      <c r="DL8" s="571"/>
      <c r="DM8" s="571"/>
      <c r="DN8" s="571"/>
      <c r="DO8" s="571"/>
      <c r="DP8" s="571"/>
      <c r="DQ8" s="571"/>
      <c r="DR8" s="571"/>
      <c r="DS8" s="571"/>
      <c r="DT8" s="571"/>
      <c r="DU8" s="571"/>
      <c r="DV8" s="571"/>
      <c r="DW8" s="571"/>
      <c r="DX8" s="571"/>
      <c r="DY8" s="571"/>
      <c r="DZ8" s="571"/>
      <c r="EA8" s="571"/>
      <c r="EB8" s="571"/>
      <c r="EC8" s="571"/>
      <c r="ED8" s="571"/>
      <c r="EE8" s="571"/>
      <c r="EF8" s="571"/>
      <c r="EG8" s="571"/>
      <c r="EH8" s="571"/>
      <c r="EI8" s="571"/>
      <c r="EJ8" s="571"/>
      <c r="EK8" s="571"/>
      <c r="EL8" s="571"/>
      <c r="EM8" s="571"/>
      <c r="EN8" s="571"/>
      <c r="EO8" s="571"/>
      <c r="EP8" s="571"/>
      <c r="EQ8" s="571"/>
      <c r="ER8" s="571"/>
      <c r="ES8" s="571"/>
      <c r="ET8" s="571"/>
      <c r="EU8" s="571"/>
      <c r="EV8" s="571"/>
      <c r="EW8" s="571"/>
      <c r="EX8" s="571"/>
      <c r="EY8" s="571"/>
      <c r="EZ8" s="571"/>
      <c r="FA8" s="571"/>
      <c r="FB8" s="571"/>
      <c r="FC8" s="571"/>
      <c r="FD8" s="571"/>
      <c r="FE8" s="571"/>
      <c r="FF8" s="571"/>
      <c r="FG8" s="571"/>
      <c r="FH8" s="571"/>
      <c r="FI8" s="571"/>
      <c r="FJ8" s="571"/>
      <c r="FK8" s="571"/>
      <c r="FL8" s="571"/>
      <c r="FM8" s="571"/>
      <c r="FN8" s="571"/>
      <c r="FO8" s="571"/>
      <c r="FP8" s="571"/>
      <c r="FQ8" s="571"/>
      <c r="FR8" s="571"/>
      <c r="FS8" s="571"/>
      <c r="FT8" s="571"/>
      <c r="FU8" s="571"/>
      <c r="FV8" s="571"/>
      <c r="FW8" s="571"/>
      <c r="FX8" s="571"/>
      <c r="FY8" s="571"/>
      <c r="FZ8" s="571"/>
      <c r="GA8" s="571"/>
      <c r="GB8" s="571"/>
      <c r="GC8" s="571"/>
      <c r="GD8" s="571"/>
      <c r="GE8" s="571"/>
      <c r="GF8" s="571"/>
      <c r="GG8" s="571"/>
      <c r="GH8" s="571"/>
      <c r="GI8" s="571"/>
      <c r="GJ8" s="571"/>
      <c r="GK8" s="571"/>
      <c r="GL8" s="571"/>
      <c r="GM8" s="571"/>
      <c r="GN8" s="571"/>
      <c r="GO8" s="571"/>
      <c r="GP8" s="571"/>
      <c r="GQ8" s="571"/>
      <c r="GR8" s="571"/>
      <c r="GS8" s="571"/>
      <c r="GT8" s="571"/>
      <c r="GU8" s="571"/>
      <c r="GV8" s="571"/>
      <c r="GW8" s="571"/>
      <c r="GX8" s="571"/>
      <c r="GY8" s="571"/>
      <c r="GZ8" s="571"/>
      <c r="HA8" s="571"/>
      <c r="HB8" s="571"/>
      <c r="HC8" s="571"/>
      <c r="HD8" s="571"/>
      <c r="HE8" s="571"/>
      <c r="HF8" s="571"/>
      <c r="HG8" s="571"/>
      <c r="HH8" s="571"/>
      <c r="HI8" s="571"/>
      <c r="HJ8" s="571"/>
    </row>
    <row r="9" spans="1:16" ht="17.25" customHeight="1">
      <c r="A9" s="1128" t="str">
        <f>Inflation!A8</f>
        <v>10 GUIDEWAY &amp; TRACK ELEMENTS (route miles)</v>
      </c>
      <c r="B9" s="1121">
        <f>'BUILD Main'!J7</f>
        <v>121800.79746953124</v>
      </c>
      <c r="C9" s="1119">
        <f aca="true" t="shared" si="0" ref="C9:C18">SUM(D9:F9)</f>
        <v>121801</v>
      </c>
      <c r="D9" s="1121">
        <f>H9</f>
        <v>759</v>
      </c>
      <c r="E9" s="638">
        <f>SUM(J9,L9,N9)</f>
        <v>100000</v>
      </c>
      <c r="F9" s="638">
        <f>SUM(I9,K9,M9,O9)</f>
        <v>21042</v>
      </c>
      <c r="G9" s="640"/>
      <c r="H9" s="881">
        <v>759</v>
      </c>
      <c r="I9" s="708">
        <v>21042</v>
      </c>
      <c r="J9" s="708">
        <v>100000</v>
      </c>
      <c r="K9" s="639"/>
      <c r="L9" s="639"/>
      <c r="M9" s="639"/>
      <c r="N9" s="639"/>
      <c r="O9" s="639"/>
      <c r="P9" s="649"/>
    </row>
    <row r="10" spans="1:16" ht="17.25" customHeight="1">
      <c r="A10" s="1128" t="str">
        <f>Inflation!A9</f>
        <v>20 STATIONS, STOPS, TERMINALS, INTERMODAL (number)</v>
      </c>
      <c r="B10" s="1121">
        <f>'BUILD Main'!J21</f>
        <v>132475.87853281246</v>
      </c>
      <c r="C10" s="1119">
        <f t="shared" si="0"/>
        <v>132476</v>
      </c>
      <c r="D10" s="1121">
        <f aca="true" t="shared" si="1" ref="D10:D19">H10</f>
        <v>70000</v>
      </c>
      <c r="E10" s="638">
        <f aca="true" t="shared" si="2" ref="E10:E19">SUM(J10,L10,N10)</f>
        <v>0</v>
      </c>
      <c r="F10" s="638">
        <f aca="true" t="shared" si="3" ref="F10:F19">SUM(I10,K10,M10,O10)</f>
        <v>62476</v>
      </c>
      <c r="G10" s="640"/>
      <c r="H10" s="881">
        <v>70000</v>
      </c>
      <c r="I10" s="708">
        <v>62476</v>
      </c>
      <c r="J10" s="708">
        <v>0</v>
      </c>
      <c r="K10" s="639"/>
      <c r="L10" s="639"/>
      <c r="M10" s="639"/>
      <c r="N10" s="639"/>
      <c r="O10" s="639"/>
      <c r="P10" s="649"/>
    </row>
    <row r="11" spans="1:16" ht="17.25" customHeight="1">
      <c r="A11" s="1129" t="str">
        <f>Inflation!A10</f>
        <v>30 SUPPORT FACILITIES: YARDS, SHOPS, ADMIN. BLDGS</v>
      </c>
      <c r="B11" s="1121">
        <f>'BUILD Main'!J29</f>
        <v>13423.074037734372</v>
      </c>
      <c r="C11" s="1119">
        <f t="shared" si="0"/>
        <v>13423</v>
      </c>
      <c r="D11" s="1121">
        <f t="shared" si="1"/>
        <v>7000</v>
      </c>
      <c r="E11" s="638">
        <f t="shared" si="2"/>
        <v>0</v>
      </c>
      <c r="F11" s="638">
        <f t="shared" si="3"/>
        <v>6423</v>
      </c>
      <c r="G11" s="640"/>
      <c r="H11" s="881">
        <v>7000</v>
      </c>
      <c r="I11" s="708">
        <v>6423</v>
      </c>
      <c r="J11" s="708">
        <v>0</v>
      </c>
      <c r="K11" s="639"/>
      <c r="L11" s="639"/>
      <c r="M11" s="639"/>
      <c r="N11" s="639"/>
      <c r="O11" s="639"/>
      <c r="P11" s="649"/>
    </row>
    <row r="12" spans="1:16" ht="17.25" customHeight="1">
      <c r="A12" s="1129" t="str">
        <f>Inflation!A11</f>
        <v>40 SITEWORK &amp; SPECIAL CONDITIONS</v>
      </c>
      <c r="B12" s="1121">
        <f>'BUILD Main'!J35</f>
        <v>25121.304503125</v>
      </c>
      <c r="C12" s="1119">
        <f t="shared" si="0"/>
        <v>25121</v>
      </c>
      <c r="D12" s="1121">
        <f t="shared" si="1"/>
        <v>15000</v>
      </c>
      <c r="E12" s="638">
        <f t="shared" si="2"/>
        <v>0</v>
      </c>
      <c r="F12" s="638">
        <f t="shared" si="3"/>
        <v>10121</v>
      </c>
      <c r="G12" s="640"/>
      <c r="H12" s="881">
        <v>15000</v>
      </c>
      <c r="I12" s="708">
        <v>10121</v>
      </c>
      <c r="J12" s="708">
        <v>0</v>
      </c>
      <c r="K12" s="639"/>
      <c r="L12" s="639"/>
      <c r="M12" s="639"/>
      <c r="N12" s="639"/>
      <c r="O12" s="639"/>
      <c r="P12" s="649"/>
    </row>
    <row r="13" spans="1:16" ht="17.25" customHeight="1">
      <c r="A13" s="1129" t="str">
        <f>Inflation!A12</f>
        <v>50  SYSTEMS</v>
      </c>
      <c r="B13" s="1121">
        <f>'BUILD Main'!J44</f>
        <v>32487.251350859366</v>
      </c>
      <c r="C13" s="1119">
        <f t="shared" si="0"/>
        <v>32487</v>
      </c>
      <c r="D13" s="1121">
        <f t="shared" si="1"/>
        <v>18000</v>
      </c>
      <c r="E13" s="638">
        <f t="shared" si="2"/>
        <v>0</v>
      </c>
      <c r="F13" s="638">
        <f t="shared" si="3"/>
        <v>14487</v>
      </c>
      <c r="G13" s="640"/>
      <c r="H13" s="881">
        <v>18000</v>
      </c>
      <c r="I13" s="708">
        <v>14487</v>
      </c>
      <c r="J13" s="708">
        <v>0</v>
      </c>
      <c r="K13" s="639"/>
      <c r="L13" s="639"/>
      <c r="M13" s="639"/>
      <c r="N13" s="639"/>
      <c r="O13" s="639"/>
      <c r="P13" s="649"/>
    </row>
    <row r="14" spans="1:16" ht="17.25" customHeight="1">
      <c r="A14" s="1129" t="str">
        <f>Inflation!A13</f>
        <v>60 ROW, LAND, EXISTING IMPROVEMENTS</v>
      </c>
      <c r="B14" s="1121">
        <f>'BUILD Main'!J53</f>
        <v>22839.84205945312</v>
      </c>
      <c r="C14" s="1119">
        <f t="shared" si="0"/>
        <v>22840</v>
      </c>
      <c r="D14" s="1121">
        <f t="shared" si="1"/>
        <v>10000</v>
      </c>
      <c r="E14" s="638">
        <f t="shared" si="2"/>
        <v>0</v>
      </c>
      <c r="F14" s="638">
        <f t="shared" si="3"/>
        <v>12840</v>
      </c>
      <c r="G14" s="640"/>
      <c r="H14" s="881">
        <v>10000</v>
      </c>
      <c r="I14" s="708">
        <v>12840</v>
      </c>
      <c r="J14" s="708">
        <v>0</v>
      </c>
      <c r="K14" s="639"/>
      <c r="L14" s="639"/>
      <c r="M14" s="639"/>
      <c r="N14" s="639"/>
      <c r="O14" s="639"/>
      <c r="P14" s="649"/>
    </row>
    <row r="15" spans="1:16" ht="17.25" customHeight="1">
      <c r="A15" s="1130" t="str">
        <f>Inflation!A14</f>
        <v>70 VEHICLES (number)</v>
      </c>
      <c r="B15" s="1124">
        <f>'BUILD Main'!J56</f>
        <v>36688.531565954836</v>
      </c>
      <c r="C15" s="1119">
        <f t="shared" si="0"/>
        <v>36689</v>
      </c>
      <c r="D15" s="1121">
        <f t="shared" si="1"/>
        <v>15000</v>
      </c>
      <c r="E15" s="638">
        <f t="shared" si="2"/>
        <v>0</v>
      </c>
      <c r="F15" s="638">
        <f t="shared" si="3"/>
        <v>21689</v>
      </c>
      <c r="G15" s="650"/>
      <c r="H15" s="882">
        <v>15000</v>
      </c>
      <c r="I15" s="708">
        <v>21689</v>
      </c>
      <c r="J15" s="708">
        <v>0</v>
      </c>
      <c r="K15" s="639"/>
      <c r="L15" s="639"/>
      <c r="M15" s="639"/>
      <c r="N15" s="639"/>
      <c r="O15" s="639"/>
      <c r="P15" s="649"/>
    </row>
    <row r="16" spans="1:16" ht="17.25" customHeight="1">
      <c r="A16" s="1128" t="str">
        <f>Inflation!A15</f>
        <v>80 PROFESSIONAL SERVICES (applies to Cats. 10-50)</v>
      </c>
      <c r="B16" s="1125">
        <f>'BUILD Main'!J64</f>
        <v>87291.88716759766</v>
      </c>
      <c r="C16" s="1119">
        <f t="shared" si="0"/>
        <v>87292</v>
      </c>
      <c r="D16" s="1121">
        <f t="shared" si="1"/>
        <v>45000</v>
      </c>
      <c r="E16" s="638">
        <f t="shared" si="2"/>
        <v>0</v>
      </c>
      <c r="F16" s="638">
        <f t="shared" si="3"/>
        <v>42292</v>
      </c>
      <c r="G16" s="640"/>
      <c r="H16" s="881">
        <v>45000</v>
      </c>
      <c r="I16" s="708">
        <v>42292</v>
      </c>
      <c r="J16" s="708"/>
      <c r="K16" s="639"/>
      <c r="L16" s="639"/>
      <c r="M16" s="639"/>
      <c r="N16" s="639"/>
      <c r="O16" s="639"/>
      <c r="P16" s="649"/>
    </row>
    <row r="17" spans="1:16" ht="17.25" customHeight="1">
      <c r="A17" s="1129" t="str">
        <f>Inflation!A16</f>
        <v>90 UNALLOCATED CONTINGENCY</v>
      </c>
      <c r="B17" s="1121">
        <f>'BUILD Main'!J74</f>
        <v>23782.85728488105</v>
      </c>
      <c r="C17" s="1119">
        <f t="shared" si="0"/>
        <v>23783</v>
      </c>
      <c r="D17" s="1121">
        <f t="shared" si="1"/>
        <v>4559</v>
      </c>
      <c r="E17" s="638">
        <f t="shared" si="2"/>
        <v>0</v>
      </c>
      <c r="F17" s="638">
        <f t="shared" si="3"/>
        <v>19224</v>
      </c>
      <c r="G17" s="640"/>
      <c r="H17" s="881">
        <v>4559</v>
      </c>
      <c r="I17" s="708">
        <v>19224</v>
      </c>
      <c r="J17" s="708">
        <v>0</v>
      </c>
      <c r="K17" s="639"/>
      <c r="L17" s="639"/>
      <c r="M17" s="639"/>
      <c r="N17" s="639"/>
      <c r="O17" s="639"/>
      <c r="P17" s="649"/>
    </row>
    <row r="18" spans="1:16" ht="17.25" customHeight="1">
      <c r="A18" s="1129" t="str">
        <f>Inflation!A17</f>
        <v>100  FINANCE CHARGES</v>
      </c>
      <c r="B18" s="1121">
        <f>'BUILD Main'!J76</f>
        <v>500</v>
      </c>
      <c r="C18" s="1119">
        <f t="shared" si="0"/>
        <v>500</v>
      </c>
      <c r="D18" s="1121">
        <f t="shared" si="1"/>
        <v>250</v>
      </c>
      <c r="E18" s="638">
        <f t="shared" si="2"/>
        <v>0</v>
      </c>
      <c r="F18" s="638">
        <f t="shared" si="3"/>
        <v>250</v>
      </c>
      <c r="G18" s="640"/>
      <c r="H18" s="881">
        <v>250</v>
      </c>
      <c r="I18" s="708">
        <v>250</v>
      </c>
      <c r="J18" s="708">
        <v>0</v>
      </c>
      <c r="K18" s="639"/>
      <c r="L18" s="639"/>
      <c r="M18" s="639"/>
      <c r="N18" s="639"/>
      <c r="O18" s="639"/>
      <c r="P18" s="649"/>
    </row>
    <row r="19" spans="1:218" s="181" customFormat="1" ht="17.25" customHeight="1">
      <c r="A19" s="360" t="str">
        <f>'BUILD Main'!A77</f>
        <v>Total Project Cost (10 - 100)</v>
      </c>
      <c r="B19" s="1122">
        <f>'BUILD Main'!J77</f>
        <v>496411.42397194915</v>
      </c>
      <c r="C19" s="1120">
        <f>SUM(D19:F19)</f>
        <v>496412</v>
      </c>
      <c r="D19" s="1122">
        <f t="shared" si="1"/>
        <v>185568</v>
      </c>
      <c r="E19" s="638">
        <f t="shared" si="2"/>
        <v>100000</v>
      </c>
      <c r="F19" s="638">
        <f t="shared" si="3"/>
        <v>210844</v>
      </c>
      <c r="G19" s="805"/>
      <c r="H19" s="866">
        <f aca="true" t="shared" si="4" ref="H19:O19">SUM(H9:H18)</f>
        <v>185568</v>
      </c>
      <c r="I19" s="866">
        <f t="shared" si="4"/>
        <v>210844</v>
      </c>
      <c r="J19" s="866">
        <f>SUM(J9:J18)</f>
        <v>100000</v>
      </c>
      <c r="K19" s="866">
        <f>SUM(K9:K18)</f>
        <v>0</v>
      </c>
      <c r="L19" s="866">
        <f t="shared" si="4"/>
        <v>0</v>
      </c>
      <c r="M19" s="866">
        <f t="shared" si="4"/>
        <v>0</v>
      </c>
      <c r="N19" s="866">
        <f t="shared" si="4"/>
        <v>0</v>
      </c>
      <c r="O19" s="866">
        <f t="shared" si="4"/>
        <v>0</v>
      </c>
      <c r="P19" s="886"/>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02"/>
      <c r="DJ19" s="302"/>
      <c r="DK19" s="302"/>
      <c r="DL19" s="302"/>
      <c r="DM19" s="302"/>
      <c r="DN19" s="302"/>
      <c r="DO19" s="302"/>
      <c r="DP19" s="302"/>
      <c r="DQ19" s="302"/>
      <c r="DR19" s="302"/>
      <c r="DS19" s="302"/>
      <c r="DT19" s="302"/>
      <c r="DU19" s="302"/>
      <c r="DV19" s="302"/>
      <c r="DW19" s="302"/>
      <c r="DX19" s="302"/>
      <c r="DY19" s="302"/>
      <c r="DZ19" s="302"/>
      <c r="EA19" s="302"/>
      <c r="EB19" s="302"/>
      <c r="EC19" s="302"/>
      <c r="ED19" s="302"/>
      <c r="EE19" s="302"/>
      <c r="EF19" s="302"/>
      <c r="EG19" s="302"/>
      <c r="EH19" s="302"/>
      <c r="EI19" s="302"/>
      <c r="EJ19" s="302"/>
      <c r="EK19" s="302"/>
      <c r="EL19" s="302"/>
      <c r="EM19" s="302"/>
      <c r="EN19" s="302"/>
      <c r="EO19" s="302"/>
      <c r="EP19" s="302"/>
      <c r="EQ19" s="302"/>
      <c r="ER19" s="302"/>
      <c r="ES19" s="302"/>
      <c r="ET19" s="302"/>
      <c r="EU19" s="302"/>
      <c r="EV19" s="302"/>
      <c r="EW19" s="302"/>
      <c r="EX19" s="302"/>
      <c r="EY19" s="302"/>
      <c r="EZ19" s="302"/>
      <c r="FA19" s="302"/>
      <c r="FB19" s="302"/>
      <c r="FC19" s="302"/>
      <c r="FD19" s="302"/>
      <c r="FE19" s="302"/>
      <c r="FF19" s="302"/>
      <c r="FG19" s="302"/>
      <c r="FH19" s="302"/>
      <c r="FI19" s="302"/>
      <c r="FJ19" s="302"/>
      <c r="FK19" s="302"/>
      <c r="FL19" s="302"/>
      <c r="FM19" s="302"/>
      <c r="FN19" s="302"/>
      <c r="FO19" s="302"/>
      <c r="FP19" s="302"/>
      <c r="FQ19" s="302"/>
      <c r="FR19" s="302"/>
      <c r="FS19" s="302"/>
      <c r="FT19" s="302"/>
      <c r="FU19" s="302"/>
      <c r="FV19" s="302"/>
      <c r="FW19" s="302"/>
      <c r="FX19" s="302"/>
      <c r="FY19" s="302"/>
      <c r="FZ19" s="302"/>
      <c r="GA19" s="302"/>
      <c r="GB19" s="302"/>
      <c r="GC19" s="302"/>
      <c r="GD19" s="302"/>
      <c r="GE19" s="302"/>
      <c r="GF19" s="302"/>
      <c r="GG19" s="302"/>
      <c r="GH19" s="302"/>
      <c r="GI19" s="302"/>
      <c r="GJ19" s="302"/>
      <c r="GK19" s="302"/>
      <c r="GL19" s="302"/>
      <c r="GM19" s="302"/>
      <c r="GN19" s="302"/>
      <c r="GO19" s="302"/>
      <c r="GP19" s="302"/>
      <c r="GQ19" s="302"/>
      <c r="GR19" s="302"/>
      <c r="GS19" s="302"/>
      <c r="GT19" s="302"/>
      <c r="GU19" s="302"/>
      <c r="GV19" s="302"/>
      <c r="GW19" s="302"/>
      <c r="GX19" s="302"/>
      <c r="GY19" s="302"/>
      <c r="GZ19" s="302"/>
      <c r="HA19" s="302"/>
      <c r="HB19" s="302"/>
      <c r="HC19" s="302"/>
      <c r="HD19" s="302"/>
      <c r="HE19" s="302"/>
      <c r="HF19" s="302"/>
      <c r="HG19" s="302"/>
      <c r="HH19" s="302"/>
      <c r="HI19" s="302"/>
      <c r="HJ19" s="302"/>
    </row>
    <row r="20" spans="1:16" ht="17.25" customHeight="1">
      <c r="A20" s="1131" t="s">
        <v>90</v>
      </c>
      <c r="B20" s="1126">
        <v>1</v>
      </c>
      <c r="C20" s="1127"/>
      <c r="D20" s="1123">
        <f>SUM(D19/$B$19)</f>
        <v>0.37381895548496874</v>
      </c>
      <c r="E20" s="1123">
        <f>SUM(E19/$B$19)</f>
        <v>0.20144580718926147</v>
      </c>
      <c r="F20" s="1123">
        <f>SUM(F19/$B$19)</f>
        <v>0.42473639771012645</v>
      </c>
      <c r="G20" s="877"/>
      <c r="H20" s="867">
        <f aca="true" t="shared" si="5" ref="H20:O20">SUM(H19/$B$19)</f>
        <v>0.37381895548496874</v>
      </c>
      <c r="I20" s="867">
        <f t="shared" si="5"/>
        <v>0.42473639771012645</v>
      </c>
      <c r="J20" s="867">
        <f t="shared" si="5"/>
        <v>0.20144580718926147</v>
      </c>
      <c r="K20" s="867">
        <f t="shared" si="5"/>
        <v>0</v>
      </c>
      <c r="L20" s="867">
        <f t="shared" si="5"/>
        <v>0</v>
      </c>
      <c r="M20" s="867">
        <f t="shared" si="5"/>
        <v>0</v>
      </c>
      <c r="N20" s="867">
        <f t="shared" si="5"/>
        <v>0</v>
      </c>
      <c r="O20" s="867">
        <f t="shared" si="5"/>
        <v>0</v>
      </c>
      <c r="P20" s="649"/>
    </row>
    <row r="21" spans="1:218" s="181" customFormat="1" ht="15.75" customHeight="1">
      <c r="A21" s="1132"/>
      <c r="B21" s="314"/>
      <c r="C21" s="314"/>
      <c r="D21" s="1123">
        <f>D20</f>
        <v>0.37381895548496874</v>
      </c>
      <c r="E21" s="1352">
        <f>SUM(E20,F20)</f>
        <v>0.6261822048993879</v>
      </c>
      <c r="F21" s="1353"/>
      <c r="G21" s="160"/>
      <c r="H21" s="868"/>
      <c r="I21" s="853"/>
      <c r="J21" s="853"/>
      <c r="K21" s="853"/>
      <c r="L21" s="853"/>
      <c r="M21" s="853"/>
      <c r="N21" s="853"/>
      <c r="O21" s="853"/>
      <c r="P21" s="886"/>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302"/>
      <c r="DT21" s="302"/>
      <c r="DU21" s="302"/>
      <c r="DV21" s="302"/>
      <c r="DW21" s="302"/>
      <c r="DX21" s="302"/>
      <c r="DY21" s="302"/>
      <c r="DZ21" s="302"/>
      <c r="EA21" s="302"/>
      <c r="EB21" s="302"/>
      <c r="EC21" s="302"/>
      <c r="ED21" s="302"/>
      <c r="EE21" s="302"/>
      <c r="EF21" s="302"/>
      <c r="EG21" s="302"/>
      <c r="EH21" s="302"/>
      <c r="EI21" s="302"/>
      <c r="EJ21" s="302"/>
      <c r="EK21" s="302"/>
      <c r="EL21" s="302"/>
      <c r="EM21" s="302"/>
      <c r="EN21" s="302"/>
      <c r="EO21" s="302"/>
      <c r="EP21" s="302"/>
      <c r="EQ21" s="302"/>
      <c r="ER21" s="302"/>
      <c r="ES21" s="302"/>
      <c r="ET21" s="302"/>
      <c r="EU21" s="302"/>
      <c r="EV21" s="302"/>
      <c r="EW21" s="302"/>
      <c r="EX21" s="302"/>
      <c r="EY21" s="302"/>
      <c r="EZ21" s="302"/>
      <c r="FA21" s="302"/>
      <c r="FB21" s="302"/>
      <c r="FC21" s="302"/>
      <c r="FD21" s="302"/>
      <c r="FE21" s="302"/>
      <c r="FF21" s="302"/>
      <c r="FG21" s="302"/>
      <c r="FH21" s="302"/>
      <c r="FI21" s="302"/>
      <c r="FJ21" s="302"/>
      <c r="FK21" s="302"/>
      <c r="FL21" s="302"/>
      <c r="FM21" s="302"/>
      <c r="FN21" s="302"/>
      <c r="FO21" s="302"/>
      <c r="FP21" s="302"/>
      <c r="FQ21" s="302"/>
      <c r="FR21" s="302"/>
      <c r="FS21" s="302"/>
      <c r="FT21" s="302"/>
      <c r="FU21" s="302"/>
      <c r="FV21" s="302"/>
      <c r="FW21" s="302"/>
      <c r="FX21" s="302"/>
      <c r="FY21" s="302"/>
      <c r="FZ21" s="302"/>
      <c r="GA21" s="302"/>
      <c r="GB21" s="302"/>
      <c r="GC21" s="302"/>
      <c r="GD21" s="302"/>
      <c r="GE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row>
    <row r="22" spans="1:16" ht="15.75" customHeight="1">
      <c r="A22" s="1133"/>
      <c r="B22" s="261"/>
      <c r="C22" s="261"/>
      <c r="D22" s="1354">
        <f>SUM(D21:F21)</f>
        <v>1.0000011603843566</v>
      </c>
      <c r="E22" s="1355"/>
      <c r="F22" s="1356"/>
      <c r="G22" s="878"/>
      <c r="H22" s="869"/>
      <c r="I22" s="663"/>
      <c r="J22" s="663"/>
      <c r="K22" s="663"/>
      <c r="L22" s="663"/>
      <c r="M22" s="663"/>
      <c r="N22" s="663"/>
      <c r="O22" s="663"/>
      <c r="P22" s="649"/>
    </row>
    <row r="24" spans="9:11" ht="12.75">
      <c r="I24" s="807"/>
      <c r="K24" s="695"/>
    </row>
    <row r="25" ht="12.75">
      <c r="I25" s="807"/>
    </row>
  </sheetData>
  <sheetProtection password="D08F" sheet="1" objects="1" scenarios="1"/>
  <mergeCells count="24">
    <mergeCell ref="D22:F22"/>
    <mergeCell ref="F7:F8"/>
    <mergeCell ref="D6:F6"/>
    <mergeCell ref="L2:M2"/>
    <mergeCell ref="L3:M3"/>
    <mergeCell ref="L4:M4"/>
    <mergeCell ref="H6:H7"/>
    <mergeCell ref="I6:I7"/>
    <mergeCell ref="L6:L7"/>
    <mergeCell ref="M6:M7"/>
    <mergeCell ref="J2:K2"/>
    <mergeCell ref="J3:K3"/>
    <mergeCell ref="J4:K4"/>
    <mergeCell ref="E21:F21"/>
    <mergeCell ref="O6:O7"/>
    <mergeCell ref="N6:N7"/>
    <mergeCell ref="J6:J7"/>
    <mergeCell ref="A6:A8"/>
    <mergeCell ref="B6:C6"/>
    <mergeCell ref="K6:K7"/>
    <mergeCell ref="B7:B8"/>
    <mergeCell ref="C7:C8"/>
    <mergeCell ref="D7:D8"/>
    <mergeCell ref="E7:E8"/>
  </mergeCells>
  <printOptions/>
  <pageMargins left="0.61" right="0.4" top="0.98" bottom="1" header="0.32" footer="0.5"/>
  <pageSetup fitToHeight="1" fitToWidth="1" horizontalDpi="600" verticalDpi="600" orientation="landscape" scale="70" r:id="rId3"/>
  <ignoredErrors>
    <ignoredError sqref="N2 H20:O20 C9 F20 E20 N1 A2:A4 D22 D20 F9:F19 A21:D21 E21 F21 H19:O19 A20:C20 E9:E19 A9:B18 D9:D18 A19:B19" unlockedFormula="1"/>
    <ignoredError sqref="D19" formula="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FTA@DOT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HerreS</dc:creator>
  <cp:keywords/>
  <dc:description>June 4, 2008 Annualized Wksht updated</dc:description>
  <cp:lastModifiedBy>susan.herre</cp:lastModifiedBy>
  <cp:lastPrinted>2008-04-28T19:55:02Z</cp:lastPrinted>
  <dcterms:created xsi:type="dcterms:W3CDTF">2003-11-20T16:37:39Z</dcterms:created>
  <dcterms:modified xsi:type="dcterms:W3CDTF">2008-07-25T18:12:22Z</dcterms:modified>
  <cp:category/>
  <cp:version/>
  <cp:contentType/>
  <cp:contentStatus/>
</cp:coreProperties>
</file>