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955" windowWidth="12120" windowHeight="7380" activeTab="0"/>
  </bookViews>
  <sheets>
    <sheet name="DATA" sheetId="1" r:id="rId1"/>
  </sheets>
  <definedNames>
    <definedName name="_xlnm.Print_Area" localSheetId="0">'DATA'!$A$1:$J$726</definedName>
    <definedName name="_xlnm.Print_Titles" localSheetId="0">'DATA'!$1:$3</definedName>
  </definedNames>
  <calcPr fullCalcOnLoad="1"/>
</workbook>
</file>

<file path=xl/sharedStrings.xml><?xml version="1.0" encoding="utf-8"?>
<sst xmlns="http://schemas.openxmlformats.org/spreadsheetml/2006/main" count="873" uniqueCount="349">
  <si>
    <t>FY 2002</t>
  </si>
  <si>
    <t>Operation and Maintenance, Army</t>
  </si>
  <si>
    <t>BUDGET ACTIVITY 01:  OPERATING FORCES</t>
  </si>
  <si>
    <t>LAND FORCES</t>
  </si>
  <si>
    <t>2020a</t>
  </si>
  <si>
    <t>DIVISIONS</t>
  </si>
  <si>
    <t>CORPS COMBAT FORCES</t>
  </si>
  <si>
    <t>CORPS SUPPORT FORCES</t>
  </si>
  <si>
    <t>LAND FORCES OPERATIONS SUPPORT</t>
  </si>
  <si>
    <t>LAND FORCES READINESS</t>
  </si>
  <si>
    <t>FORCE READINESS OPERATIONS SUPPORT</t>
  </si>
  <si>
    <t>LAND FORCES SYSTEMS READINESS</t>
  </si>
  <si>
    <t>LAND FORCES DEPOT MAINTENANCE</t>
  </si>
  <si>
    <t>LAND FORCES READINESS SUPPORT</t>
  </si>
  <si>
    <t>BASE OPERATIONS SUPPORT</t>
  </si>
  <si>
    <t>MANAGEMENT &amp; OPERATIONAL HEADQUARTERS</t>
  </si>
  <si>
    <t>UNIFIED COMMANDS</t>
  </si>
  <si>
    <t>MISCELLANEOUS ACTIVITIES</t>
  </si>
  <si>
    <t>TOTAL, BA 01:  OPERATING FORCES</t>
  </si>
  <si>
    <t>BUDGET ACTIVITY 02:  MOBILIZATION</t>
  </si>
  <si>
    <t>MOBILITY OPERATIONS</t>
  </si>
  <si>
    <t>STRATEGIC MOBILIZATION</t>
  </si>
  <si>
    <t>ARMY PREPOSITIONED STOCKS</t>
  </si>
  <si>
    <t>INDUSTRIAL PREPAREDNESS</t>
  </si>
  <si>
    <t>TOTAL, BA 02:  MOBILIZATION</t>
  </si>
  <si>
    <t>BUDGET ACTIVITY 03:  TRAINING AND RECRUITING</t>
  </si>
  <si>
    <t>ACCESSION TRAINING</t>
  </si>
  <si>
    <t>OFFICER ACQUISITION</t>
  </si>
  <si>
    <t>RECRUIT TRAINING</t>
  </si>
  <si>
    <t>ONE STATION UNIT TRAINING</t>
  </si>
  <si>
    <t>SENIOR RESERVE OFFICERS' TRAINING CORPS</t>
  </si>
  <si>
    <t>BASIC SKILL/ ADVANCE TRAINING</t>
  </si>
  <si>
    <t>SPECIALIZED SKILL TRAINING</t>
  </si>
  <si>
    <t>FLIGHT TRAINING</t>
  </si>
  <si>
    <t>PROFESSIONAL DEVELOPMENT EDUCATION</t>
  </si>
  <si>
    <t>TRAINING SUPPORT</t>
  </si>
  <si>
    <t>RECRUITING/OTHER TRAINING</t>
  </si>
  <si>
    <t>RECRUITING AND ADVERTISING</t>
  </si>
  <si>
    <t>EXAMINING</t>
  </si>
  <si>
    <t>OFF-DUTY AND VOLUNTARY EDUCATION</t>
  </si>
  <si>
    <t>CIVILIAN EDUCATION AND TRAINING</t>
  </si>
  <si>
    <t>JUNIOR RESERVE OFFICERS' TRAINING CORPS</t>
  </si>
  <si>
    <t>TOTAL, BA 03:  TRAINING AND RECRUITING</t>
  </si>
  <si>
    <t>BUDGET ACTIVITY 04:  ADMINISTRATION &amp; SERVICEWIDE ACTIVITIES</t>
  </si>
  <si>
    <t>SECURITY PROGRAMS</t>
  </si>
  <si>
    <t>LOGISTICS OPERATIONS</t>
  </si>
  <si>
    <t>SERVICEWIDE TRANSPORTATION</t>
  </si>
  <si>
    <t>CENTRAL SUPPLY ACTIVITIES</t>
  </si>
  <si>
    <t>LOGISTICS SUPPORT ACTIVITIES</t>
  </si>
  <si>
    <t>AMMUNITION MANAGEMENT</t>
  </si>
  <si>
    <t>SERVICEWIDE SUPPORT</t>
  </si>
  <si>
    <t>ADMINISTRATION</t>
  </si>
  <si>
    <t>SERVICEWIDE COMMUNICATIONS</t>
  </si>
  <si>
    <t>MANPOWER MANAGEMENT</t>
  </si>
  <si>
    <t>OTHER PERSONNEL SUPPORT</t>
  </si>
  <si>
    <t>OTHER SERVICE SUPPORT</t>
  </si>
  <si>
    <t>ARMY CLAIMS</t>
  </si>
  <si>
    <t>REAL ESTATE MANAGEMENT</t>
  </si>
  <si>
    <t>SUPPORT OF OTHER NATIONS</t>
  </si>
  <si>
    <t>INTERNATIONAL MILITARY HEADQUARTERS</t>
  </si>
  <si>
    <t>MISC. SUPPORT OF OTHER NATIONS</t>
  </si>
  <si>
    <t>EXPANSION OF NATO</t>
  </si>
  <si>
    <t>TOTAL, BA 04:  ADMINISTRATION &amp; SERVICEWIDE ACTIVITIES</t>
  </si>
  <si>
    <t>Total Operation and Maintenance, Army</t>
  </si>
  <si>
    <t>Operation and Maintenance, Navy</t>
  </si>
  <si>
    <t>AIR OPERATIONS</t>
  </si>
  <si>
    <t>1804n</t>
  </si>
  <si>
    <t>MISSION AND OTHER FLIGHT OPERATIONS</t>
  </si>
  <si>
    <t>FLEET AIR TRAINING</t>
  </si>
  <si>
    <t>INTERMEDIATE MAINTENANCE</t>
  </si>
  <si>
    <t>AIR OPERATIONS AND SAFETY SUPPORT</t>
  </si>
  <si>
    <t>AIRCRAFT DEPOT MAINTENANCE</t>
  </si>
  <si>
    <t>AIRCRAFT DEPOT OPERATIONS SUPPORT</t>
  </si>
  <si>
    <t>SHIP OPERATIONS</t>
  </si>
  <si>
    <t>MISSION AND OTHER SHIP OPERATIONS</t>
  </si>
  <si>
    <t>SHIP OPERATIONAL SUPPORT AND TRAINING</t>
  </si>
  <si>
    <t>SHIP DEPOT OPERATIONS SUPPORT</t>
  </si>
  <si>
    <t>COMBAT OPERATIONS/SUPPORT</t>
  </si>
  <si>
    <t>COMBAT COMMUNICATIONS</t>
  </si>
  <si>
    <t>ELECTRONIC WARFARE</t>
  </si>
  <si>
    <t>SPACE SYSTEMS &amp; SURVEILLANCE</t>
  </si>
  <si>
    <t>WARFARE TACTICS</t>
  </si>
  <si>
    <t>COMBAT SUPPORT FORCES</t>
  </si>
  <si>
    <t>EQUIPMENT MAINTENANCE</t>
  </si>
  <si>
    <t>DEPOT OPERATIONS SUPPORT</t>
  </si>
  <si>
    <t>WEAPONS SUPPORT</t>
  </si>
  <si>
    <t>CRUISE MISSILE</t>
  </si>
  <si>
    <t>FLEET BALLISTIC MISSILE</t>
  </si>
  <si>
    <t>IN-SERVICE WEAPONS SYSTEMS SUPPORT</t>
  </si>
  <si>
    <t>WEAPONS MAINTENANCE</t>
  </si>
  <si>
    <t>WORKING CAPITAL FUND SUPPORT</t>
  </si>
  <si>
    <t>BASE SUPPORT</t>
  </si>
  <si>
    <t>FACILITIES SUSTAINMENT, RESTORATION &amp; MODERNIZATION</t>
  </si>
  <si>
    <t>READY RESERVE AND PREPOSITIONING FORCES</t>
  </si>
  <si>
    <t>SHIP PREPOSITIONING AND SURGE</t>
  </si>
  <si>
    <t>ACTIVATIONS/INACTIVATIONS</t>
  </si>
  <si>
    <t>AIRCRAFT ACTIVATIONS/INACTIVATIONS</t>
  </si>
  <si>
    <t>SHIP ACTIVATIONS/INACTIVATIONS</t>
  </si>
  <si>
    <t>MOBILIZATION PREPAREDNESS</t>
  </si>
  <si>
    <t>FLEET HOSPITAL PROGRAM</t>
  </si>
  <si>
    <t>INDUSTRIAL READINESS</t>
  </si>
  <si>
    <t>COAST GUARD SUPPORT</t>
  </si>
  <si>
    <t>RESERVE OFFICERS TRAINING CORPS</t>
  </si>
  <si>
    <t>BASIC SKILLS AND ADVANCED TRAINING</t>
  </si>
  <si>
    <t>RECRUITING, AND OTHER TRAINING AND EDUCATION</t>
  </si>
  <si>
    <t>JUNIOR ROTC</t>
  </si>
  <si>
    <t>EXTERNAL RELATIONS</t>
  </si>
  <si>
    <t>CIVILIAN MANPOWER &amp; PERSONNEL MGT</t>
  </si>
  <si>
    <t>MILITARY MANPOWER &amp; PERSONNEL MGT</t>
  </si>
  <si>
    <t>MEDICAL ACTIVITIES</t>
  </si>
  <si>
    <t>LOGISTICS OPERATIONS AND TECHNICAL SUPPORT</t>
  </si>
  <si>
    <t>ENVIRONMENTAL PROGRAMS</t>
  </si>
  <si>
    <t>PLANNING, ENGINEERING &amp; DESIGN</t>
  </si>
  <si>
    <t>ACQUISITION AND PROGRAM MANAGEMENT</t>
  </si>
  <si>
    <t>AIR SYSTEMS SUPPORT</t>
  </si>
  <si>
    <t>HULL, MECHANICAL &amp; ELECTRICAL SUPPORT</t>
  </si>
  <si>
    <t>COMBAT/WEAPONS SYSTEMS</t>
  </si>
  <si>
    <t>SPACE &amp; ELECTRONIC WARFARE SYSTEMS</t>
  </si>
  <si>
    <t>INTERNATIONAL HDQTRS &amp; AGENCIES</t>
  </si>
  <si>
    <t>CANCELLED ACCOUNTS</t>
  </si>
  <si>
    <t>CANCELLED ACCOUNT</t>
  </si>
  <si>
    <t>PROBLEM DISBURSEMENTS</t>
  </si>
  <si>
    <t>Total Operation and Maintenance, Navy</t>
  </si>
  <si>
    <t>Operation and Maintenance, Marine Corps</t>
  </si>
  <si>
    <t>EXPEDITIONARY FORCES</t>
  </si>
  <si>
    <t>1106n</t>
  </si>
  <si>
    <t>OPERATIONAL FORCES</t>
  </si>
  <si>
    <t>FIELD LOGISTICS</t>
  </si>
  <si>
    <t>DEPOT MAINTENANCE</t>
  </si>
  <si>
    <t>USMC PREPOSITIONING</t>
  </si>
  <si>
    <t>MARITIME PREPOSITIONING</t>
  </si>
  <si>
    <t>NORWAY PREPOSITIONING</t>
  </si>
  <si>
    <t>SPECIALIZED SKILLS TRAINING</t>
  </si>
  <si>
    <t>RECRUITING AND OTHER TRAINING EDUCATION</t>
  </si>
  <si>
    <t>SPECIAL SUPPORT</t>
  </si>
  <si>
    <t>Total Operation and Maintenance, Marine Corps</t>
  </si>
  <si>
    <t>Operation and Maintenance, Air Force</t>
  </si>
  <si>
    <t>3400f</t>
  </si>
  <si>
    <t>PRIMARY COMBAT FORCES</t>
  </si>
  <si>
    <t>COMBAT RELATED OPERATIONS</t>
  </si>
  <si>
    <t>SPACE OPERATIONS</t>
  </si>
  <si>
    <t>SERVICEWIDE ACTIVITIES</t>
  </si>
  <si>
    <t>SUPPORT TO OTHER NATIONS</t>
  </si>
  <si>
    <t>Total Operation and Maintenance, Air Force</t>
  </si>
  <si>
    <t>Operation and Maintenance, Defense-wide</t>
  </si>
  <si>
    <t>BUDGET ACTIVITY 1: OPERATING FORCES</t>
  </si>
  <si>
    <t>0100d</t>
  </si>
  <si>
    <t xml:space="preserve">JOINT CHIEFS OF STAFF                                 </t>
  </si>
  <si>
    <t xml:space="preserve">SPECIAL OPERATIONS COMMAND                            </t>
  </si>
  <si>
    <t>DEFENSE THREAT REDUCTION AGENCY</t>
  </si>
  <si>
    <t xml:space="preserve">  TOTAL, BUDGET ACTIVITY 1:</t>
  </si>
  <si>
    <t>BUDGET ACTIVITY 2: MOBILIZATION</t>
  </si>
  <si>
    <t xml:space="preserve">DEFENSE LOGISTICS AGENCY                              </t>
  </si>
  <si>
    <t xml:space="preserve">  TOTAL, BUDGET ACTIVITY 2:</t>
  </si>
  <si>
    <t>BUDGET ACTIVITY 3: TRAINING AND RECRUITING</t>
  </si>
  <si>
    <t xml:space="preserve">AMERICAN FORCES INFORMATION SERVICE                   </t>
  </si>
  <si>
    <t xml:space="preserve">DEFENSE ACQUISITION UNIVERSITY                        </t>
  </si>
  <si>
    <t>DEFENSE CONTRACT AUDIT AGENCY</t>
  </si>
  <si>
    <t>DEFENSE FINANCE AND ACCOUNTING SERVICE</t>
  </si>
  <si>
    <t xml:space="preserve">DEFENSE HUMAN RESOURCES  ACTIVITY   </t>
  </si>
  <si>
    <t>DEFENSE SECURITY SERVICE</t>
  </si>
  <si>
    <t>SPECIAL OPERATIONS COMMAND</t>
  </si>
  <si>
    <t xml:space="preserve">  TOTAL, BUDGET ACTIVITY 3:</t>
  </si>
  <si>
    <t>BUDGET ACTIVITY 4: ADMIN &amp; SERVICEWIDE ACTIVITIES</t>
  </si>
  <si>
    <t>CIVIL MILITARY PROGRAMS</t>
  </si>
  <si>
    <t xml:space="preserve">DEFENSE CONTRACT AUDIT AGENCY                         </t>
  </si>
  <si>
    <t>DEFENSE CONTRACT MANAGEMENT AGENCY</t>
  </si>
  <si>
    <t xml:space="preserve">DEFENSE FINANCE AND ACCOUNTING SERVICE                         </t>
  </si>
  <si>
    <t xml:space="preserve">DEFENSE INFORMATION SYSTEMS AGENCY                         </t>
  </si>
  <si>
    <t xml:space="preserve">DEFENSE LEGAL SERVICES AGENCY                         </t>
  </si>
  <si>
    <t xml:space="preserve">DEPARTMENT OF DEFENSE DEPENDENTS EDUCATION            </t>
  </si>
  <si>
    <t xml:space="preserve">DEFENSE POW /MISSING PERSONS OFFICE                                </t>
  </si>
  <si>
    <t>DEFENSE SECURITY COOPERATION AGENCY</t>
  </si>
  <si>
    <t xml:space="preserve">DEFENSE THREAT REDUCTION  AGENCY            </t>
  </si>
  <si>
    <t xml:space="preserve">OFFICE OF ECONOMIC ADJUSTMENT                         </t>
  </si>
  <si>
    <t xml:space="preserve">OFFICE OF THE SECRETARY OF DEFENSE                    </t>
  </si>
  <si>
    <t>SPECIAL ACTIVITIES</t>
  </si>
  <si>
    <t xml:space="preserve">WASHINGTON HEADQUARTERS SERVICES                     </t>
  </si>
  <si>
    <t>TOTAL, BUDGET ACTIVITY 4:</t>
  </si>
  <si>
    <t xml:space="preserve">Total Operation and Maintenance, Defense-Wide   </t>
  </si>
  <si>
    <t>2080a</t>
  </si>
  <si>
    <t>DIVISION FORCES</t>
  </si>
  <si>
    <t>ECHELON ABOVE CORPS FORCES</t>
  </si>
  <si>
    <t>FORCES READINESS OPERATIONS SUPPORT</t>
  </si>
  <si>
    <t>LAND FORCES SYSTEM READINESS</t>
  </si>
  <si>
    <t>ADDITIONAL ACTIVITIES</t>
  </si>
  <si>
    <t>ADMINISTRATION AND SERVICEWIDE ACTIVITIES</t>
  </si>
  <si>
    <t>Total Operation and Maintenance, Army Reserve</t>
  </si>
  <si>
    <t>Operation and Maintenance, Navy Reserve</t>
  </si>
  <si>
    <t>RESERVE AIR OPERATIONS</t>
  </si>
  <si>
    <t>1806n</t>
  </si>
  <si>
    <t>RESERVE SHIP OPERATIONS</t>
  </si>
  <si>
    <t>RESERVE COMBAT OPERATIONS SUPPORT</t>
  </si>
  <si>
    <t>RESERVE WEAPONS SUPPORT</t>
  </si>
  <si>
    <t>OTHER SERVICEWIDE SUPPORT</t>
  </si>
  <si>
    <t>Total Operation and Maintenance, Navy Reserve</t>
  </si>
  <si>
    <t>Operation and Maintenance, Marine Corps Reserve</t>
  </si>
  <si>
    <t>MISSION FORCES</t>
  </si>
  <si>
    <t>1107n</t>
  </si>
  <si>
    <t>Total Operation and Maintenance, Marine Corps Reserve</t>
  </si>
  <si>
    <t>Operation and Maintenance, Air Force Reserve</t>
  </si>
  <si>
    <t>3740f</t>
  </si>
  <si>
    <t>MISSION SUPPORT OPERATIONS</t>
  </si>
  <si>
    <t>MILITARY MANPOWER AND PERSONNEL MANAGEMENT</t>
  </si>
  <si>
    <t>AUDIOVISUAL</t>
  </si>
  <si>
    <t>Total Operation and Maintenance, Air Force Reserve</t>
  </si>
  <si>
    <t>Operation and Maintenance, Army National Guard</t>
  </si>
  <si>
    <t>2065a</t>
  </si>
  <si>
    <t>STAFF MANAGEMENT</t>
  </si>
  <si>
    <t>INFORMATION MANAGEMENT</t>
  </si>
  <si>
    <t>PERSONNEL ADMINISTRATION</t>
  </si>
  <si>
    <t>Total Operation and Maintenance, Army National Guard</t>
  </si>
  <si>
    <t>Operation and Maintenance, Air National Guard</t>
  </si>
  <si>
    <t>3840f</t>
  </si>
  <si>
    <t>AIRCRAFT OPERATIONS</t>
  </si>
  <si>
    <t>Total Operation and Maintenance, Air National Guard</t>
  </si>
  <si>
    <t>TRANSFER ACCOUNTS</t>
  </si>
  <si>
    <t>0810a</t>
  </si>
  <si>
    <t>0810n</t>
  </si>
  <si>
    <t>ENVIRONMENTAL RESTORATION, NAVY</t>
  </si>
  <si>
    <t>0810f</t>
  </si>
  <si>
    <t>ENVIRONMENTAL RESTORATION, AIR FORCE</t>
  </si>
  <si>
    <t>0810d</t>
  </si>
  <si>
    <t>ENVIRONMENTAL RESTORATION, DEFENSE-WIDE</t>
  </si>
  <si>
    <t>0811d</t>
  </si>
  <si>
    <t>ENVIRONMENTAL RESTORATION, FORMERLY USED DEFENSE SITES</t>
  </si>
  <si>
    <t>DRUG INTERDICTION AND COUNTER-DRUG ACTIVITIES</t>
  </si>
  <si>
    <t>0118d</t>
  </si>
  <si>
    <t>OVERSEAS CONTINGENCIES</t>
  </si>
  <si>
    <t>TOTAL, O&amp;M, TRANSFER ACCOUNTS</t>
  </si>
  <si>
    <t>OFFICE OF THE INSPECTOR GENERAL</t>
  </si>
  <si>
    <t>0104d</t>
  </si>
  <si>
    <t>U.S. COURT OF APPEALS FOR THE ARMED FORCES</t>
  </si>
  <si>
    <t>0838d</t>
  </si>
  <si>
    <t>SUPPORT OF INTERNATIONAL SPORTING COMPETITIONS</t>
  </si>
  <si>
    <t>0819d</t>
  </si>
  <si>
    <t>1236n</t>
  </si>
  <si>
    <t>PAYMENT TO KAHO'OLAWE ISLAND</t>
  </si>
  <si>
    <t>0833d</t>
  </si>
  <si>
    <t>EMERGENCY RESPONSE FUND, DEFENSE</t>
  </si>
  <si>
    <t>DEFENSE HEALTH PROGRAM</t>
  </si>
  <si>
    <t>0134d</t>
  </si>
  <si>
    <t>FORMER SOVIET UNION THREAT REDUCTION</t>
  </si>
  <si>
    <t>0839d</t>
  </si>
  <si>
    <t>QUALITY OF LIFE ENHANCEMENTS</t>
  </si>
  <si>
    <t>0840d</t>
  </si>
  <si>
    <t>OPPLAN 34A-35 P.O.W.</t>
  </si>
  <si>
    <t>TOTAL, MISCELLANEOUS</t>
  </si>
  <si>
    <t>TOTAL OPERATION AND MAINTENANCE TITLE:</t>
  </si>
  <si>
    <t>APPROPRIATION SUMMARY</t>
  </si>
  <si>
    <t>ECHELON ABOVE CORPS SUPPORT FORCES</t>
  </si>
  <si>
    <t>OPERATIONAL METEOROLOGY &amp; OCEANOGRAPHY</t>
  </si>
  <si>
    <t>CLASSIFIED PROGRAMS</t>
  </si>
  <si>
    <t>Total Obligational Authority</t>
  </si>
  <si>
    <t>Department of the Army</t>
  </si>
  <si>
    <t>Total Department of the Army</t>
  </si>
  <si>
    <t>Department of the Navy</t>
  </si>
  <si>
    <t>Total Department of the Navy</t>
  </si>
  <si>
    <t>Department of the Air Force</t>
  </si>
  <si>
    <t>Total Department of the Air Force</t>
  </si>
  <si>
    <t>Defense-Wide</t>
  </si>
  <si>
    <t>Transfer Accounts and Miscellaneous</t>
  </si>
  <si>
    <t>Total Miscellaneous</t>
  </si>
  <si>
    <t>FY 2003</t>
  </si>
  <si>
    <t>JUDGEMENT FUND</t>
  </si>
  <si>
    <t>COUNTER-TERRORISM/WMD DEFENSE</t>
  </si>
  <si>
    <r>
      <t>(</t>
    </r>
    <r>
      <rPr>
        <b/>
        <u val="single"/>
        <sz val="10"/>
        <color indexed="8"/>
        <rFont val="Times New Roman"/>
        <family val="1"/>
      </rPr>
      <t>Dollars in Thousands</t>
    </r>
    <r>
      <rPr>
        <b/>
        <sz val="10"/>
        <color indexed="8"/>
        <rFont val="Times New Roman"/>
        <family val="1"/>
      </rPr>
      <t>)</t>
    </r>
  </si>
  <si>
    <t>0099d</t>
  </si>
  <si>
    <t>OVERSEAS HUMANITARIAN, DISASTER, AND CIVIC AFFAIRS</t>
  </si>
  <si>
    <t>FY 2004</t>
  </si>
  <si>
    <t>FY 2005</t>
  </si>
  <si>
    <t>DEFENSE TECHNOLOGY SECURITY ADMINISTRATION</t>
  </si>
  <si>
    <t>COMMISSARY OPERATIONS</t>
  </si>
  <si>
    <t xml:space="preserve">PRIMARY COMBAT FORCES                                                                               </t>
  </si>
  <si>
    <t xml:space="preserve">PRIMARY COMBAT WEAPONS                                                                              </t>
  </si>
  <si>
    <t xml:space="preserve">COMBAT ENHANCEMENT FORCES                                                                           </t>
  </si>
  <si>
    <t xml:space="preserve">AIR OPERATIONS TRAINING                                                                             </t>
  </si>
  <si>
    <t xml:space="preserve">COMBAT COMMUNICATIONS                                                                               </t>
  </si>
  <si>
    <t xml:space="preserve">DEPOT MAINTENANCE                                                                                   </t>
  </si>
  <si>
    <t xml:space="preserve">GLOBAL C3I &amp; EARLY WARNING                                                                          </t>
  </si>
  <si>
    <t xml:space="preserve">NAVIGATION/WEATHER SUPPORT                                                                          </t>
  </si>
  <si>
    <t xml:space="preserve">OTHER COMBAT OPERATIONS SUPPORT PROGRAMS                                                            </t>
  </si>
  <si>
    <t xml:space="preserve">JCS EXERCISES                                                                                       </t>
  </si>
  <si>
    <t xml:space="preserve">MANAGEMENT/OPERATIONAL HEADQUARTERS                                                                 </t>
  </si>
  <si>
    <t xml:space="preserve">TACTICAL INTELLIGENCE AND SPECIAL ACTIVITIES                                                        </t>
  </si>
  <si>
    <t xml:space="preserve">LAUNCH FACILITIES                                                                                   </t>
  </si>
  <si>
    <t xml:space="preserve">LAUNCH VEHICLES                                                                                     </t>
  </si>
  <si>
    <t xml:space="preserve">SPACE CONTROL SYSTEMS                                                                               </t>
  </si>
  <si>
    <t xml:space="preserve">SATELLITE SYSTEMS                                                                                   </t>
  </si>
  <si>
    <t xml:space="preserve">OTHER SPACE OPERATIONS                                                                              </t>
  </si>
  <si>
    <t xml:space="preserve">AIRLIFT OPERATIONS                                                                                  </t>
  </si>
  <si>
    <t xml:space="preserve">AIRLIFT OPERATIONS C3I                                                                              </t>
  </si>
  <si>
    <t xml:space="preserve">MOBILIZATION PREPAREDNESS                                                                           </t>
  </si>
  <si>
    <t xml:space="preserve">PAYMENTS TO TRANSPORTATION BUSINESS AREA                                                            </t>
  </si>
  <si>
    <t xml:space="preserve">OFFICER ACQUISITION                                                                                 </t>
  </si>
  <si>
    <t xml:space="preserve">RECRUIT TRAINING                                                                                    </t>
  </si>
  <si>
    <t xml:space="preserve">RESERVE OFFICER TRAINING CORPS (ROTC)                                                               </t>
  </si>
  <si>
    <t xml:space="preserve">SPECIALIZED SKILL TRAINING                                                                          </t>
  </si>
  <si>
    <t xml:space="preserve">FLIGHT TRAINING                                                                                     </t>
  </si>
  <si>
    <t xml:space="preserve">PROFESSIONAL DEVELOPMENT EDUCATION                                                                  </t>
  </si>
  <si>
    <t xml:space="preserve">TRAINING SUPPORT                                                                                    </t>
  </si>
  <si>
    <t xml:space="preserve">RECRUITING AND ADVERTISING                                                                          </t>
  </si>
  <si>
    <t xml:space="preserve">EXAMINING                                                                                           </t>
  </si>
  <si>
    <t xml:space="preserve">OFF DUTY AND VOLUNTARY EDUCATION                                                                    </t>
  </si>
  <si>
    <t xml:space="preserve">CIVILIAN EDUCATION AND TRAINING                                                                     </t>
  </si>
  <si>
    <t xml:space="preserve">JUNIOR ROTC                                                                                         </t>
  </si>
  <si>
    <t xml:space="preserve">LOGISTICS OPERATIONS                                                                                </t>
  </si>
  <si>
    <t xml:space="preserve">TECHNICAL SUPPORT ACTIVITIES                                                                        </t>
  </si>
  <si>
    <t xml:space="preserve">SERVICEWIDE TRANSPORTATION                                                                          </t>
  </si>
  <si>
    <t xml:space="preserve">ADMINISTRATION                                                                                      </t>
  </si>
  <si>
    <t xml:space="preserve">SERVICEWIDE COMMUNICATIONS                                                                          </t>
  </si>
  <si>
    <t xml:space="preserve">PERSONNEL PROGRAMS                                                                                  </t>
  </si>
  <si>
    <t xml:space="preserve">RESCUE AND RECOVERY SERVICES                                                                        </t>
  </si>
  <si>
    <t xml:space="preserve">ARMS CONTROL                                                                                        </t>
  </si>
  <si>
    <t xml:space="preserve">OTHER SERVICEWIDE ACTIVITIES                                                                        </t>
  </si>
  <si>
    <t xml:space="preserve">OTHER PERSONNEL SUPPORT                                                                             </t>
  </si>
  <si>
    <t xml:space="preserve">CIVIL AIR PATROL CORPORATION                                                                        </t>
  </si>
  <si>
    <t>COMMISSARY OPERATIONS SUPPORT</t>
  </si>
  <si>
    <t>PERSONNEL/FINANCIAL ADMINISTRATION</t>
  </si>
  <si>
    <t xml:space="preserve">INTERMEDIATE MAINTENANCE </t>
  </si>
  <si>
    <t xml:space="preserve">ADMINISTRATION           </t>
  </si>
  <si>
    <t xml:space="preserve">COMBAT/WEAPONS SYSTEMS   </t>
  </si>
  <si>
    <t xml:space="preserve">OPERATING FORCES         </t>
  </si>
  <si>
    <t xml:space="preserve">DEPOT MAINTENANCE        </t>
  </si>
  <si>
    <t xml:space="preserve">SPECIAL SUPPORT          </t>
  </si>
  <si>
    <t xml:space="preserve">SHIP DEPOT MAINTENANCE   </t>
  </si>
  <si>
    <t>TITLE VI APPROPRIATIONS (Formerly in the O&amp;M Title)</t>
  </si>
  <si>
    <t>MISCELLANEOUS APPROPRIATIONS</t>
  </si>
  <si>
    <t>2/ Financing adjustment reflecting credit of accumulated Working Capital Fund cash in lieu of new appropriations to finance a portion of the O&amp;MN budget.</t>
  </si>
  <si>
    <t xml:space="preserve">1/ Funding for Intermediate Maintenance has been realigned to the Ship Maintenance Subactivity Group (100) to reflect regionalization of ship maintenance </t>
  </si>
  <si>
    <t>activities.</t>
  </si>
  <si>
    <t xml:space="preserve">BASE SUPPORT                                                                                        </t>
  </si>
  <si>
    <t xml:space="preserve">FACILITIES SUSTAINMENT, RESTORATION AND MODERNIZATION                                               </t>
  </si>
  <si>
    <t xml:space="preserve">BASE SUPPORT (ACADEMIES ONLY)                                                                       </t>
  </si>
  <si>
    <t xml:space="preserve">FACILITIES SUSTAINMENT, RESTORATION AND MODERNIZATION (ACADEMIES ONLY)                              </t>
  </si>
  <si>
    <t xml:space="preserve">BASE SUPPORT (OTHER TRAINING)                                                                       </t>
  </si>
  <si>
    <t xml:space="preserve">FACILITIES SUSTAINMENT, RESTORATION, AND MODERNIZATION                                              </t>
  </si>
  <si>
    <t xml:space="preserve">SECURITY PROGRAMS                                                                                   </t>
  </si>
  <si>
    <t xml:space="preserve">INTERNATIONAL SUPPORT                                                                               </t>
  </si>
  <si>
    <t>Operation and Maintenance, Army Reserve/3</t>
  </si>
  <si>
    <t>NWCF SUPPORT /2</t>
  </si>
  <si>
    <t>INTERMEDIATE MAINTENANCE /1</t>
  </si>
  <si>
    <t>SHIP DEPOT MAINTENANCE /1</t>
  </si>
  <si>
    <t>/3 Budget Activity totals in FY 2004 do not match the FY 2004/2005 Budget of the United States Appendix by $21.2 million.</t>
  </si>
  <si>
    <t>ENVIRONMENTAL RESTORATION, ARMY /4</t>
  </si>
  <si>
    <t>4/ FY 2004 total revised on February 4, 2003</t>
  </si>
  <si>
    <t>FACILITIES SUSTAINMENT, RESTORATION &amp; MODERNIZATION /5</t>
  </si>
  <si>
    <t>5/ BA-1 Base Operations Support and Facilities Sustainment totals revised June 13, 2003 by reversing program values.</t>
  </si>
  <si>
    <t>BASE OPERATIONS SUPPORT /5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</si>
</sst>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0\0"/>
    <numFmt numFmtId="166" formatCode="#,##0_);[Red]\(#,##0\);\-_)"/>
    <numFmt numFmtId="167" formatCode="00000"/>
    <numFmt numFmtId="168" formatCode="#,##0_);\-#,##0_);&quot;-&quot;_);_(@_)"/>
  </numFmts>
  <fonts count="18">
    <font>
      <sz val="10"/>
      <color indexed="8"/>
      <name val="MS Sans Serif"/>
      <family val="0"/>
    </font>
    <font>
      <sz val="8"/>
      <color indexed="8"/>
      <name val="Times New Roman"/>
      <family val="0"/>
    </font>
    <font>
      <u val="single"/>
      <sz val="8"/>
      <color indexed="8"/>
      <name val="Times New Roman"/>
      <family val="0"/>
    </font>
    <font>
      <sz val="10"/>
      <color indexed="8"/>
      <name val="Times New Roman"/>
      <family val="1"/>
    </font>
    <font>
      <b/>
      <u val="single"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color indexed="8"/>
      <name val="Times New Roman"/>
      <family val="1"/>
    </font>
    <font>
      <b/>
      <u val="single"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2"/>
      <color indexed="8"/>
      <name val="Times New Roman"/>
      <family val="1"/>
    </font>
    <font>
      <i/>
      <sz val="8"/>
      <color indexed="8"/>
      <name val="Arial"/>
      <family val="0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6" fontId="8" fillId="0" borderId="0" xfId="0" applyNumberFormat="1" applyFont="1" applyFill="1" applyAlignment="1" applyProtection="1">
      <alignment/>
      <protection locked="0"/>
    </xf>
    <xf numFmtId="166" fontId="7" fillId="0" borderId="0" xfId="0" applyNumberFormat="1" applyFont="1" applyFill="1" applyAlignment="1" applyProtection="1">
      <alignment/>
      <protection locked="0"/>
    </xf>
    <xf numFmtId="0" fontId="11" fillId="0" borderId="0" xfId="0" applyFont="1" applyFill="1" applyAlignment="1" applyProtection="1">
      <alignment horizontal="center"/>
      <protection/>
    </xf>
    <xf numFmtId="0" fontId="7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165" fontId="3" fillId="0" borderId="0" xfId="0" applyNumberFormat="1" applyFont="1" applyFill="1" applyAlignment="1" applyProtection="1">
      <alignment horizontal="center"/>
      <protection/>
    </xf>
    <xf numFmtId="0" fontId="9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5" fillId="0" borderId="0" xfId="0" applyFont="1" applyFill="1" applyAlignment="1" applyProtection="1">
      <alignment horizontal="left"/>
      <protection/>
    </xf>
    <xf numFmtId="0" fontId="9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/>
      <protection locked="0"/>
    </xf>
    <xf numFmtId="0" fontId="5" fillId="0" borderId="0" xfId="0" applyFont="1" applyFill="1" applyAlignment="1" applyProtection="1">
      <alignment/>
      <protection locked="0"/>
    </xf>
    <xf numFmtId="165" fontId="3" fillId="0" borderId="0" xfId="0" applyNumberFormat="1" applyFont="1" applyFill="1" applyAlignment="1" applyProtection="1">
      <alignment horizontal="center"/>
      <protection locked="0"/>
    </xf>
    <xf numFmtId="0" fontId="6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/>
    </xf>
    <xf numFmtId="0" fontId="10" fillId="0" borderId="0" xfId="0" applyFont="1" applyFill="1" applyAlignment="1" applyProtection="1">
      <alignment/>
      <protection/>
    </xf>
    <xf numFmtId="0" fontId="8" fillId="0" borderId="0" xfId="0" applyFont="1" applyFill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3" fillId="0" borderId="0" xfId="0" applyFont="1" applyFill="1" applyAlignment="1" applyProtection="1">
      <alignment horizontal="left"/>
      <protection locked="0"/>
    </xf>
    <xf numFmtId="49" fontId="3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 quotePrefix="1">
      <alignment/>
    </xf>
    <xf numFmtId="0" fontId="17" fillId="0" borderId="0" xfId="0" applyFont="1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165" fontId="17" fillId="0" borderId="0" xfId="0" applyNumberFormat="1" applyFont="1" applyFill="1" applyAlignment="1" applyProtection="1">
      <alignment horizontal="center"/>
      <protection/>
    </xf>
    <xf numFmtId="0" fontId="3" fillId="0" borderId="0" xfId="0" applyFont="1" applyFill="1" applyAlignment="1">
      <alignment/>
    </xf>
    <xf numFmtId="0" fontId="14" fillId="0" borderId="0" xfId="0" applyFont="1" applyFill="1" applyAlignment="1" applyProtection="1">
      <alignment/>
      <protection/>
    </xf>
    <xf numFmtId="0" fontId="13" fillId="0" borderId="0" xfId="0" applyFont="1" applyFill="1" applyAlignment="1" applyProtection="1">
      <alignment horizontal="left"/>
      <protection/>
    </xf>
    <xf numFmtId="165" fontId="14" fillId="0" borderId="0" xfId="0" applyNumberFormat="1" applyFont="1" applyFill="1" applyAlignment="1" applyProtection="1">
      <alignment horizontal="center"/>
      <protection/>
    </xf>
    <xf numFmtId="0" fontId="14" fillId="0" borderId="0" xfId="0" applyFont="1" applyFill="1" applyAlignment="1">
      <alignment/>
    </xf>
    <xf numFmtId="0" fontId="13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alignment/>
      <protection locked="0"/>
    </xf>
    <xf numFmtId="165" fontId="14" fillId="0" borderId="0" xfId="0" applyNumberFormat="1" applyFont="1" applyFill="1" applyAlignment="1" applyProtection="1">
      <alignment horizontal="center"/>
      <protection locked="0"/>
    </xf>
    <xf numFmtId="0" fontId="15" fillId="0" borderId="0" xfId="0" applyFont="1" applyFill="1" applyAlignment="1" applyProtection="1">
      <alignment horizontal="left"/>
      <protection locked="0"/>
    </xf>
    <xf numFmtId="0" fontId="15" fillId="0" borderId="0" xfId="0" applyFont="1" applyFill="1" applyAlignment="1" applyProtection="1">
      <alignment horizontal="left"/>
      <protection/>
    </xf>
    <xf numFmtId="0" fontId="1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horizontal="left"/>
      <protection/>
    </xf>
    <xf numFmtId="0" fontId="14" fillId="0" borderId="0" xfId="0" applyFont="1" applyFill="1" applyAlignment="1" applyProtection="1">
      <alignment horizontal="left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left"/>
      <protection/>
    </xf>
    <xf numFmtId="166" fontId="9" fillId="0" borderId="0" xfId="0" applyNumberFormat="1" applyFont="1" applyFill="1" applyAlignment="1" applyProtection="1">
      <alignment horizontal="left" indent="2"/>
      <protection locked="0"/>
    </xf>
    <xf numFmtId="0" fontId="3" fillId="0" borderId="0" xfId="0" applyFont="1" applyFill="1" applyAlignment="1" applyProtection="1">
      <alignment horizontal="center"/>
      <protection/>
    </xf>
    <xf numFmtId="166" fontId="9" fillId="0" borderId="0" xfId="0" applyNumberFormat="1" applyFont="1" applyFill="1" applyAlignment="1" applyProtection="1">
      <alignment horizontal="left" indent="1"/>
      <protection locked="0"/>
    </xf>
    <xf numFmtId="0" fontId="7" fillId="0" borderId="0" xfId="0" applyFont="1" applyFill="1" applyAlignment="1" applyProtection="1">
      <alignment horizontal="left" indent="1"/>
      <protection locked="0"/>
    </xf>
    <xf numFmtId="168" fontId="3" fillId="0" borderId="0" xfId="0" applyNumberFormat="1" applyFont="1" applyFill="1" applyAlignment="1" applyProtection="1">
      <alignment/>
      <protection locked="0"/>
    </xf>
    <xf numFmtId="168" fontId="13" fillId="0" borderId="0" xfId="0" applyNumberFormat="1" applyFont="1" applyFill="1" applyAlignment="1" applyProtection="1">
      <alignment horizontal="right"/>
      <protection/>
    </xf>
    <xf numFmtId="168" fontId="13" fillId="0" borderId="0" xfId="0" applyNumberFormat="1" applyFont="1" applyFill="1" applyAlignment="1" applyProtection="1">
      <alignment/>
      <protection locked="0"/>
    </xf>
    <xf numFmtId="168" fontId="14" fillId="0" borderId="0" xfId="0" applyNumberFormat="1" applyFont="1" applyFill="1" applyAlignment="1" applyProtection="1">
      <alignment/>
      <protection locked="0"/>
    </xf>
    <xf numFmtId="168" fontId="3" fillId="0" borderId="0" xfId="15" applyNumberFormat="1" applyFont="1" applyFill="1" applyAlignment="1" applyProtection="1">
      <alignment horizontal="right"/>
      <protection locked="0"/>
    </xf>
    <xf numFmtId="168" fontId="3" fillId="0" borderId="0" xfId="0" applyNumberFormat="1" applyFont="1" applyFill="1" applyAlignment="1" applyProtection="1">
      <alignment/>
      <protection/>
    </xf>
    <xf numFmtId="168" fontId="14" fillId="0" borderId="0" xfId="0" applyNumberFormat="1" applyFont="1" applyFill="1" applyAlignment="1" applyProtection="1">
      <alignment/>
      <protection/>
    </xf>
    <xf numFmtId="168" fontId="13" fillId="0" borderId="0" xfId="0" applyNumberFormat="1" applyFont="1" applyFill="1" applyAlignment="1" applyProtection="1">
      <alignment/>
      <protection/>
    </xf>
    <xf numFmtId="168" fontId="3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 applyProtection="1">
      <alignment horizontal="right"/>
      <protection locked="0"/>
    </xf>
    <xf numFmtId="168" fontId="14" fillId="0" borderId="0" xfId="0" applyNumberFormat="1" applyFont="1" applyFill="1" applyAlignment="1" applyProtection="1">
      <alignment horizontal="right"/>
      <protection/>
    </xf>
    <xf numFmtId="168" fontId="14" fillId="0" borderId="0" xfId="0" applyNumberFormat="1" applyFont="1" applyFill="1" applyAlignment="1" applyProtection="1">
      <alignment horizontal="right"/>
      <protection locked="0"/>
    </xf>
    <xf numFmtId="168" fontId="15" fillId="0" borderId="0" xfId="0" applyNumberFormat="1" applyFont="1" applyFill="1" applyAlignment="1" applyProtection="1">
      <alignment horizontal="right"/>
      <protection locked="0"/>
    </xf>
    <xf numFmtId="168" fontId="3" fillId="0" borderId="0" xfId="0" applyNumberFormat="1" applyFont="1" applyFill="1" applyAlignment="1" applyProtection="1">
      <alignment horizontal="right"/>
      <protection/>
    </xf>
    <xf numFmtId="168" fontId="13" fillId="0" borderId="0" xfId="0" applyNumberFormat="1" applyFont="1" applyAlignment="1" applyProtection="1">
      <alignment/>
      <protection/>
    </xf>
    <xf numFmtId="168" fontId="3" fillId="0" borderId="0" xfId="0" applyNumberFormat="1" applyFont="1" applyFill="1" applyAlignment="1" applyProtection="1">
      <alignment horizontal="right"/>
      <protection locked="0"/>
    </xf>
    <xf numFmtId="168" fontId="3" fillId="0" borderId="0" xfId="0" applyNumberFormat="1" applyFont="1" applyAlignment="1" applyProtection="1">
      <alignment/>
      <protection/>
    </xf>
    <xf numFmtId="168" fontId="4" fillId="0" borderId="0" xfId="15" applyNumberFormat="1" applyFont="1" applyFill="1" applyBorder="1" applyAlignment="1" applyProtection="1">
      <alignment horizontal="right"/>
      <protection/>
    </xf>
    <xf numFmtId="168" fontId="5" fillId="0" borderId="0" xfId="15" applyNumberFormat="1" applyFont="1" applyFill="1" applyAlignment="1" applyProtection="1">
      <alignment/>
      <protection locked="0"/>
    </xf>
    <xf numFmtId="168" fontId="6" fillId="0" borderId="0" xfId="15" applyNumberFormat="1" applyFont="1" applyFill="1" applyAlignment="1" applyProtection="1">
      <alignment/>
      <protection/>
    </xf>
    <xf numFmtId="168" fontId="16" fillId="0" borderId="0" xfId="0" applyNumberFormat="1" applyFont="1" applyFill="1" applyAlignment="1">
      <alignment/>
    </xf>
    <xf numFmtId="168" fontId="3" fillId="0" borderId="0" xfId="0" applyNumberFormat="1" applyFont="1" applyAlignment="1">
      <alignment horizontal="right" vertical="center"/>
    </xf>
    <xf numFmtId="168" fontId="3" fillId="0" borderId="0" xfId="0" applyNumberFormat="1" applyFont="1" applyBorder="1" applyAlignment="1">
      <alignment horizontal="right" vertical="center"/>
    </xf>
    <xf numFmtId="168" fontId="14" fillId="0" borderId="0" xfId="15" applyNumberFormat="1" applyFont="1" applyFill="1" applyAlignment="1" applyProtection="1">
      <alignment horizontal="right"/>
      <protection/>
    </xf>
    <xf numFmtId="168" fontId="3" fillId="0" borderId="0" xfId="15" applyNumberFormat="1" applyFont="1" applyFill="1" applyAlignment="1" applyProtection="1">
      <alignment horizontal="right"/>
      <protection/>
    </xf>
    <xf numFmtId="168" fontId="14" fillId="0" borderId="0" xfId="0" applyNumberFormat="1" applyFont="1" applyFill="1" applyAlignment="1" applyProtection="1">
      <alignment horizontal="center"/>
      <protection/>
    </xf>
    <xf numFmtId="168" fontId="0" fillId="0" borderId="0" xfId="0" applyNumberFormat="1" applyAlignment="1">
      <alignment/>
    </xf>
  </cellXfs>
  <cellStyles count="8">
    <cellStyle name="Normal" xfId="0"/>
    <cellStyle name="RowLevel_1" xfId="3"/>
    <cellStyle name="RowLevel_2" xfId="5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725"/>
  <sheetViews>
    <sheetView tabSelected="1" view="pageBreakPreview" zoomScale="75" zoomScaleSheetLayoutView="75" workbookViewId="0" topLeftCell="A1">
      <pane ySplit="3" topLeftCell="BM620" activePane="bottomLeft" state="frozen"/>
      <selection pane="topLeft" activeCell="A1" sqref="A1"/>
      <selection pane="bottomLeft" activeCell="G624" sqref="G624"/>
    </sheetView>
  </sheetViews>
  <sheetFormatPr defaultColWidth="9.140625" defaultRowHeight="12.75"/>
  <cols>
    <col min="1" max="1" width="1.1484375" style="20" customWidth="1"/>
    <col min="2" max="3" width="1.1484375" style="12" customWidth="1"/>
    <col min="4" max="4" width="9.28125" style="12" customWidth="1"/>
    <col min="5" max="5" width="5.28125" style="14" customWidth="1"/>
    <col min="6" max="6" width="58.00390625" style="12" customWidth="1"/>
    <col min="7" max="10" width="12.7109375" style="46" customWidth="1"/>
    <col min="11" max="16384" width="9.140625" style="27" customWidth="1"/>
  </cols>
  <sheetData>
    <row r="1" spans="1:10" s="24" customFormat="1" ht="16.5" customHeight="1">
      <c r="A1" s="25"/>
      <c r="E1" s="26"/>
      <c r="F1" s="3"/>
      <c r="G1" s="71" t="s">
        <v>253</v>
      </c>
      <c r="H1" s="72"/>
      <c r="I1" s="72"/>
      <c r="J1" s="72"/>
    </row>
    <row r="2" spans="1:10" s="24" customFormat="1" ht="15.75">
      <c r="A2" s="25"/>
      <c r="E2" s="26"/>
      <c r="F2" s="3"/>
      <c r="G2" s="71" t="s">
        <v>266</v>
      </c>
      <c r="H2" s="72"/>
      <c r="I2" s="72"/>
      <c r="J2" s="72"/>
    </row>
    <row r="3" spans="1:10" s="24" customFormat="1" ht="15.75">
      <c r="A3" s="25"/>
      <c r="E3" s="26"/>
      <c r="G3" s="47" t="s">
        <v>0</v>
      </c>
      <c r="H3" s="47" t="s">
        <v>263</v>
      </c>
      <c r="I3" s="47" t="s">
        <v>269</v>
      </c>
      <c r="J3" s="47" t="s">
        <v>270</v>
      </c>
    </row>
    <row r="4" ht="14.25">
      <c r="A4" s="1" t="s">
        <v>249</v>
      </c>
    </row>
    <row r="5" spans="2:10" s="1" customFormat="1" ht="14.25">
      <c r="B5" s="1" t="s">
        <v>254</v>
      </c>
      <c r="G5" s="48"/>
      <c r="H5" s="48"/>
      <c r="I5" s="48"/>
      <c r="J5" s="48"/>
    </row>
    <row r="6" spans="1:10" ht="15">
      <c r="A6" s="42" t="str">
        <f>MID(UPPER(F145),7,55)</f>
        <v>OPERATION AND MAINTENANCE, ARMY</v>
      </c>
      <c r="G6" s="46">
        <f>+G145</f>
        <v>25668487</v>
      </c>
      <c r="H6" s="46">
        <f>+H145</f>
        <v>23826167</v>
      </c>
      <c r="I6" s="46">
        <f>+I145</f>
        <v>24965342</v>
      </c>
      <c r="J6" s="46">
        <f>+J145</f>
        <v>25790134</v>
      </c>
    </row>
    <row r="7" spans="1:10" ht="15">
      <c r="A7" s="42" t="str">
        <f>MID(UPPER(F539),7,55)</f>
        <v>OPERATION AND MAINTENANCE, ARMY RESERVE</v>
      </c>
      <c r="G7" s="46">
        <f>+G539</f>
        <v>1766582</v>
      </c>
      <c r="H7" s="46">
        <f>+H539</f>
        <v>1943537</v>
      </c>
      <c r="I7" s="46">
        <f>+I539</f>
        <v>1952009</v>
      </c>
      <c r="J7" s="46">
        <f>+J539</f>
        <v>2019341</v>
      </c>
    </row>
    <row r="8" spans="1:10" ht="15">
      <c r="A8" s="42" t="str">
        <f>MID(UPPER(F676),7,55)</f>
        <v>OPERATION AND MAINTENANCE, ARMY NATIONAL GUARD</v>
      </c>
      <c r="G8" s="46">
        <f>+G676</f>
        <v>3746892</v>
      </c>
      <c r="H8" s="46">
        <f>+H676</f>
        <v>4239560</v>
      </c>
      <c r="I8" s="46">
        <f>+I676</f>
        <v>4211331</v>
      </c>
      <c r="J8" s="46">
        <f>+J676</f>
        <v>4560501</v>
      </c>
    </row>
    <row r="9" spans="2:10" s="2" customFormat="1" ht="14.25">
      <c r="B9" s="2" t="s">
        <v>255</v>
      </c>
      <c r="G9" s="49">
        <f>SUBTOTAL(9,G6:G8)</f>
        <v>31181961</v>
      </c>
      <c r="H9" s="49">
        <f>SUBTOTAL(9,H6:H8)</f>
        <v>30009264</v>
      </c>
      <c r="I9" s="49">
        <f>SUBTOTAL(9,I6:I8)</f>
        <v>31128682</v>
      </c>
      <c r="J9" s="49">
        <f>SUBTOTAL(9,J6:J8)</f>
        <v>32369976</v>
      </c>
    </row>
    <row r="10" ht="15">
      <c r="A10" s="44"/>
    </row>
    <row r="11" spans="1:2" ht="15">
      <c r="A11" s="44"/>
      <c r="B11" s="1" t="s">
        <v>256</v>
      </c>
    </row>
    <row r="12" spans="1:10" ht="15">
      <c r="A12" s="42" t="str">
        <f>MID(UPPER(F278),7,55)</f>
        <v>OPERATION AND MAINTENANCE, NAVY</v>
      </c>
      <c r="G12" s="46">
        <f>+G278</f>
        <v>28284565</v>
      </c>
      <c r="H12" s="46">
        <f>+H278</f>
        <v>29104570</v>
      </c>
      <c r="I12" s="46">
        <f>+I278</f>
        <v>28287690</v>
      </c>
      <c r="J12" s="46">
        <f>+J278</f>
        <v>28837305</v>
      </c>
    </row>
    <row r="13" spans="1:10" ht="15">
      <c r="A13" s="42" t="str">
        <f>MID(UPPER(F341),7,55)</f>
        <v>OPERATION AND MAINTENANCE, MARINE CORPS</v>
      </c>
      <c r="G13" s="46">
        <f>+G341</f>
        <v>2964711</v>
      </c>
      <c r="H13" s="46">
        <f>+H341</f>
        <v>3521411</v>
      </c>
      <c r="I13" s="46">
        <f>+I341</f>
        <v>3406656</v>
      </c>
      <c r="J13" s="46">
        <f>+J341</f>
        <v>3669907</v>
      </c>
    </row>
    <row r="14" spans="1:10" ht="15">
      <c r="A14" s="42" t="str">
        <f>MID(UPPER(F587),7,55)</f>
        <v>OPERATION AND MAINTENANCE, NAVY RESERVE</v>
      </c>
      <c r="G14" s="46">
        <f>+G587</f>
        <v>1012603</v>
      </c>
      <c r="H14" s="46">
        <f>+H587</f>
        <v>1208289</v>
      </c>
      <c r="I14" s="46">
        <f>+I587</f>
        <v>1171921</v>
      </c>
      <c r="J14" s="46">
        <f>+J587</f>
        <v>1181147</v>
      </c>
    </row>
    <row r="15" spans="1:10" ht="15">
      <c r="A15" s="42" t="str">
        <f>MID(UPPER(F614),7,55)</f>
        <v>OPERATION AND MAINTENANCE, MARINE CORPS RESERVE</v>
      </c>
      <c r="G15" s="46">
        <f>+G614</f>
        <v>139807</v>
      </c>
      <c r="H15" s="46">
        <f>+H614</f>
        <v>178717</v>
      </c>
      <c r="I15" s="46">
        <f>+I614</f>
        <v>173952</v>
      </c>
      <c r="J15" s="46">
        <f>+J614</f>
        <v>188637</v>
      </c>
    </row>
    <row r="16" spans="1:10" ht="15">
      <c r="A16" s="42" t="str">
        <f>+F714</f>
        <v>PAYMENT TO KAHO'OLAWE ISLAND</v>
      </c>
      <c r="G16" s="46">
        <f>+G714</f>
        <v>75954</v>
      </c>
      <c r="H16" s="46">
        <f>+H714</f>
        <v>75000</v>
      </c>
      <c r="I16" s="46">
        <f>+I714</f>
        <v>0</v>
      </c>
      <c r="J16" s="46">
        <f>+J714</f>
        <v>0</v>
      </c>
    </row>
    <row r="17" spans="1:10" ht="15">
      <c r="A17" s="42"/>
      <c r="B17" s="2" t="s">
        <v>257</v>
      </c>
      <c r="G17" s="49">
        <f>SUBTOTAL(9,G12:G16)</f>
        <v>32477640</v>
      </c>
      <c r="H17" s="49">
        <f>SUBTOTAL(9,H12:H16)</f>
        <v>34087987</v>
      </c>
      <c r="I17" s="49">
        <f>SUBTOTAL(9,I12:I16)</f>
        <v>33040219</v>
      </c>
      <c r="J17" s="49">
        <f>SUBTOTAL(9,J12:J16)</f>
        <v>33876996</v>
      </c>
    </row>
    <row r="18" ht="15">
      <c r="A18" s="42"/>
    </row>
    <row r="19" spans="1:2" ht="15">
      <c r="A19" s="42"/>
      <c r="B19" s="1" t="s">
        <v>258</v>
      </c>
    </row>
    <row r="20" spans="1:10" ht="15">
      <c r="A20" s="42" t="str">
        <f>MID(UPPER(F449),7,55)</f>
        <v>OPERATION AND MAINTENANCE, AIR FORCE</v>
      </c>
      <c r="G20" s="46">
        <f>+G449</f>
        <v>28360117</v>
      </c>
      <c r="H20" s="46">
        <f>+H449</f>
        <v>27078110</v>
      </c>
      <c r="I20" s="46">
        <f>+I449</f>
        <v>27793931</v>
      </c>
      <c r="J20" s="46">
        <f>+J449</f>
        <v>28932518</v>
      </c>
    </row>
    <row r="21" spans="1:10" ht="15">
      <c r="A21" s="42" t="str">
        <f>MID(UPPER(F640),7,55)</f>
        <v>OPERATION AND MAINTENANCE, AIR FORCE RESERVE</v>
      </c>
      <c r="G21" s="46">
        <f>+G640</f>
        <v>1998955</v>
      </c>
      <c r="H21" s="46">
        <f>+H640</f>
        <v>2149970</v>
      </c>
      <c r="I21" s="46">
        <f>+I640</f>
        <v>2179188</v>
      </c>
      <c r="J21" s="46">
        <f>+J640</f>
        <v>2234405</v>
      </c>
    </row>
    <row r="22" spans="1:10" ht="15">
      <c r="A22" s="42" t="str">
        <f>MID(UPPER(F699),7,55)</f>
        <v>OPERATION AND MAINTENANCE, AIR NATIONAL GUARD</v>
      </c>
      <c r="G22" s="46">
        <f>+G699</f>
        <v>3935118</v>
      </c>
      <c r="H22" s="46">
        <f>+H699</f>
        <v>4091888</v>
      </c>
      <c r="I22" s="46">
        <f>+I699</f>
        <v>4402646</v>
      </c>
      <c r="J22" s="46">
        <f>+J699</f>
        <v>4400513</v>
      </c>
    </row>
    <row r="23" spans="1:10" ht="15">
      <c r="A23" s="42"/>
      <c r="B23" s="2" t="s">
        <v>259</v>
      </c>
      <c r="G23" s="49">
        <f>SUBTOTAL(9,G20:G22)</f>
        <v>34294190</v>
      </c>
      <c r="H23" s="49">
        <f>SUBTOTAL(9,H20:H22)</f>
        <v>33319968</v>
      </c>
      <c r="I23" s="49">
        <f>SUBTOTAL(9,I20:I22)</f>
        <v>34375765</v>
      </c>
      <c r="J23" s="49">
        <f>SUBTOTAL(9,J20:J22)</f>
        <v>35567436</v>
      </c>
    </row>
    <row r="24" ht="15">
      <c r="A24" s="42"/>
    </row>
    <row r="25" spans="1:2" ht="15">
      <c r="A25" s="42"/>
      <c r="B25" s="19" t="s">
        <v>260</v>
      </c>
    </row>
    <row r="26" spans="1:10" ht="15">
      <c r="A26" s="42" t="str">
        <f>(MID(UPPER(F504),7,55))</f>
        <v>OPERATION AND MAINTENANCE, DEFENSE-WIDE   </v>
      </c>
      <c r="G26" s="49">
        <f>+G504</f>
        <v>13540139</v>
      </c>
      <c r="H26" s="49">
        <f>+H504</f>
        <v>14816619</v>
      </c>
      <c r="I26" s="49">
        <f>+I504</f>
        <v>16570847</v>
      </c>
      <c r="J26" s="49">
        <f>+J504</f>
        <v>17081214</v>
      </c>
    </row>
    <row r="27" ht="14.25">
      <c r="A27" s="45"/>
    </row>
    <row r="28" spans="1:2" ht="14.25">
      <c r="A28" s="45"/>
      <c r="B28" s="19" t="s">
        <v>261</v>
      </c>
    </row>
    <row r="29" spans="1:10" ht="15">
      <c r="A29" s="42" t="str">
        <f>+F711</f>
        <v>U.S. COURT OF APPEALS FOR THE ARMED FORCES</v>
      </c>
      <c r="G29" s="46">
        <f aca="true" t="shared" si="0" ref="G29:J30">+G711</f>
        <v>9006</v>
      </c>
      <c r="H29" s="46">
        <f t="shared" si="0"/>
        <v>9560</v>
      </c>
      <c r="I29" s="46">
        <f t="shared" si="0"/>
        <v>10333</v>
      </c>
      <c r="J29" s="46">
        <f t="shared" si="0"/>
        <v>10842</v>
      </c>
    </row>
    <row r="30" spans="1:10" ht="15">
      <c r="A30" s="42" t="str">
        <f>+F712</f>
        <v>SUPPORT OF INTERNATIONAL SPORTING COMPETITIONS</v>
      </c>
      <c r="G30" s="46">
        <f t="shared" si="0"/>
        <v>15892</v>
      </c>
      <c r="H30" s="46">
        <f t="shared" si="0"/>
        <v>18893</v>
      </c>
      <c r="I30" s="46">
        <f t="shared" si="0"/>
        <v>0</v>
      </c>
      <c r="J30" s="46">
        <f t="shared" si="0"/>
        <v>0</v>
      </c>
    </row>
    <row r="31" spans="1:10" ht="15">
      <c r="A31" s="42" t="str">
        <f>+F702</f>
        <v>ENVIRONMENTAL RESTORATION, ARMY /4</v>
      </c>
      <c r="G31" s="46">
        <f aca="true" t="shared" si="1" ref="G31:J35">+G702</f>
        <v>0</v>
      </c>
      <c r="H31" s="46">
        <f t="shared" si="1"/>
        <v>393679</v>
      </c>
      <c r="I31" s="46">
        <f t="shared" si="1"/>
        <v>396018</v>
      </c>
      <c r="J31" s="46">
        <f t="shared" si="1"/>
        <v>401948</v>
      </c>
    </row>
    <row r="32" spans="1:10" ht="15">
      <c r="A32" s="42" t="str">
        <f>+F703</f>
        <v>ENVIRONMENTAL RESTORATION, NAVY</v>
      </c>
      <c r="G32" s="46">
        <f t="shared" si="1"/>
        <v>0</v>
      </c>
      <c r="H32" s="46">
        <f t="shared" si="1"/>
        <v>255507</v>
      </c>
      <c r="I32" s="46">
        <f t="shared" si="1"/>
        <v>256153</v>
      </c>
      <c r="J32" s="46">
        <f t="shared" si="1"/>
        <v>267820</v>
      </c>
    </row>
    <row r="33" spans="1:10" ht="15">
      <c r="A33" s="42" t="str">
        <f>+F704</f>
        <v>ENVIRONMENTAL RESTORATION, AIR FORCE</v>
      </c>
      <c r="G33" s="46">
        <f t="shared" si="1"/>
        <v>0</v>
      </c>
      <c r="H33" s="46">
        <f t="shared" si="1"/>
        <v>387587</v>
      </c>
      <c r="I33" s="46">
        <f t="shared" si="1"/>
        <v>384307</v>
      </c>
      <c r="J33" s="46">
        <f t="shared" si="1"/>
        <v>398368</v>
      </c>
    </row>
    <row r="34" spans="1:10" ht="15">
      <c r="A34" s="42" t="str">
        <f>+F705</f>
        <v>ENVIRONMENTAL RESTORATION, DEFENSE-WIDE</v>
      </c>
      <c r="G34" s="46">
        <f t="shared" si="1"/>
        <v>0</v>
      </c>
      <c r="H34" s="46">
        <f t="shared" si="1"/>
        <v>24281</v>
      </c>
      <c r="I34" s="46">
        <f t="shared" si="1"/>
        <v>24081</v>
      </c>
      <c r="J34" s="46">
        <f t="shared" si="1"/>
        <v>23684</v>
      </c>
    </row>
    <row r="35" spans="1:10" ht="15">
      <c r="A35" s="42" t="str">
        <f>+F706</f>
        <v>ENVIRONMENTAL RESTORATION, FORMERLY USED DEFENSE SITES</v>
      </c>
      <c r="G35" s="46">
        <f t="shared" si="1"/>
        <v>0</v>
      </c>
      <c r="H35" s="46">
        <f t="shared" si="1"/>
        <v>246886</v>
      </c>
      <c r="I35" s="46">
        <f t="shared" si="1"/>
        <v>212619</v>
      </c>
      <c r="J35" s="46">
        <f t="shared" si="1"/>
        <v>217516</v>
      </c>
    </row>
    <row r="36" spans="1:10" ht="15">
      <c r="A36" s="42" t="str">
        <f>+F713</f>
        <v>OVERSEAS HUMANITARIAN, DISASTER, AND CIVIC AFFAIRS</v>
      </c>
      <c r="G36" s="46">
        <f>+G713</f>
        <v>49355</v>
      </c>
      <c r="H36" s="46">
        <f>+H713</f>
        <v>58072</v>
      </c>
      <c r="I36" s="46">
        <f>+I713</f>
        <v>59000</v>
      </c>
      <c r="J36" s="46">
        <f>+J713</f>
        <v>59600</v>
      </c>
    </row>
    <row r="37" spans="1:10" ht="15">
      <c r="A37" s="42" t="str">
        <f>+F715</f>
        <v>EMERGENCY RESPONSE FUND, DEFENSE</v>
      </c>
      <c r="G37" s="46">
        <f>+G715</f>
        <v>13232778</v>
      </c>
      <c r="H37" s="46">
        <f>+H715</f>
        <v>1411792</v>
      </c>
      <c r="I37" s="46">
        <f>+I715</f>
        <v>0</v>
      </c>
      <c r="J37" s="46">
        <f>+J715</f>
        <v>0</v>
      </c>
    </row>
    <row r="38" spans="1:10" ht="15">
      <c r="A38" s="42" t="str">
        <f>+F716</f>
        <v>FORMER SOVIET UNION THREAT REDUCTION</v>
      </c>
      <c r="G38" s="46">
        <f aca="true" t="shared" si="2" ref="G38:J39">G716</f>
        <v>400199</v>
      </c>
      <c r="H38" s="46">
        <f t="shared" si="2"/>
        <v>414362</v>
      </c>
      <c r="I38" s="46">
        <f t="shared" si="2"/>
        <v>450800</v>
      </c>
      <c r="J38" s="46">
        <f t="shared" si="2"/>
        <v>410200</v>
      </c>
    </row>
    <row r="39" spans="1:10" ht="15">
      <c r="A39" s="42" t="str">
        <f>+F717</f>
        <v>QUALITY OF LIFE ENHANCEMENTS</v>
      </c>
      <c r="G39" s="46">
        <f t="shared" si="2"/>
        <v>0</v>
      </c>
      <c r="H39" s="46">
        <f t="shared" si="2"/>
        <v>0</v>
      </c>
      <c r="I39" s="46">
        <f t="shared" si="2"/>
        <v>0</v>
      </c>
      <c r="J39" s="46">
        <f t="shared" si="2"/>
        <v>0</v>
      </c>
    </row>
    <row r="40" spans="1:10" ht="15">
      <c r="A40" s="42" t="str">
        <f>+F707</f>
        <v>OVERSEAS CONTINGENCIES</v>
      </c>
      <c r="G40" s="46">
        <f>+G707</f>
        <v>0</v>
      </c>
      <c r="H40" s="46">
        <f>+H707</f>
        <v>37033</v>
      </c>
      <c r="I40" s="46">
        <f>+I707</f>
        <v>50000</v>
      </c>
      <c r="J40" s="46">
        <f>+J707</f>
        <v>981900</v>
      </c>
    </row>
    <row r="41" spans="1:10" ht="15">
      <c r="A41" s="42" t="str">
        <f>+F718</f>
        <v>OPPLAN 34A-35 P.O.W.</v>
      </c>
      <c r="D41" s="11"/>
      <c r="G41" s="46">
        <f>+G718</f>
        <v>0</v>
      </c>
      <c r="H41" s="46">
        <f>+H718</f>
        <v>0</v>
      </c>
      <c r="I41" s="46">
        <f>+I718</f>
        <v>0</v>
      </c>
      <c r="J41" s="46">
        <f>+J718</f>
        <v>0</v>
      </c>
    </row>
    <row r="42" spans="1:8" ht="15">
      <c r="A42" s="42"/>
      <c r="D42" s="11" t="s">
        <v>265</v>
      </c>
      <c r="G42" s="46">
        <v>0</v>
      </c>
      <c r="H42" s="46">
        <f>H719</f>
        <v>0</v>
      </c>
    </row>
    <row r="43" spans="1:10" ht="14.25">
      <c r="A43" s="20" t="s">
        <v>262</v>
      </c>
      <c r="G43" s="49">
        <f>SUBTOTAL(9,G29:G42)</f>
        <v>13707230</v>
      </c>
      <c r="H43" s="49">
        <f>SUBTOTAL(9,H29:H42)</f>
        <v>3257652</v>
      </c>
      <c r="I43" s="49">
        <f>SUBTOTAL(9,I29:I42)</f>
        <v>1843311</v>
      </c>
      <c r="J43" s="49">
        <f>SUBTOTAL(9,J29:J42)</f>
        <v>2771878</v>
      </c>
    </row>
    <row r="44" spans="1:2" ht="15">
      <c r="A44" s="44"/>
      <c r="B44" s="19"/>
    </row>
    <row r="45" spans="1:10" ht="12.75">
      <c r="A45" s="41" t="s">
        <v>248</v>
      </c>
      <c r="G45" s="49">
        <f>SUBTOTAL(9,G4:G44)</f>
        <v>125201160</v>
      </c>
      <c r="H45" s="49">
        <f>SUBTOTAL(9,H4:H44)</f>
        <v>115491490</v>
      </c>
      <c r="I45" s="49">
        <f>SUBTOTAL(9,I4:I44)</f>
        <v>116958824</v>
      </c>
      <c r="J45" s="49">
        <f>SUBTOTAL(9,J4:J44)</f>
        <v>121667500</v>
      </c>
    </row>
    <row r="46" spans="1:2" ht="15">
      <c r="A46" s="44"/>
      <c r="B46" s="19"/>
    </row>
    <row r="47" ht="12.75">
      <c r="A47" s="33" t="s">
        <v>326</v>
      </c>
    </row>
    <row r="48" spans="1:10" ht="15">
      <c r="A48" s="42" t="s">
        <v>240</v>
      </c>
      <c r="G48" s="50">
        <v>17623037</v>
      </c>
      <c r="H48" s="50">
        <v>14793572</v>
      </c>
      <c r="I48" s="50">
        <v>15270509</v>
      </c>
      <c r="J48" s="50">
        <v>16382857</v>
      </c>
    </row>
    <row r="49" spans="1:10" ht="15">
      <c r="A49" s="42" t="s">
        <v>226</v>
      </c>
      <c r="G49" s="46">
        <v>0</v>
      </c>
      <c r="H49" s="46">
        <v>871907</v>
      </c>
      <c r="I49" s="46">
        <v>817371</v>
      </c>
      <c r="J49" s="46">
        <v>833539</v>
      </c>
    </row>
    <row r="50" spans="1:10" ht="15">
      <c r="A50" s="42" t="s">
        <v>230</v>
      </c>
      <c r="G50" s="46">
        <v>149957</v>
      </c>
      <c r="H50" s="46">
        <v>160085</v>
      </c>
      <c r="I50" s="46">
        <v>162449</v>
      </c>
      <c r="J50" s="46">
        <v>166455</v>
      </c>
    </row>
    <row r="51" ht="15">
      <c r="A51" s="42"/>
    </row>
    <row r="52" ht="15">
      <c r="A52" s="42"/>
    </row>
    <row r="53" spans="1:10" s="5" customFormat="1" ht="14.25">
      <c r="A53" s="4" t="s">
        <v>1</v>
      </c>
      <c r="E53" s="6"/>
      <c r="G53" s="51"/>
      <c r="H53" s="51"/>
      <c r="I53" s="51"/>
      <c r="J53" s="51"/>
    </row>
    <row r="54" spans="1:10" s="28" customFormat="1" ht="14.25">
      <c r="A54" s="4"/>
      <c r="B54" s="29" t="s">
        <v>2</v>
      </c>
      <c r="E54" s="30"/>
      <c r="G54" s="52"/>
      <c r="H54" s="52"/>
      <c r="I54" s="52"/>
      <c r="J54" s="52"/>
    </row>
    <row r="55" spans="1:10" s="28" customFormat="1" ht="14.25">
      <c r="A55" s="4"/>
      <c r="B55" s="29"/>
      <c r="E55" s="30"/>
      <c r="G55" s="52"/>
      <c r="H55" s="52"/>
      <c r="I55" s="52"/>
      <c r="J55" s="52"/>
    </row>
    <row r="56" spans="1:10" s="28" customFormat="1" ht="14.25">
      <c r="A56" s="4"/>
      <c r="C56" s="29" t="s">
        <v>3</v>
      </c>
      <c r="E56" s="30"/>
      <c r="G56" s="53">
        <f>SUBTOTAL(9,G57:G61)</f>
        <v>3642956</v>
      </c>
      <c r="H56" s="53">
        <f>SUBTOTAL(9,H57:H61)</f>
        <v>3850866</v>
      </c>
      <c r="I56" s="53">
        <f>SUBTOTAL(9,I57:I61)</f>
        <v>3915023</v>
      </c>
      <c r="J56" s="53">
        <f>SUBTOTAL(9,J57:J61)</f>
        <v>3883910</v>
      </c>
    </row>
    <row r="57" spans="1:10" s="12" customFormat="1" ht="14.25">
      <c r="A57" s="20"/>
      <c r="D57" s="21" t="s">
        <v>4</v>
      </c>
      <c r="E57" s="14">
        <v>1</v>
      </c>
      <c r="F57" s="21" t="s">
        <v>5</v>
      </c>
      <c r="G57" s="54">
        <v>1430044</v>
      </c>
      <c r="H57" s="54">
        <v>1426706</v>
      </c>
      <c r="I57" s="54">
        <v>1506922</v>
      </c>
      <c r="J57" s="54">
        <v>1461582</v>
      </c>
    </row>
    <row r="58" spans="1:10" s="12" customFormat="1" ht="14.25">
      <c r="A58" s="20"/>
      <c r="D58" s="21" t="s">
        <v>4</v>
      </c>
      <c r="E58" s="14">
        <v>2</v>
      </c>
      <c r="F58" s="21" t="s">
        <v>6</v>
      </c>
      <c r="G58" s="54">
        <v>371878</v>
      </c>
      <c r="H58" s="54">
        <v>434233</v>
      </c>
      <c r="I58" s="54">
        <v>478563</v>
      </c>
      <c r="J58" s="54">
        <v>486773</v>
      </c>
    </row>
    <row r="59" spans="1:10" s="12" customFormat="1" ht="14.25">
      <c r="A59" s="20"/>
      <c r="D59" s="21" t="s">
        <v>4</v>
      </c>
      <c r="E59" s="14">
        <v>3</v>
      </c>
      <c r="F59" s="21" t="s">
        <v>7</v>
      </c>
      <c r="G59" s="54">
        <v>412677</v>
      </c>
      <c r="H59" s="54">
        <v>367939</v>
      </c>
      <c r="I59" s="54">
        <v>383755</v>
      </c>
      <c r="J59" s="54">
        <v>369828</v>
      </c>
    </row>
    <row r="60" spans="1:10" s="12" customFormat="1" ht="14.25">
      <c r="A60" s="20"/>
      <c r="D60" s="21" t="s">
        <v>4</v>
      </c>
      <c r="E60" s="14">
        <v>4</v>
      </c>
      <c r="F60" s="21" t="s">
        <v>250</v>
      </c>
      <c r="G60" s="54">
        <v>551440</v>
      </c>
      <c r="H60" s="54">
        <v>439303</v>
      </c>
      <c r="I60" s="54">
        <v>467026</v>
      </c>
      <c r="J60" s="54">
        <v>470254</v>
      </c>
    </row>
    <row r="61" spans="1:10" s="12" customFormat="1" ht="14.25">
      <c r="A61" s="20"/>
      <c r="D61" s="21" t="s">
        <v>4</v>
      </c>
      <c r="E61" s="14">
        <v>5</v>
      </c>
      <c r="F61" s="21" t="s">
        <v>8</v>
      </c>
      <c r="G61" s="54">
        <v>876917</v>
      </c>
      <c r="H61" s="54">
        <v>1182685</v>
      </c>
      <c r="I61" s="54">
        <v>1078757</v>
      </c>
      <c r="J61" s="54">
        <v>1095473</v>
      </c>
    </row>
    <row r="62" spans="1:10" s="12" customFormat="1" ht="14.25">
      <c r="A62" s="20"/>
      <c r="D62" s="21"/>
      <c r="E62" s="14"/>
      <c r="F62" s="21"/>
      <c r="G62" s="55"/>
      <c r="H62" s="55"/>
      <c r="I62" s="55"/>
      <c r="J62" s="55"/>
    </row>
    <row r="63" spans="1:10" s="28" customFormat="1" ht="14.25">
      <c r="A63" s="4"/>
      <c r="C63" s="29" t="s">
        <v>9</v>
      </c>
      <c r="E63" s="30"/>
      <c r="G63" s="53">
        <f>SUBTOTAL(9,G64:G66)</f>
        <v>2539842</v>
      </c>
      <c r="H63" s="53">
        <f>SUBTOTAL(9,H64:H66)</f>
        <v>2707583</v>
      </c>
      <c r="I63" s="53">
        <f>SUBTOTAL(9,I64:I66)</f>
        <v>3065299</v>
      </c>
      <c r="J63" s="53">
        <f>SUBTOTAL(9,J64:J66)</f>
        <v>3225066</v>
      </c>
    </row>
    <row r="64" spans="1:10" s="12" customFormat="1" ht="14.25">
      <c r="A64" s="20"/>
      <c r="D64" s="21" t="s">
        <v>4</v>
      </c>
      <c r="E64" s="14">
        <v>6</v>
      </c>
      <c r="F64" s="21" t="s">
        <v>10</v>
      </c>
      <c r="G64" s="54">
        <v>1295038</v>
      </c>
      <c r="H64" s="54">
        <v>1423450</v>
      </c>
      <c r="I64" s="54">
        <v>1568900</v>
      </c>
      <c r="J64" s="54">
        <v>1642128</v>
      </c>
    </row>
    <row r="65" spans="1:10" s="12" customFormat="1" ht="14.25">
      <c r="A65" s="20"/>
      <c r="D65" s="21" t="s">
        <v>4</v>
      </c>
      <c r="E65" s="14">
        <v>7</v>
      </c>
      <c r="F65" s="21" t="s">
        <v>11</v>
      </c>
      <c r="G65" s="54">
        <v>501388</v>
      </c>
      <c r="H65" s="54">
        <v>480585</v>
      </c>
      <c r="I65" s="54">
        <v>488918</v>
      </c>
      <c r="J65" s="54">
        <v>489833</v>
      </c>
    </row>
    <row r="66" spans="1:10" s="12" customFormat="1" ht="14.25">
      <c r="A66" s="20"/>
      <c r="D66" s="21" t="s">
        <v>4</v>
      </c>
      <c r="E66" s="14">
        <v>8</v>
      </c>
      <c r="F66" s="21" t="s">
        <v>12</v>
      </c>
      <c r="G66" s="54">
        <v>743416</v>
      </c>
      <c r="H66" s="54">
        <v>803548</v>
      </c>
      <c r="I66" s="54">
        <v>1007481</v>
      </c>
      <c r="J66" s="54">
        <v>1093105</v>
      </c>
    </row>
    <row r="67" spans="1:10" s="12" customFormat="1" ht="14.25">
      <c r="A67" s="20"/>
      <c r="D67" s="21"/>
      <c r="E67" s="14"/>
      <c r="F67" s="21"/>
      <c r="G67" s="55"/>
      <c r="H67" s="55"/>
      <c r="I67" s="55"/>
      <c r="J67" s="55"/>
    </row>
    <row r="68" spans="1:10" s="28" customFormat="1" ht="14.25">
      <c r="A68" s="4"/>
      <c r="C68" s="29" t="s">
        <v>13</v>
      </c>
      <c r="E68" s="30"/>
      <c r="G68" s="53">
        <f>SUBTOTAL(9,G69:G73)</f>
        <v>7035675</v>
      </c>
      <c r="H68" s="53">
        <f>SUBTOTAL(9,H69:H73)</f>
        <v>5660752</v>
      </c>
      <c r="I68" s="53">
        <f>SUBTOTAL(9,I69:I73)</f>
        <v>5636789</v>
      </c>
      <c r="J68" s="53">
        <f>SUBTOTAL(9,J69:J73)</f>
        <v>5926330</v>
      </c>
    </row>
    <row r="69" spans="1:10" s="12" customFormat="1" ht="14.25">
      <c r="A69" s="20"/>
      <c r="D69" s="21" t="s">
        <v>4</v>
      </c>
      <c r="E69" s="14">
        <v>9</v>
      </c>
      <c r="F69" s="21" t="s">
        <v>14</v>
      </c>
      <c r="G69" s="54">
        <v>2645237</v>
      </c>
      <c r="H69" s="54">
        <v>2801338</v>
      </c>
      <c r="I69" s="54">
        <v>2651539</v>
      </c>
      <c r="J69" s="54">
        <v>2778364</v>
      </c>
    </row>
    <row r="70" spans="1:10" s="12" customFormat="1" ht="14.25">
      <c r="A70" s="20"/>
      <c r="D70" s="21" t="s">
        <v>4</v>
      </c>
      <c r="E70" s="14">
        <v>10</v>
      </c>
      <c r="F70" s="21" t="s">
        <v>92</v>
      </c>
      <c r="G70" s="54">
        <v>911644</v>
      </c>
      <c r="H70" s="54">
        <v>1089539</v>
      </c>
      <c r="I70" s="54">
        <v>1094309</v>
      </c>
      <c r="J70" s="54">
        <v>1217219</v>
      </c>
    </row>
    <row r="71" spans="1:10" s="12" customFormat="1" ht="14.25">
      <c r="A71" s="20"/>
      <c r="D71" s="21" t="s">
        <v>4</v>
      </c>
      <c r="E71" s="14">
        <v>11</v>
      </c>
      <c r="F71" s="21" t="s">
        <v>15</v>
      </c>
      <c r="G71" s="54">
        <v>245874</v>
      </c>
      <c r="H71" s="54">
        <v>225918</v>
      </c>
      <c r="I71" s="54">
        <v>243033</v>
      </c>
      <c r="J71" s="54">
        <v>248139</v>
      </c>
    </row>
    <row r="72" spans="1:10" s="12" customFormat="1" ht="14.25">
      <c r="A72" s="20"/>
      <c r="D72" s="21" t="s">
        <v>4</v>
      </c>
      <c r="E72" s="14">
        <v>12</v>
      </c>
      <c r="F72" s="21" t="s">
        <v>16</v>
      </c>
      <c r="G72" s="54">
        <v>89417</v>
      </c>
      <c r="H72" s="54">
        <v>107162</v>
      </c>
      <c r="I72" s="54">
        <v>85115</v>
      </c>
      <c r="J72" s="54">
        <v>86908</v>
      </c>
    </row>
    <row r="73" spans="1:10" s="12" customFormat="1" ht="14.25">
      <c r="A73" s="20"/>
      <c r="D73" s="21" t="s">
        <v>4</v>
      </c>
      <c r="E73" s="14">
        <v>13</v>
      </c>
      <c r="F73" s="21" t="s">
        <v>17</v>
      </c>
      <c r="G73" s="54">
        <v>3143503</v>
      </c>
      <c r="H73" s="54">
        <v>1436795</v>
      </c>
      <c r="I73" s="54">
        <v>1562793</v>
      </c>
      <c r="J73" s="54">
        <v>1595700</v>
      </c>
    </row>
    <row r="74" spans="1:10" s="12" customFormat="1" ht="14.25">
      <c r="A74" s="20"/>
      <c r="D74" s="21"/>
      <c r="E74" s="14"/>
      <c r="F74" s="21"/>
      <c r="G74" s="55"/>
      <c r="H74" s="55"/>
      <c r="I74" s="55"/>
      <c r="J74" s="55"/>
    </row>
    <row r="75" spans="1:10" s="5" customFormat="1" ht="14.25">
      <c r="A75" s="4"/>
      <c r="E75" s="6"/>
      <c r="F75" s="28" t="s">
        <v>18</v>
      </c>
      <c r="G75" s="56">
        <f>SUBTOTAL(9,G56:G73)</f>
        <v>13218473</v>
      </c>
      <c r="H75" s="56">
        <f>SUBTOTAL(9,H56:H73)</f>
        <v>12219201</v>
      </c>
      <c r="I75" s="56">
        <f>SUBTOTAL(9,I56:I73)</f>
        <v>12617111</v>
      </c>
      <c r="J75" s="56">
        <f>SUBTOTAL(9,J56:J73)</f>
        <v>13035306</v>
      </c>
    </row>
    <row r="76" spans="1:10" s="5" customFormat="1" ht="14.25">
      <c r="A76" s="4"/>
      <c r="E76" s="6"/>
      <c r="F76" s="28"/>
      <c r="G76" s="56"/>
      <c r="H76" s="56"/>
      <c r="I76" s="56"/>
      <c r="J76" s="56"/>
    </row>
    <row r="77" spans="1:10" s="28" customFormat="1" ht="14.25">
      <c r="A77" s="4"/>
      <c r="B77" s="29" t="s">
        <v>19</v>
      </c>
      <c r="E77" s="30"/>
      <c r="G77" s="52"/>
      <c r="H77" s="52"/>
      <c r="I77" s="52"/>
      <c r="J77" s="52"/>
    </row>
    <row r="78" spans="1:10" s="28" customFormat="1" ht="14.25">
      <c r="A78" s="4"/>
      <c r="B78" s="29"/>
      <c r="E78" s="30"/>
      <c r="G78" s="52"/>
      <c r="H78" s="52"/>
      <c r="I78" s="52"/>
      <c r="J78" s="52"/>
    </row>
    <row r="79" spans="1:10" s="28" customFormat="1" ht="14.25">
      <c r="A79" s="4"/>
      <c r="C79" s="29" t="s">
        <v>20</v>
      </c>
      <c r="E79" s="30"/>
      <c r="G79" s="53">
        <f>SUBTOTAL(9,G80:G83)</f>
        <v>599031</v>
      </c>
      <c r="H79" s="53">
        <f>SUBTOTAL(9,H80:H83)</f>
        <v>500476</v>
      </c>
      <c r="I79" s="53">
        <f>SUBTOTAL(9,I80:I83)</f>
        <v>538846</v>
      </c>
      <c r="J79" s="53">
        <f>SUBTOTAL(9,J80:J83)</f>
        <v>631928</v>
      </c>
    </row>
    <row r="80" spans="1:10" s="12" customFormat="1" ht="14.25">
      <c r="A80" s="20"/>
      <c r="D80" s="21" t="s">
        <v>4</v>
      </c>
      <c r="E80" s="14">
        <v>14</v>
      </c>
      <c r="F80" s="21" t="s">
        <v>21</v>
      </c>
      <c r="G80" s="54">
        <v>381237</v>
      </c>
      <c r="H80" s="54">
        <v>342074</v>
      </c>
      <c r="I80" s="54">
        <v>378432</v>
      </c>
      <c r="J80" s="54">
        <v>368031</v>
      </c>
    </row>
    <row r="81" spans="1:10" s="12" customFormat="1" ht="14.25">
      <c r="A81" s="20"/>
      <c r="D81" s="21" t="s">
        <v>4</v>
      </c>
      <c r="E81" s="14">
        <v>15</v>
      </c>
      <c r="F81" s="21" t="s">
        <v>22</v>
      </c>
      <c r="G81" s="54">
        <v>142752</v>
      </c>
      <c r="H81" s="54">
        <v>139254</v>
      </c>
      <c r="I81" s="54">
        <v>145728</v>
      </c>
      <c r="J81" s="54">
        <v>252007</v>
      </c>
    </row>
    <row r="82" spans="1:10" s="12" customFormat="1" ht="14.25">
      <c r="A82" s="20"/>
      <c r="D82" s="21" t="s">
        <v>4</v>
      </c>
      <c r="E82" s="14">
        <v>16</v>
      </c>
      <c r="F82" s="21" t="s">
        <v>23</v>
      </c>
      <c r="G82" s="54">
        <v>61533</v>
      </c>
      <c r="H82" s="54">
        <v>8698</v>
      </c>
      <c r="I82" s="54">
        <v>7753</v>
      </c>
      <c r="J82" s="54">
        <v>8436</v>
      </c>
    </row>
    <row r="83" spans="1:10" s="12" customFormat="1" ht="14.25">
      <c r="A83" s="20"/>
      <c r="D83" s="21" t="s">
        <v>4</v>
      </c>
      <c r="E83" s="14">
        <v>17</v>
      </c>
      <c r="F83" s="21" t="s">
        <v>92</v>
      </c>
      <c r="G83" s="54">
        <v>13509</v>
      </c>
      <c r="H83" s="54">
        <v>10450</v>
      </c>
      <c r="I83" s="54">
        <v>6933</v>
      </c>
      <c r="J83" s="54">
        <v>3454</v>
      </c>
    </row>
    <row r="84" spans="1:10" s="12" customFormat="1" ht="14.25">
      <c r="A84" s="20"/>
      <c r="D84" s="21"/>
      <c r="E84" s="14"/>
      <c r="F84" s="21"/>
      <c r="G84" s="55"/>
      <c r="H84" s="55"/>
      <c r="I84" s="55"/>
      <c r="J84" s="55"/>
    </row>
    <row r="85" spans="1:10" s="5" customFormat="1" ht="14.25">
      <c r="A85" s="4"/>
      <c r="E85" s="6"/>
      <c r="F85" s="28" t="s">
        <v>24</v>
      </c>
      <c r="G85" s="56">
        <f>SUBTOTAL(9,G79:G83)</f>
        <v>599031</v>
      </c>
      <c r="H85" s="56">
        <f>SUBTOTAL(9,H79:H83)</f>
        <v>500476</v>
      </c>
      <c r="I85" s="56">
        <f>SUBTOTAL(9,I79:I83)</f>
        <v>538846</v>
      </c>
      <c r="J85" s="56">
        <f>SUBTOTAL(9,J79:J83)</f>
        <v>631928</v>
      </c>
    </row>
    <row r="86" spans="1:10" s="5" customFormat="1" ht="14.25">
      <c r="A86" s="4"/>
      <c r="E86" s="6"/>
      <c r="F86" s="28"/>
      <c r="G86" s="56"/>
      <c r="H86" s="56"/>
      <c r="I86" s="56"/>
      <c r="J86" s="56"/>
    </row>
    <row r="87" spans="1:10" s="28" customFormat="1" ht="14.25">
      <c r="A87" s="4"/>
      <c r="B87" s="29" t="s">
        <v>25</v>
      </c>
      <c r="E87" s="30"/>
      <c r="G87" s="52"/>
      <c r="H87" s="52"/>
      <c r="I87" s="52"/>
      <c r="J87" s="52"/>
    </row>
    <row r="88" spans="1:10" s="28" customFormat="1" ht="14.25">
      <c r="A88" s="4"/>
      <c r="B88" s="29"/>
      <c r="E88" s="30"/>
      <c r="G88" s="52"/>
      <c r="H88" s="52"/>
      <c r="I88" s="52"/>
      <c r="J88" s="52"/>
    </row>
    <row r="89" spans="1:10" s="28" customFormat="1" ht="14.25">
      <c r="A89" s="4"/>
      <c r="C89" s="29" t="s">
        <v>26</v>
      </c>
      <c r="E89" s="30"/>
      <c r="G89" s="53">
        <f>SUBTOTAL(9,G90:G95)</f>
        <v>449469</v>
      </c>
      <c r="H89" s="53">
        <f>SUBTOTAL(9,H90:H95)</f>
        <v>471827</v>
      </c>
      <c r="I89" s="53">
        <f>SUBTOTAL(9,I90:I95)</f>
        <v>507406</v>
      </c>
      <c r="J89" s="53">
        <f>SUBTOTAL(9,J90:J95)</f>
        <v>547933</v>
      </c>
    </row>
    <row r="90" spans="1:10" s="12" customFormat="1" ht="14.25">
      <c r="A90" s="20"/>
      <c r="D90" s="21" t="s">
        <v>4</v>
      </c>
      <c r="E90" s="14">
        <v>18</v>
      </c>
      <c r="F90" s="21" t="s">
        <v>27</v>
      </c>
      <c r="G90" s="54">
        <v>81450</v>
      </c>
      <c r="H90" s="54">
        <v>86969</v>
      </c>
      <c r="I90" s="54">
        <v>89853</v>
      </c>
      <c r="J90" s="54">
        <v>91952</v>
      </c>
    </row>
    <row r="91" spans="1:10" s="12" customFormat="1" ht="14.25">
      <c r="A91" s="20"/>
      <c r="D91" s="21" t="s">
        <v>4</v>
      </c>
      <c r="E91" s="14">
        <v>19</v>
      </c>
      <c r="F91" s="21" t="s">
        <v>28</v>
      </c>
      <c r="G91" s="54">
        <v>19307</v>
      </c>
      <c r="H91" s="54">
        <v>18423</v>
      </c>
      <c r="I91" s="54">
        <v>22977</v>
      </c>
      <c r="J91" s="54">
        <v>23387</v>
      </c>
    </row>
    <row r="92" spans="1:10" s="12" customFormat="1" ht="14.25">
      <c r="A92" s="20"/>
      <c r="D92" s="21" t="s">
        <v>4</v>
      </c>
      <c r="E92" s="14">
        <v>20</v>
      </c>
      <c r="F92" s="21" t="s">
        <v>29</v>
      </c>
      <c r="G92" s="54">
        <v>21009</v>
      </c>
      <c r="H92" s="54">
        <v>20061</v>
      </c>
      <c r="I92" s="54">
        <v>39106</v>
      </c>
      <c r="J92" s="54">
        <v>37077</v>
      </c>
    </row>
    <row r="93" spans="1:10" s="12" customFormat="1" ht="14.25">
      <c r="A93" s="20"/>
      <c r="D93" s="21" t="s">
        <v>4</v>
      </c>
      <c r="E93" s="14">
        <v>21</v>
      </c>
      <c r="F93" s="21" t="s">
        <v>30</v>
      </c>
      <c r="G93" s="54">
        <v>187578</v>
      </c>
      <c r="H93" s="54">
        <v>206321</v>
      </c>
      <c r="I93" s="54">
        <v>214264</v>
      </c>
      <c r="J93" s="54">
        <v>245872</v>
      </c>
    </row>
    <row r="94" spans="1:10" s="12" customFormat="1" ht="14.25">
      <c r="A94" s="20"/>
      <c r="D94" s="21" t="s">
        <v>4</v>
      </c>
      <c r="E94" s="14">
        <v>22</v>
      </c>
      <c r="F94" s="21" t="s">
        <v>14</v>
      </c>
      <c r="G94" s="54">
        <v>91458</v>
      </c>
      <c r="H94" s="54">
        <v>83656</v>
      </c>
      <c r="I94" s="54">
        <v>80110</v>
      </c>
      <c r="J94" s="54">
        <v>83688</v>
      </c>
    </row>
    <row r="95" spans="1:10" s="12" customFormat="1" ht="14.25">
      <c r="A95" s="20"/>
      <c r="D95" s="21" t="s">
        <v>4</v>
      </c>
      <c r="E95" s="14">
        <v>23</v>
      </c>
      <c r="F95" s="21" t="s">
        <v>92</v>
      </c>
      <c r="G95" s="54">
        <v>48667</v>
      </c>
      <c r="H95" s="54">
        <v>56397</v>
      </c>
      <c r="I95" s="54">
        <v>61096</v>
      </c>
      <c r="J95" s="54">
        <v>65957</v>
      </c>
    </row>
    <row r="96" spans="1:10" s="12" customFormat="1" ht="14.25">
      <c r="A96" s="20"/>
      <c r="D96" s="21"/>
      <c r="E96" s="14"/>
      <c r="F96" s="21"/>
      <c r="G96" s="55"/>
      <c r="H96" s="55"/>
      <c r="I96" s="55"/>
      <c r="J96" s="55"/>
    </row>
    <row r="97" spans="1:10" s="28" customFormat="1" ht="14.25">
      <c r="A97" s="4"/>
      <c r="C97" s="29" t="s">
        <v>31</v>
      </c>
      <c r="E97" s="30"/>
      <c r="G97" s="53">
        <f>SUBTOTAL(9,G98:G103)</f>
        <v>2652759</v>
      </c>
      <c r="H97" s="53">
        <f>SUBTOTAL(9,H98:H103)</f>
        <v>2515926</v>
      </c>
      <c r="I97" s="53">
        <f>SUBTOTAL(9,I98:I103)</f>
        <v>2638407</v>
      </c>
      <c r="J97" s="53">
        <f>SUBTOTAL(9,J98:J103)</f>
        <v>2838525</v>
      </c>
    </row>
    <row r="98" spans="1:10" s="12" customFormat="1" ht="14.25">
      <c r="A98" s="20"/>
      <c r="D98" s="21" t="s">
        <v>4</v>
      </c>
      <c r="E98" s="14">
        <v>24</v>
      </c>
      <c r="F98" s="21" t="s">
        <v>32</v>
      </c>
      <c r="G98" s="54">
        <v>316517</v>
      </c>
      <c r="H98" s="54">
        <v>367014</v>
      </c>
      <c r="I98" s="54">
        <v>306272</v>
      </c>
      <c r="J98" s="54">
        <v>337921</v>
      </c>
    </row>
    <row r="99" spans="1:10" s="12" customFormat="1" ht="14.25">
      <c r="A99" s="20"/>
      <c r="D99" s="21" t="s">
        <v>4</v>
      </c>
      <c r="E99" s="14">
        <v>25</v>
      </c>
      <c r="F99" s="21" t="s">
        <v>33</v>
      </c>
      <c r="G99" s="54">
        <v>440946</v>
      </c>
      <c r="H99" s="54">
        <v>408412</v>
      </c>
      <c r="I99" s="54">
        <v>499040</v>
      </c>
      <c r="J99" s="54">
        <v>457001</v>
      </c>
    </row>
    <row r="100" spans="1:10" s="12" customFormat="1" ht="14.25">
      <c r="A100" s="20"/>
      <c r="D100" s="21" t="s">
        <v>4</v>
      </c>
      <c r="E100" s="14">
        <v>26</v>
      </c>
      <c r="F100" s="21" t="s">
        <v>34</v>
      </c>
      <c r="G100" s="54">
        <v>117115</v>
      </c>
      <c r="H100" s="54">
        <v>127098</v>
      </c>
      <c r="I100" s="54">
        <v>142038</v>
      </c>
      <c r="J100" s="54">
        <v>164113</v>
      </c>
    </row>
    <row r="101" spans="1:10" s="12" customFormat="1" ht="14.25">
      <c r="A101" s="20"/>
      <c r="D101" s="21" t="s">
        <v>4</v>
      </c>
      <c r="E101" s="14">
        <v>27</v>
      </c>
      <c r="F101" s="21" t="s">
        <v>35</v>
      </c>
      <c r="G101" s="54">
        <v>517901</v>
      </c>
      <c r="H101" s="54">
        <v>410478</v>
      </c>
      <c r="I101" s="54">
        <v>478903</v>
      </c>
      <c r="J101" s="54">
        <v>573729</v>
      </c>
    </row>
    <row r="102" spans="1:10" s="12" customFormat="1" ht="14.25">
      <c r="A102" s="20"/>
      <c r="D102" s="21" t="s">
        <v>4</v>
      </c>
      <c r="E102" s="14">
        <v>28</v>
      </c>
      <c r="F102" s="21" t="s">
        <v>14</v>
      </c>
      <c r="G102" s="54">
        <v>1017537</v>
      </c>
      <c r="H102" s="54">
        <v>864010</v>
      </c>
      <c r="I102" s="54">
        <v>819604</v>
      </c>
      <c r="J102" s="54">
        <v>918600</v>
      </c>
    </row>
    <row r="103" spans="1:10" s="12" customFormat="1" ht="14.25">
      <c r="A103" s="20"/>
      <c r="D103" s="21" t="s">
        <v>4</v>
      </c>
      <c r="E103" s="14">
        <v>29</v>
      </c>
      <c r="F103" s="21" t="s">
        <v>92</v>
      </c>
      <c r="G103" s="54">
        <v>242743</v>
      </c>
      <c r="H103" s="54">
        <v>338914</v>
      </c>
      <c r="I103" s="54">
        <v>392550</v>
      </c>
      <c r="J103" s="54">
        <v>387161</v>
      </c>
    </row>
    <row r="104" spans="1:10" s="12" customFormat="1" ht="14.25">
      <c r="A104" s="20"/>
      <c r="D104" s="21"/>
      <c r="E104" s="14"/>
      <c r="F104" s="21"/>
      <c r="G104" s="55"/>
      <c r="H104" s="55"/>
      <c r="I104" s="55"/>
      <c r="J104" s="55"/>
    </row>
    <row r="105" spans="1:10" s="28" customFormat="1" ht="14.25">
      <c r="A105" s="4"/>
      <c r="C105" s="29" t="s">
        <v>36</v>
      </c>
      <c r="E105" s="30"/>
      <c r="G105" s="53">
        <f>SUBTOTAL(9,G106:G111)</f>
        <v>1133457</v>
      </c>
      <c r="H105" s="53">
        <f>SUBTOTAL(9,H106:H111)</f>
        <v>1168810</v>
      </c>
      <c r="I105" s="53">
        <f>SUBTOTAL(9,I106:I111)</f>
        <v>1238822</v>
      </c>
      <c r="J105" s="53">
        <f>SUBTOTAL(9,J106:J111)</f>
        <v>1363754</v>
      </c>
    </row>
    <row r="106" spans="1:10" s="12" customFormat="1" ht="14.25">
      <c r="A106" s="20"/>
      <c r="D106" s="21" t="s">
        <v>4</v>
      </c>
      <c r="E106" s="14">
        <v>30</v>
      </c>
      <c r="F106" s="21" t="s">
        <v>37</v>
      </c>
      <c r="G106" s="54">
        <v>449321</v>
      </c>
      <c r="H106" s="54">
        <v>451827</v>
      </c>
      <c r="I106" s="54">
        <v>468035</v>
      </c>
      <c r="J106" s="54">
        <v>483583</v>
      </c>
    </row>
    <row r="107" spans="1:10" s="12" customFormat="1" ht="14.25">
      <c r="A107" s="20"/>
      <c r="D107" s="21" t="s">
        <v>4</v>
      </c>
      <c r="E107" s="14">
        <v>31</v>
      </c>
      <c r="F107" s="21" t="s">
        <v>38</v>
      </c>
      <c r="G107" s="54">
        <v>76313</v>
      </c>
      <c r="H107" s="54">
        <v>79674</v>
      </c>
      <c r="I107" s="54">
        <v>83269</v>
      </c>
      <c r="J107" s="54">
        <v>82809</v>
      </c>
    </row>
    <row r="108" spans="1:10" s="12" customFormat="1" ht="14.25">
      <c r="A108" s="20"/>
      <c r="D108" s="21" t="s">
        <v>4</v>
      </c>
      <c r="E108" s="14">
        <v>32</v>
      </c>
      <c r="F108" s="21" t="s">
        <v>39</v>
      </c>
      <c r="G108" s="54">
        <v>182013</v>
      </c>
      <c r="H108" s="54">
        <v>201635</v>
      </c>
      <c r="I108" s="54">
        <v>226011</v>
      </c>
      <c r="J108" s="54">
        <v>309273</v>
      </c>
    </row>
    <row r="109" spans="1:10" s="12" customFormat="1" ht="14.25">
      <c r="A109" s="20"/>
      <c r="D109" s="21" t="s">
        <v>4</v>
      </c>
      <c r="E109" s="14">
        <v>33</v>
      </c>
      <c r="F109" s="21" t="s">
        <v>40</v>
      </c>
      <c r="G109" s="54">
        <v>81240</v>
      </c>
      <c r="H109" s="54">
        <v>92021</v>
      </c>
      <c r="I109" s="54">
        <v>92536</v>
      </c>
      <c r="J109" s="54">
        <v>101119</v>
      </c>
    </row>
    <row r="110" spans="1:10" s="12" customFormat="1" ht="14.25">
      <c r="A110" s="20"/>
      <c r="D110" s="21" t="s">
        <v>4</v>
      </c>
      <c r="E110" s="14">
        <v>34</v>
      </c>
      <c r="F110" s="21" t="s">
        <v>41</v>
      </c>
      <c r="G110" s="54">
        <v>92043</v>
      </c>
      <c r="H110" s="54">
        <v>97061</v>
      </c>
      <c r="I110" s="54">
        <v>129978</v>
      </c>
      <c r="J110" s="54">
        <v>136628</v>
      </c>
    </row>
    <row r="111" spans="1:10" s="12" customFormat="1" ht="14.25">
      <c r="A111" s="20"/>
      <c r="D111" s="21" t="s">
        <v>4</v>
      </c>
      <c r="E111" s="14">
        <v>35</v>
      </c>
      <c r="F111" s="21" t="s">
        <v>14</v>
      </c>
      <c r="G111" s="54">
        <v>252527</v>
      </c>
      <c r="H111" s="54">
        <v>246592</v>
      </c>
      <c r="I111" s="54">
        <v>238993</v>
      </c>
      <c r="J111" s="54">
        <v>250342</v>
      </c>
    </row>
    <row r="112" spans="1:10" s="12" customFormat="1" ht="14.25">
      <c r="A112" s="20"/>
      <c r="D112" s="21"/>
      <c r="E112" s="14"/>
      <c r="F112" s="21"/>
      <c r="G112" s="55"/>
      <c r="H112" s="55"/>
      <c r="I112" s="55"/>
      <c r="J112" s="55"/>
    </row>
    <row r="113" spans="1:10" s="5" customFormat="1" ht="14.25">
      <c r="A113" s="4"/>
      <c r="E113" s="6"/>
      <c r="F113" s="28" t="s">
        <v>42</v>
      </c>
      <c r="G113" s="56">
        <f>SUBTOTAL(9,G89:G111)</f>
        <v>4235685</v>
      </c>
      <c r="H113" s="56">
        <f>SUBTOTAL(9,H89:H111)</f>
        <v>4156563</v>
      </c>
      <c r="I113" s="56">
        <f>SUBTOTAL(9,I89:I111)</f>
        <v>4384635</v>
      </c>
      <c r="J113" s="56">
        <f>SUBTOTAL(9,J89:J111)</f>
        <v>4750212</v>
      </c>
    </row>
    <row r="114" spans="1:10" s="5" customFormat="1" ht="14.25">
      <c r="A114" s="4"/>
      <c r="E114" s="6"/>
      <c r="F114" s="28"/>
      <c r="G114" s="56"/>
      <c r="H114" s="56"/>
      <c r="I114" s="56"/>
      <c r="J114" s="56"/>
    </row>
    <row r="115" spans="1:10" s="31" customFormat="1" ht="14.25">
      <c r="A115" s="20"/>
      <c r="B115" s="32" t="s">
        <v>43</v>
      </c>
      <c r="C115" s="33"/>
      <c r="D115" s="33"/>
      <c r="E115" s="34"/>
      <c r="F115" s="33"/>
      <c r="G115" s="49"/>
      <c r="H115" s="49"/>
      <c r="I115" s="49"/>
      <c r="J115" s="49"/>
    </row>
    <row r="116" spans="1:10" s="31" customFormat="1" ht="14.25">
      <c r="A116" s="20"/>
      <c r="B116" s="32"/>
      <c r="C116" s="33"/>
      <c r="D116" s="33"/>
      <c r="E116" s="34"/>
      <c r="F116" s="33"/>
      <c r="G116" s="49"/>
      <c r="H116" s="49"/>
      <c r="I116" s="49"/>
      <c r="J116" s="49"/>
    </row>
    <row r="117" spans="1:10" s="28" customFormat="1" ht="14.25">
      <c r="A117" s="4"/>
      <c r="C117" s="29" t="s">
        <v>44</v>
      </c>
      <c r="E117" s="30"/>
      <c r="G117" s="53">
        <f>SUBTOTAL(9,G118)</f>
        <v>580071</v>
      </c>
      <c r="H117" s="53">
        <f>SUBTOTAL(9,H118)</f>
        <v>649675</v>
      </c>
      <c r="I117" s="53">
        <f>SUBTOTAL(9,I118)</f>
        <v>591622</v>
      </c>
      <c r="J117" s="53">
        <f>SUBTOTAL(9,J118)</f>
        <v>606190</v>
      </c>
    </row>
    <row r="118" spans="1:10" s="12" customFormat="1" ht="14.25">
      <c r="A118" s="20"/>
      <c r="D118" s="21" t="s">
        <v>4</v>
      </c>
      <c r="E118" s="14">
        <v>36</v>
      </c>
      <c r="F118" s="21" t="s">
        <v>44</v>
      </c>
      <c r="G118" s="54">
        <v>580071</v>
      </c>
      <c r="H118" s="54">
        <v>649675</v>
      </c>
      <c r="I118" s="54">
        <v>591622</v>
      </c>
      <c r="J118" s="54">
        <v>606190</v>
      </c>
    </row>
    <row r="119" spans="1:10" s="12" customFormat="1" ht="14.25">
      <c r="A119" s="20"/>
      <c r="D119" s="21"/>
      <c r="E119" s="14"/>
      <c r="F119" s="21"/>
      <c r="G119" s="55"/>
      <c r="H119" s="55"/>
      <c r="I119" s="55"/>
      <c r="J119" s="55"/>
    </row>
    <row r="120" spans="1:10" s="28" customFormat="1" ht="14.25">
      <c r="A120" s="4"/>
      <c r="C120" s="29" t="s">
        <v>45</v>
      </c>
      <c r="E120" s="30"/>
      <c r="G120" s="53">
        <f>SUBTOTAL(9,G121:G124)</f>
        <v>2223389</v>
      </c>
      <c r="H120" s="53">
        <f>SUBTOTAL(9,H121:H124)</f>
        <v>2286342</v>
      </c>
      <c r="I120" s="53">
        <f>SUBTOTAL(9,I121:I124)</f>
        <v>2542275</v>
      </c>
      <c r="J120" s="53">
        <f>SUBTOTAL(9,J121:J124)</f>
        <v>1879542</v>
      </c>
    </row>
    <row r="121" spans="1:10" s="12" customFormat="1" ht="14.25">
      <c r="A121" s="20"/>
      <c r="D121" s="21" t="s">
        <v>4</v>
      </c>
      <c r="E121" s="14">
        <v>37</v>
      </c>
      <c r="F121" s="21" t="s">
        <v>46</v>
      </c>
      <c r="G121" s="54">
        <v>692451</v>
      </c>
      <c r="H121" s="54">
        <v>620576</v>
      </c>
      <c r="I121" s="54">
        <v>661551</v>
      </c>
      <c r="J121" s="54">
        <v>634739</v>
      </c>
    </row>
    <row r="122" spans="1:10" s="12" customFormat="1" ht="14.25">
      <c r="A122" s="20"/>
      <c r="D122" s="21" t="s">
        <v>4</v>
      </c>
      <c r="E122" s="14">
        <v>38</v>
      </c>
      <c r="F122" s="21" t="s">
        <v>47</v>
      </c>
      <c r="G122" s="54">
        <v>460259</v>
      </c>
      <c r="H122" s="54">
        <v>516760</v>
      </c>
      <c r="I122" s="54">
        <v>491835</v>
      </c>
      <c r="J122" s="54">
        <v>478758</v>
      </c>
    </row>
    <row r="123" spans="1:10" s="12" customFormat="1" ht="14.25">
      <c r="A123" s="20"/>
      <c r="D123" s="21" t="s">
        <v>4</v>
      </c>
      <c r="E123" s="14">
        <v>39</v>
      </c>
      <c r="F123" s="21" t="s">
        <v>48</v>
      </c>
      <c r="G123" s="54">
        <v>678648</v>
      </c>
      <c r="H123" s="54">
        <v>852920</v>
      </c>
      <c r="I123" s="54">
        <v>1058760</v>
      </c>
      <c r="J123" s="54">
        <v>502174</v>
      </c>
    </row>
    <row r="124" spans="1:10" s="12" customFormat="1" ht="14.25">
      <c r="A124" s="20"/>
      <c r="D124" s="21" t="s">
        <v>4</v>
      </c>
      <c r="E124" s="14">
        <v>40</v>
      </c>
      <c r="F124" s="21" t="s">
        <v>49</v>
      </c>
      <c r="G124" s="54">
        <v>392031</v>
      </c>
      <c r="H124" s="54">
        <v>296086</v>
      </c>
      <c r="I124" s="54">
        <v>330129</v>
      </c>
      <c r="J124" s="54">
        <v>263871</v>
      </c>
    </row>
    <row r="125" spans="1:10" s="12" customFormat="1" ht="14.25">
      <c r="A125" s="20"/>
      <c r="D125" s="21"/>
      <c r="E125" s="14"/>
      <c r="F125" s="21"/>
      <c r="G125" s="55"/>
      <c r="H125" s="55"/>
      <c r="I125" s="55"/>
      <c r="J125" s="55"/>
    </row>
    <row r="126" spans="1:10" s="28" customFormat="1" ht="14.25">
      <c r="A126" s="4"/>
      <c r="C126" s="29" t="s">
        <v>50</v>
      </c>
      <c r="E126" s="30"/>
      <c r="G126" s="53">
        <f>SUBTOTAL(9,G127:G135)</f>
        <v>4544759</v>
      </c>
      <c r="H126" s="53">
        <f>SUBTOTAL(9,H127:H135)</f>
        <v>3765903</v>
      </c>
      <c r="I126" s="53">
        <f>SUBTOTAL(9,I127:I135)</f>
        <v>4024999</v>
      </c>
      <c r="J126" s="53">
        <f>SUBTOTAL(9,J127:J135)</f>
        <v>4241902</v>
      </c>
    </row>
    <row r="127" spans="1:10" s="12" customFormat="1" ht="14.25">
      <c r="A127" s="20"/>
      <c r="D127" s="21" t="s">
        <v>4</v>
      </c>
      <c r="E127" s="14">
        <v>41</v>
      </c>
      <c r="F127" s="21" t="s">
        <v>51</v>
      </c>
      <c r="G127" s="54">
        <v>818767</v>
      </c>
      <c r="H127" s="54">
        <v>585442</v>
      </c>
      <c r="I127" s="54">
        <v>664135</v>
      </c>
      <c r="J127" s="54">
        <v>684097</v>
      </c>
    </row>
    <row r="128" spans="1:10" s="12" customFormat="1" ht="14.25">
      <c r="A128" s="20"/>
      <c r="D128" s="21" t="s">
        <v>4</v>
      </c>
      <c r="E128" s="14">
        <v>42</v>
      </c>
      <c r="F128" s="21" t="s">
        <v>52</v>
      </c>
      <c r="G128" s="54">
        <v>539284</v>
      </c>
      <c r="H128" s="54">
        <v>621531</v>
      </c>
      <c r="I128" s="54">
        <v>623102</v>
      </c>
      <c r="J128" s="54">
        <v>621129</v>
      </c>
    </row>
    <row r="129" spans="1:10" s="12" customFormat="1" ht="14.25">
      <c r="A129" s="20"/>
      <c r="D129" s="21" t="s">
        <v>4</v>
      </c>
      <c r="E129" s="14">
        <v>43</v>
      </c>
      <c r="F129" s="21" t="s">
        <v>53</v>
      </c>
      <c r="G129" s="54">
        <v>153958</v>
      </c>
      <c r="H129" s="54">
        <v>196124</v>
      </c>
      <c r="I129" s="54">
        <v>210202</v>
      </c>
      <c r="J129" s="54">
        <v>227443</v>
      </c>
    </row>
    <row r="130" spans="1:10" s="12" customFormat="1" ht="14.25">
      <c r="A130" s="20"/>
      <c r="D130" s="21" t="s">
        <v>4</v>
      </c>
      <c r="E130" s="14">
        <v>44</v>
      </c>
      <c r="F130" s="21" t="s">
        <v>54</v>
      </c>
      <c r="G130" s="54">
        <v>234421</v>
      </c>
      <c r="H130" s="54">
        <v>197787</v>
      </c>
      <c r="I130" s="54">
        <v>198716</v>
      </c>
      <c r="J130" s="54">
        <v>214640</v>
      </c>
    </row>
    <row r="131" spans="1:10" s="12" customFormat="1" ht="14.25">
      <c r="A131" s="20"/>
      <c r="D131" s="21" t="s">
        <v>4</v>
      </c>
      <c r="E131" s="14">
        <v>45</v>
      </c>
      <c r="F131" s="21" t="s">
        <v>55</v>
      </c>
      <c r="G131" s="54">
        <v>1210301</v>
      </c>
      <c r="H131" s="54">
        <v>621503</v>
      </c>
      <c r="I131" s="54">
        <v>707558</v>
      </c>
      <c r="J131" s="54">
        <v>650803</v>
      </c>
    </row>
    <row r="132" spans="1:10" s="12" customFormat="1" ht="14.25">
      <c r="A132" s="20"/>
      <c r="D132" s="21" t="s">
        <v>4</v>
      </c>
      <c r="E132" s="14">
        <v>46</v>
      </c>
      <c r="F132" s="21" t="s">
        <v>56</v>
      </c>
      <c r="G132" s="54">
        <v>103553</v>
      </c>
      <c r="H132" s="54">
        <v>108518</v>
      </c>
      <c r="I132" s="54">
        <v>116691</v>
      </c>
      <c r="J132" s="54">
        <v>115042</v>
      </c>
    </row>
    <row r="133" spans="1:10" s="12" customFormat="1" ht="14.25">
      <c r="A133" s="20"/>
      <c r="D133" s="21" t="s">
        <v>4</v>
      </c>
      <c r="E133" s="14">
        <v>47</v>
      </c>
      <c r="F133" s="21" t="s">
        <v>57</v>
      </c>
      <c r="G133" s="54">
        <v>59319</v>
      </c>
      <c r="H133" s="54">
        <v>47397</v>
      </c>
      <c r="I133" s="54">
        <v>50173</v>
      </c>
      <c r="J133" s="54">
        <v>51313</v>
      </c>
    </row>
    <row r="134" spans="1:10" s="12" customFormat="1" ht="14.25">
      <c r="A134" s="20"/>
      <c r="D134" s="21" t="s">
        <v>4</v>
      </c>
      <c r="E134" s="14">
        <v>48</v>
      </c>
      <c r="F134" s="21" t="s">
        <v>14</v>
      </c>
      <c r="G134" s="54">
        <v>1171524</v>
      </c>
      <c r="H134" s="54">
        <v>1150821</v>
      </c>
      <c r="I134" s="54">
        <v>1194134</v>
      </c>
      <c r="J134" s="54">
        <v>1364249</v>
      </c>
    </row>
    <row r="135" spans="1:10" s="12" customFormat="1" ht="14.25">
      <c r="A135" s="20"/>
      <c r="D135" s="21" t="s">
        <v>4</v>
      </c>
      <c r="E135" s="14">
        <v>49</v>
      </c>
      <c r="F135" s="21" t="s">
        <v>92</v>
      </c>
      <c r="G135" s="54">
        <v>253632</v>
      </c>
      <c r="H135" s="54">
        <v>236780</v>
      </c>
      <c r="I135" s="54">
        <v>260288</v>
      </c>
      <c r="J135" s="54">
        <v>313186</v>
      </c>
    </row>
    <row r="136" spans="4:10" ht="14.25">
      <c r="D136" s="21" t="s">
        <v>4</v>
      </c>
      <c r="E136" s="14">
        <v>50</v>
      </c>
      <c r="F136" s="21" t="s">
        <v>272</v>
      </c>
      <c r="G136" s="46">
        <v>0</v>
      </c>
      <c r="H136" s="46">
        <v>0</v>
      </c>
      <c r="I136" s="46">
        <v>0</v>
      </c>
      <c r="J136" s="46">
        <v>386966</v>
      </c>
    </row>
    <row r="137" spans="1:10" s="12" customFormat="1" ht="14.25">
      <c r="A137" s="20"/>
      <c r="D137" s="21"/>
      <c r="E137" s="14"/>
      <c r="F137" s="21"/>
      <c r="G137" s="55"/>
      <c r="H137" s="55"/>
      <c r="I137" s="55"/>
      <c r="J137" s="55"/>
    </row>
    <row r="138" spans="1:10" s="28" customFormat="1" ht="14.25">
      <c r="A138" s="4"/>
      <c r="C138" s="29" t="s">
        <v>58</v>
      </c>
      <c r="E138" s="30"/>
      <c r="G138" s="53">
        <f>SUBTOTAL(9,G139:G141)</f>
        <v>267079</v>
      </c>
      <c r="H138" s="53">
        <f>SUBTOTAL(9,H139:H141)</f>
        <v>248007</v>
      </c>
      <c r="I138" s="53">
        <f>SUBTOTAL(9,I139:I141)</f>
        <v>265854</v>
      </c>
      <c r="J138" s="53">
        <f>SUBTOTAL(9,J139:J141)</f>
        <v>258088</v>
      </c>
    </row>
    <row r="139" spans="1:10" s="12" customFormat="1" ht="14.25">
      <c r="A139" s="20"/>
      <c r="D139" s="21" t="s">
        <v>4</v>
      </c>
      <c r="E139" s="14">
        <v>51</v>
      </c>
      <c r="F139" s="21" t="s">
        <v>59</v>
      </c>
      <c r="G139" s="54">
        <v>215538</v>
      </c>
      <c r="H139" s="54">
        <v>193850</v>
      </c>
      <c r="I139" s="54">
        <v>207125</v>
      </c>
      <c r="J139" s="54">
        <v>198753</v>
      </c>
    </row>
    <row r="140" spans="1:10" s="12" customFormat="1" ht="14.25">
      <c r="A140" s="20"/>
      <c r="D140" s="21" t="s">
        <v>4</v>
      </c>
      <c r="E140" s="14">
        <v>52</v>
      </c>
      <c r="F140" s="21" t="s">
        <v>60</v>
      </c>
      <c r="G140" s="54">
        <v>51541</v>
      </c>
      <c r="H140" s="54">
        <v>54157</v>
      </c>
      <c r="I140" s="54">
        <v>58729</v>
      </c>
      <c r="J140" s="54">
        <v>59335</v>
      </c>
    </row>
    <row r="141" spans="1:10" s="12" customFormat="1" ht="14.25">
      <c r="A141" s="20"/>
      <c r="D141" s="21" t="s">
        <v>4</v>
      </c>
      <c r="E141" s="14">
        <v>53</v>
      </c>
      <c r="F141" s="21" t="s">
        <v>61</v>
      </c>
      <c r="G141" s="55">
        <v>0</v>
      </c>
      <c r="H141" s="55">
        <v>0</v>
      </c>
      <c r="I141" s="55">
        <v>0</v>
      </c>
      <c r="J141" s="55">
        <v>0</v>
      </c>
    </row>
    <row r="142" spans="1:10" s="12" customFormat="1" ht="14.25">
      <c r="A142" s="20"/>
      <c r="D142" s="21"/>
      <c r="E142" s="14"/>
      <c r="F142" s="21"/>
      <c r="G142" s="55"/>
      <c r="H142" s="55"/>
      <c r="I142" s="55"/>
      <c r="J142" s="55"/>
    </row>
    <row r="143" spans="1:10" s="5" customFormat="1" ht="14.25">
      <c r="A143" s="4"/>
      <c r="E143" s="6"/>
      <c r="F143" s="28" t="s">
        <v>62</v>
      </c>
      <c r="G143" s="56">
        <f>SUBTOTAL(9,G117:G141)</f>
        <v>7615298</v>
      </c>
      <c r="H143" s="56">
        <f>SUBTOTAL(9,H117:H141)</f>
        <v>6949927</v>
      </c>
      <c r="I143" s="56">
        <f>SUBTOTAL(9,I117:I141)</f>
        <v>7424750</v>
      </c>
      <c r="J143" s="56">
        <f>SUBTOTAL(9,J117:J141)</f>
        <v>7372688</v>
      </c>
    </row>
    <row r="144" spans="1:10" s="5" customFormat="1" ht="14.25">
      <c r="A144" s="4"/>
      <c r="E144" s="6"/>
      <c r="F144" s="28"/>
      <c r="G144" s="56"/>
      <c r="H144" s="56"/>
      <c r="I144" s="56"/>
      <c r="J144" s="56"/>
    </row>
    <row r="145" spans="1:10" s="5" customFormat="1" ht="14.25">
      <c r="A145" s="4"/>
      <c r="E145" s="6"/>
      <c r="F145" s="4" t="s">
        <v>63</v>
      </c>
      <c r="G145" s="56">
        <f>SUBTOTAL(9,G54:G143)</f>
        <v>25668487</v>
      </c>
      <c r="H145" s="56">
        <f>SUBTOTAL(9,H54:H143)</f>
        <v>23826167</v>
      </c>
      <c r="I145" s="56">
        <f>SUBTOTAL(9,I54:I143)</f>
        <v>24965342</v>
      </c>
      <c r="J145" s="56">
        <f>SUBTOTAL(9,J54:J143)</f>
        <v>25790134</v>
      </c>
    </row>
    <row r="146" spans="6:10" ht="14.25">
      <c r="F146" s="33"/>
      <c r="G146" s="57"/>
      <c r="H146" s="57"/>
      <c r="I146" s="57"/>
      <c r="J146" s="57"/>
    </row>
    <row r="147" ht="14.25">
      <c r="A147" s="20" t="s">
        <v>64</v>
      </c>
    </row>
    <row r="149" spans="1:10" s="31" customFormat="1" ht="14.25">
      <c r="A149" s="20"/>
      <c r="B149" s="32" t="s">
        <v>2</v>
      </c>
      <c r="C149" s="33"/>
      <c r="D149" s="33"/>
      <c r="E149" s="34"/>
      <c r="F149" s="33"/>
      <c r="G149" s="49"/>
      <c r="H149" s="49"/>
      <c r="I149" s="49"/>
      <c r="J149" s="49"/>
    </row>
    <row r="150" ht="14.25">
      <c r="B150" s="35"/>
    </row>
    <row r="151" spans="1:10" s="28" customFormat="1" ht="14.25">
      <c r="A151" s="4"/>
      <c r="C151" s="29" t="s">
        <v>65</v>
      </c>
      <c r="E151" s="30"/>
      <c r="G151" s="53">
        <f>SUBTOTAL(9,G152:G157)</f>
        <v>5553902</v>
      </c>
      <c r="H151" s="53">
        <f>SUBTOTAL(9,H152:H157)</f>
        <v>5177044</v>
      </c>
      <c r="I151" s="53">
        <f>SUBTOTAL(9,I152:I157)</f>
        <v>5498214</v>
      </c>
      <c r="J151" s="53">
        <f>SUBTOTAL(9,J152:J157)</f>
        <v>5294756</v>
      </c>
    </row>
    <row r="152" spans="4:10" ht="14.25">
      <c r="D152" s="21" t="s">
        <v>66</v>
      </c>
      <c r="E152" s="14">
        <v>1</v>
      </c>
      <c r="F152" s="21" t="s">
        <v>67</v>
      </c>
      <c r="G152" s="46">
        <v>3389749</v>
      </c>
      <c r="H152" s="46">
        <v>3190374</v>
      </c>
      <c r="I152" s="46">
        <v>3262507</v>
      </c>
      <c r="J152" s="46">
        <v>3171749</v>
      </c>
    </row>
    <row r="153" spans="4:10" ht="14.25">
      <c r="D153" s="21" t="s">
        <v>66</v>
      </c>
      <c r="E153" s="14">
        <v>2</v>
      </c>
      <c r="F153" s="21" t="s">
        <v>68</v>
      </c>
      <c r="G153" s="46">
        <v>990642</v>
      </c>
      <c r="H153" s="46">
        <v>982837</v>
      </c>
      <c r="I153" s="46">
        <v>1025326</v>
      </c>
      <c r="J153" s="46">
        <v>931067</v>
      </c>
    </row>
    <row r="154" spans="4:10" ht="14.25">
      <c r="D154" s="21" t="s">
        <v>66</v>
      </c>
      <c r="E154" s="14">
        <v>3</v>
      </c>
      <c r="F154" s="21" t="s">
        <v>69</v>
      </c>
      <c r="G154" s="46">
        <v>62974</v>
      </c>
      <c r="H154" s="46">
        <v>71679</v>
      </c>
      <c r="I154" s="46">
        <v>73961</v>
      </c>
      <c r="J154" s="46">
        <v>74616</v>
      </c>
    </row>
    <row r="155" spans="4:10" ht="14.25">
      <c r="D155" s="21" t="s">
        <v>66</v>
      </c>
      <c r="E155" s="14">
        <v>4</v>
      </c>
      <c r="F155" s="21" t="s">
        <v>70</v>
      </c>
      <c r="G155" s="46">
        <v>97857</v>
      </c>
      <c r="H155" s="46">
        <v>107076</v>
      </c>
      <c r="I155" s="46">
        <v>105559</v>
      </c>
      <c r="J155" s="46">
        <v>107569</v>
      </c>
    </row>
    <row r="156" spans="4:10" ht="14.25">
      <c r="D156" s="21" t="s">
        <v>66</v>
      </c>
      <c r="E156" s="14">
        <v>5</v>
      </c>
      <c r="F156" s="21" t="s">
        <v>71</v>
      </c>
      <c r="G156" s="46">
        <v>963619</v>
      </c>
      <c r="H156" s="46">
        <v>771090</v>
      </c>
      <c r="I156" s="46">
        <v>980136</v>
      </c>
      <c r="J156" s="46">
        <v>940231</v>
      </c>
    </row>
    <row r="157" spans="4:10" ht="14.25">
      <c r="D157" s="21" t="s">
        <v>66</v>
      </c>
      <c r="E157" s="14">
        <v>6</v>
      </c>
      <c r="F157" s="21" t="s">
        <v>72</v>
      </c>
      <c r="G157" s="46">
        <v>49061</v>
      </c>
      <c r="H157" s="46">
        <v>53988</v>
      </c>
      <c r="I157" s="46">
        <v>50725</v>
      </c>
      <c r="J157" s="46">
        <v>69524</v>
      </c>
    </row>
    <row r="158" spans="4:10" ht="14.25">
      <c r="D158" s="21"/>
      <c r="F158" s="21"/>
      <c r="G158" s="55"/>
      <c r="H158" s="55"/>
      <c r="I158" s="55"/>
      <c r="J158" s="55"/>
    </row>
    <row r="159" spans="1:10" s="28" customFormat="1" ht="14.25">
      <c r="A159" s="4"/>
      <c r="C159" s="29" t="s">
        <v>73</v>
      </c>
      <c r="E159" s="30"/>
      <c r="G159" s="53">
        <f>SUBTOTAL(9,G160:G164)</f>
        <v>7864015</v>
      </c>
      <c r="H159" s="53">
        <f>SUBTOTAL(9,H160:H164)</f>
        <v>8298436</v>
      </c>
      <c r="I159" s="53">
        <f>SUBTOTAL(9,I160:I164)</f>
        <v>7755262</v>
      </c>
      <c r="J159" s="53">
        <f>SUBTOTAL(9,J160:J164)</f>
        <v>8051687</v>
      </c>
    </row>
    <row r="160" spans="4:10" ht="14.25">
      <c r="D160" s="21" t="s">
        <v>66</v>
      </c>
      <c r="E160" s="14">
        <v>7</v>
      </c>
      <c r="F160" s="21" t="s">
        <v>74</v>
      </c>
      <c r="G160" s="46">
        <v>2500569</v>
      </c>
      <c r="H160" s="46">
        <v>2449471</v>
      </c>
      <c r="I160" s="46">
        <v>2485605</v>
      </c>
      <c r="J160" s="46">
        <v>2512513</v>
      </c>
    </row>
    <row r="161" spans="4:10" ht="14.25">
      <c r="D161" s="21" t="s">
        <v>66</v>
      </c>
      <c r="E161" s="14">
        <v>8</v>
      </c>
      <c r="F161" s="21" t="s">
        <v>75</v>
      </c>
      <c r="G161" s="46">
        <v>493170</v>
      </c>
      <c r="H161" s="46">
        <v>586130</v>
      </c>
      <c r="I161" s="46">
        <v>614525</v>
      </c>
      <c r="J161" s="46">
        <v>669220</v>
      </c>
    </row>
    <row r="162" spans="4:10" ht="14.25">
      <c r="D162" s="21" t="s">
        <v>66</v>
      </c>
      <c r="E162" s="14">
        <v>9</v>
      </c>
      <c r="F162" s="21" t="s">
        <v>341</v>
      </c>
      <c r="G162" s="46">
        <v>391429</v>
      </c>
      <c r="H162" s="46">
        <v>397026</v>
      </c>
      <c r="I162" s="46">
        <v>0</v>
      </c>
      <c r="J162" s="46">
        <v>0</v>
      </c>
    </row>
    <row r="163" spans="4:10" ht="14.25">
      <c r="D163" s="21" t="s">
        <v>66</v>
      </c>
      <c r="E163" s="14">
        <v>10</v>
      </c>
      <c r="F163" s="21" t="s">
        <v>342</v>
      </c>
      <c r="G163" s="46">
        <v>3142685</v>
      </c>
      <c r="H163" s="46">
        <v>3456066</v>
      </c>
      <c r="I163" s="46">
        <v>3567545</v>
      </c>
      <c r="J163" s="46">
        <v>3740454</v>
      </c>
    </row>
    <row r="164" spans="4:10" ht="14.25">
      <c r="D164" s="21" t="s">
        <v>66</v>
      </c>
      <c r="E164" s="14">
        <v>11</v>
      </c>
      <c r="F164" s="21" t="s">
        <v>76</v>
      </c>
      <c r="G164" s="46">
        <v>1336162</v>
      </c>
      <c r="H164" s="46">
        <v>1409743</v>
      </c>
      <c r="I164" s="46">
        <v>1087587</v>
      </c>
      <c r="J164" s="46">
        <v>1129500</v>
      </c>
    </row>
    <row r="165" spans="4:10" ht="14.25">
      <c r="D165" s="21"/>
      <c r="F165" s="21"/>
      <c r="G165" s="55"/>
      <c r="H165" s="55"/>
      <c r="I165" s="55"/>
      <c r="J165" s="55"/>
    </row>
    <row r="166" spans="1:10" s="28" customFormat="1" ht="14.25">
      <c r="A166" s="4"/>
      <c r="C166" s="29" t="s">
        <v>77</v>
      </c>
      <c r="E166" s="30"/>
      <c r="G166" s="53">
        <f>SUBTOTAL(9,G167:G174)</f>
        <v>2170107</v>
      </c>
      <c r="H166" s="53">
        <f>SUBTOTAL(9,H167:H174)</f>
        <v>2019894</v>
      </c>
      <c r="I166" s="53">
        <f>SUBTOTAL(9,I167:I174)</f>
        <v>2071893</v>
      </c>
      <c r="J166" s="53">
        <f>SUBTOTAL(9,J167:J174)</f>
        <v>2102757</v>
      </c>
    </row>
    <row r="167" spans="4:10" ht="14.25">
      <c r="D167" s="21" t="s">
        <v>66</v>
      </c>
      <c r="E167" s="14">
        <v>12</v>
      </c>
      <c r="F167" s="21" t="s">
        <v>78</v>
      </c>
      <c r="G167" s="46">
        <v>412859</v>
      </c>
      <c r="H167" s="46">
        <v>401838</v>
      </c>
      <c r="I167" s="46">
        <v>377493</v>
      </c>
      <c r="J167" s="46">
        <v>379726</v>
      </c>
    </row>
    <row r="168" spans="4:10" ht="14.25">
      <c r="D168" s="21" t="s">
        <v>66</v>
      </c>
      <c r="E168" s="14">
        <v>13</v>
      </c>
      <c r="F168" s="21" t="s">
        <v>79</v>
      </c>
      <c r="G168" s="46">
        <v>11760</v>
      </c>
      <c r="H168" s="46">
        <v>16219</v>
      </c>
      <c r="I168" s="46">
        <v>15574</v>
      </c>
      <c r="J168" s="46">
        <v>17571</v>
      </c>
    </row>
    <row r="169" spans="4:10" ht="14.25">
      <c r="D169" s="21" t="s">
        <v>66</v>
      </c>
      <c r="E169" s="14">
        <v>14</v>
      </c>
      <c r="F169" s="21" t="s">
        <v>80</v>
      </c>
      <c r="G169" s="46">
        <v>232088</v>
      </c>
      <c r="H169" s="46">
        <v>198505</v>
      </c>
      <c r="I169" s="46">
        <v>125107</v>
      </c>
      <c r="J169" s="46">
        <v>141890</v>
      </c>
    </row>
    <row r="170" spans="4:10" ht="14.25">
      <c r="D170" s="21" t="s">
        <v>66</v>
      </c>
      <c r="E170" s="14">
        <v>15</v>
      </c>
      <c r="F170" s="21" t="s">
        <v>81</v>
      </c>
      <c r="G170" s="46">
        <v>168920</v>
      </c>
      <c r="H170" s="46">
        <v>212390</v>
      </c>
      <c r="I170" s="46">
        <v>235237</v>
      </c>
      <c r="J170" s="46">
        <v>226627</v>
      </c>
    </row>
    <row r="171" spans="4:10" ht="14.25">
      <c r="D171" s="21" t="s">
        <v>66</v>
      </c>
      <c r="E171" s="14">
        <v>16</v>
      </c>
      <c r="F171" s="21" t="s">
        <v>251</v>
      </c>
      <c r="G171" s="46">
        <v>257369</v>
      </c>
      <c r="H171" s="46">
        <v>266009</v>
      </c>
      <c r="I171" s="46">
        <v>257475</v>
      </c>
      <c r="J171" s="46">
        <v>258331</v>
      </c>
    </row>
    <row r="172" spans="4:10" ht="14.25">
      <c r="D172" s="21" t="s">
        <v>66</v>
      </c>
      <c r="E172" s="14">
        <v>17</v>
      </c>
      <c r="F172" s="21" t="s">
        <v>82</v>
      </c>
      <c r="G172" s="46">
        <v>921850</v>
      </c>
      <c r="H172" s="46">
        <v>755425</v>
      </c>
      <c r="I172" s="46">
        <v>892241</v>
      </c>
      <c r="J172" s="46">
        <v>907532</v>
      </c>
    </row>
    <row r="173" spans="4:10" ht="14.25">
      <c r="D173" s="21" t="s">
        <v>66</v>
      </c>
      <c r="E173" s="14">
        <v>18</v>
      </c>
      <c r="F173" s="21" t="s">
        <v>83</v>
      </c>
      <c r="G173" s="46">
        <v>163624</v>
      </c>
      <c r="H173" s="46">
        <v>167861</v>
      </c>
      <c r="I173" s="46">
        <v>166033</v>
      </c>
      <c r="J173" s="46">
        <v>168387</v>
      </c>
    </row>
    <row r="174" spans="4:10" ht="14.25">
      <c r="D174" s="21" t="s">
        <v>66</v>
      </c>
      <c r="E174" s="14">
        <v>19</v>
      </c>
      <c r="F174" s="21" t="s">
        <v>84</v>
      </c>
      <c r="G174" s="46">
        <v>1637</v>
      </c>
      <c r="H174" s="46">
        <v>1647</v>
      </c>
      <c r="I174" s="46">
        <v>2733</v>
      </c>
      <c r="J174" s="46">
        <v>2693</v>
      </c>
    </row>
    <row r="175" spans="4:10" ht="14.25">
      <c r="D175" s="21"/>
      <c r="F175" s="21"/>
      <c r="G175" s="55"/>
      <c r="H175" s="55"/>
      <c r="I175" s="55"/>
      <c r="J175" s="55"/>
    </row>
    <row r="176" spans="1:10" s="28" customFormat="1" ht="14.25">
      <c r="A176" s="4"/>
      <c r="C176" s="29" t="s">
        <v>85</v>
      </c>
      <c r="E176" s="30"/>
      <c r="G176" s="53">
        <f>SUBTOTAL(9,G177:G180)</f>
        <v>1304770</v>
      </c>
      <c r="H176" s="53">
        <f>SUBTOTAL(9,H177:H180)</f>
        <v>1419911</v>
      </c>
      <c r="I176" s="53">
        <f>SUBTOTAL(9,I177:I180)</f>
        <v>1468031</v>
      </c>
      <c r="J176" s="53">
        <f>SUBTOTAL(9,J177:J180)</f>
        <v>1494698</v>
      </c>
    </row>
    <row r="177" spans="4:10" ht="14.25">
      <c r="D177" s="21" t="s">
        <v>66</v>
      </c>
      <c r="E177" s="14">
        <v>20</v>
      </c>
      <c r="F177" s="21" t="s">
        <v>86</v>
      </c>
      <c r="G177" s="46">
        <v>120245</v>
      </c>
      <c r="H177" s="46">
        <v>159116</v>
      </c>
      <c r="I177" s="46">
        <v>151456</v>
      </c>
      <c r="J177" s="46">
        <v>157284</v>
      </c>
    </row>
    <row r="178" spans="4:10" ht="14.25">
      <c r="D178" s="21" t="s">
        <v>66</v>
      </c>
      <c r="E178" s="14">
        <v>21</v>
      </c>
      <c r="F178" s="21" t="s">
        <v>87</v>
      </c>
      <c r="G178" s="46">
        <v>766303</v>
      </c>
      <c r="H178" s="46">
        <v>792119</v>
      </c>
      <c r="I178" s="46">
        <v>806058</v>
      </c>
      <c r="J178" s="46">
        <v>820916</v>
      </c>
    </row>
    <row r="179" spans="4:10" ht="14.25">
      <c r="D179" s="21" t="s">
        <v>66</v>
      </c>
      <c r="E179" s="14">
        <v>22</v>
      </c>
      <c r="F179" s="21" t="s">
        <v>88</v>
      </c>
      <c r="G179" s="46">
        <v>38263</v>
      </c>
      <c r="H179" s="46">
        <v>39501</v>
      </c>
      <c r="I179" s="46">
        <v>44092</v>
      </c>
      <c r="J179" s="46">
        <v>44430</v>
      </c>
    </row>
    <row r="180" spans="4:10" ht="14.25">
      <c r="D180" s="21" t="s">
        <v>66</v>
      </c>
      <c r="E180" s="14">
        <v>23</v>
      </c>
      <c r="F180" s="21" t="s">
        <v>89</v>
      </c>
      <c r="G180" s="46">
        <v>379959</v>
      </c>
      <c r="H180" s="46">
        <v>429175</v>
      </c>
      <c r="I180" s="46">
        <v>466425</v>
      </c>
      <c r="J180" s="46">
        <v>472068</v>
      </c>
    </row>
    <row r="181" spans="4:6" ht="14.25">
      <c r="D181" s="21"/>
      <c r="F181" s="21"/>
    </row>
    <row r="182" spans="4:6" ht="14.25">
      <c r="D182" s="21" t="s">
        <v>329</v>
      </c>
      <c r="F182" s="21"/>
    </row>
    <row r="183" spans="4:10" ht="14.25">
      <c r="D183" s="27" t="s">
        <v>330</v>
      </c>
      <c r="F183" s="21"/>
      <c r="G183" s="55"/>
      <c r="H183" s="55"/>
      <c r="I183" s="55"/>
      <c r="J183" s="55"/>
    </row>
    <row r="184" spans="1:10" s="28" customFormat="1" ht="14.25">
      <c r="A184" s="4"/>
      <c r="C184" s="29" t="s">
        <v>90</v>
      </c>
      <c r="E184" s="30"/>
      <c r="G184" s="53">
        <f>SUBTOTAL(9,G185)</f>
        <v>1609</v>
      </c>
      <c r="H184" s="53">
        <f>SUBTOTAL(9,H185)</f>
        <v>-120000</v>
      </c>
      <c r="I184" s="53">
        <f>SUBTOTAL(9,I185)</f>
        <v>-447755</v>
      </c>
      <c r="J184" s="53">
        <f>SUBTOTAL(9,J185)</f>
        <v>16267</v>
      </c>
    </row>
    <row r="185" spans="4:10" ht="14.25">
      <c r="D185" s="21" t="s">
        <v>66</v>
      </c>
      <c r="E185" s="14">
        <v>24</v>
      </c>
      <c r="F185" s="21" t="s">
        <v>340</v>
      </c>
      <c r="G185" s="46">
        <v>1609</v>
      </c>
      <c r="H185" s="46">
        <v>-120000</v>
      </c>
      <c r="I185" s="46">
        <v>-447755</v>
      </c>
      <c r="J185" s="46">
        <v>16267</v>
      </c>
    </row>
    <row r="186" spans="4:10" ht="14.25">
      <c r="D186" s="21"/>
      <c r="F186" s="21"/>
      <c r="G186" s="55"/>
      <c r="H186" s="55"/>
      <c r="I186" s="55"/>
      <c r="J186" s="55"/>
    </row>
    <row r="187" spans="1:10" s="28" customFormat="1" ht="14.25">
      <c r="A187" s="4"/>
      <c r="C187" s="29" t="s">
        <v>91</v>
      </c>
      <c r="E187" s="30"/>
      <c r="G187" s="53">
        <f>SUBTOTAL(9,G188:G189)</f>
        <v>3604720</v>
      </c>
      <c r="H187" s="53">
        <f>SUBTOTAL(9,H188:H189)</f>
        <v>4081472</v>
      </c>
      <c r="I187" s="53">
        <f>SUBTOTAL(9,I188:I189)</f>
        <v>3689057</v>
      </c>
      <c r="J187" s="53">
        <f>SUBTOTAL(9,J188:J189)</f>
        <v>3461028</v>
      </c>
    </row>
    <row r="188" spans="4:10" ht="14.25">
      <c r="D188" s="21" t="s">
        <v>66</v>
      </c>
      <c r="E188" s="14">
        <v>25</v>
      </c>
      <c r="F188" s="21" t="s">
        <v>92</v>
      </c>
      <c r="G188" s="46">
        <v>1041539</v>
      </c>
      <c r="H188" s="46">
        <v>1319020</v>
      </c>
      <c r="I188" s="46">
        <v>1079723</v>
      </c>
      <c r="J188" s="46">
        <v>1081139</v>
      </c>
    </row>
    <row r="189" spans="4:10" ht="14.25">
      <c r="D189" s="21" t="s">
        <v>66</v>
      </c>
      <c r="E189" s="14">
        <v>26</v>
      </c>
      <c r="F189" s="21" t="s">
        <v>14</v>
      </c>
      <c r="G189" s="46">
        <v>2563181</v>
      </c>
      <c r="H189" s="46">
        <v>2762452</v>
      </c>
      <c r="I189" s="46">
        <v>2609334</v>
      </c>
      <c r="J189" s="46">
        <v>2379889</v>
      </c>
    </row>
    <row r="190" spans="4:10" ht="14.25">
      <c r="D190" s="21"/>
      <c r="F190" s="21"/>
      <c r="G190" s="55"/>
      <c r="H190" s="55"/>
      <c r="I190" s="55"/>
      <c r="J190" s="55"/>
    </row>
    <row r="191" spans="1:10" s="5" customFormat="1" ht="14.25">
      <c r="A191" s="4"/>
      <c r="E191" s="6"/>
      <c r="F191" s="28" t="s">
        <v>18</v>
      </c>
      <c r="G191" s="56">
        <f>SUBTOTAL(9,G151:G189)</f>
        <v>20499123</v>
      </c>
      <c r="H191" s="56">
        <f>SUBTOTAL(9,H151:H189)</f>
        <v>20876757</v>
      </c>
      <c r="I191" s="56">
        <f>SUBTOTAL(9,I151:I189)</f>
        <v>20034702</v>
      </c>
      <c r="J191" s="56">
        <f>SUBTOTAL(9,J151:J189)</f>
        <v>20421193</v>
      </c>
    </row>
    <row r="192" spans="1:10" s="5" customFormat="1" ht="14.25">
      <c r="A192" s="4"/>
      <c r="E192" s="6"/>
      <c r="F192" s="28"/>
      <c r="G192" s="56"/>
      <c r="H192" s="56"/>
      <c r="I192" s="56"/>
      <c r="J192" s="56"/>
    </row>
    <row r="193" spans="1:10" s="28" customFormat="1" ht="14.25">
      <c r="A193" s="4"/>
      <c r="B193" s="29" t="s">
        <v>19</v>
      </c>
      <c r="E193" s="30"/>
      <c r="G193" s="52"/>
      <c r="H193" s="52"/>
      <c r="I193" s="52"/>
      <c r="J193" s="52"/>
    </row>
    <row r="194" spans="1:10" s="5" customFormat="1" ht="14.25">
      <c r="A194" s="4"/>
      <c r="B194" s="36"/>
      <c r="E194" s="6"/>
      <c r="G194" s="51"/>
      <c r="H194" s="51"/>
      <c r="I194" s="51"/>
      <c r="J194" s="51"/>
    </row>
    <row r="195" spans="1:10" s="5" customFormat="1" ht="14.25">
      <c r="A195" s="4"/>
      <c r="C195" s="36" t="s">
        <v>93</v>
      </c>
      <c r="E195" s="6"/>
      <c r="G195" s="53">
        <f>SUBTOTAL(9,G196)</f>
        <v>504703</v>
      </c>
      <c r="H195" s="53">
        <f>SUBTOTAL(9,H196)</f>
        <v>526814</v>
      </c>
      <c r="I195" s="53">
        <f>SUBTOTAL(9,I196)</f>
        <v>506690</v>
      </c>
      <c r="J195" s="53">
        <f>SUBTOTAL(9,J196)</f>
        <v>536909</v>
      </c>
    </row>
    <row r="196" spans="4:10" ht="14.25">
      <c r="D196" s="21" t="s">
        <v>66</v>
      </c>
      <c r="E196" s="14">
        <v>27</v>
      </c>
      <c r="F196" s="21" t="s">
        <v>94</v>
      </c>
      <c r="G196" s="46">
        <v>504703</v>
      </c>
      <c r="H196" s="46">
        <v>526814</v>
      </c>
      <c r="I196" s="46">
        <v>506690</v>
      </c>
      <c r="J196" s="46">
        <v>536909</v>
      </c>
    </row>
    <row r="197" spans="4:6" ht="14.25">
      <c r="D197" s="21"/>
      <c r="F197" s="21"/>
    </row>
    <row r="198" spans="1:10" s="28" customFormat="1" ht="14.25">
      <c r="A198" s="4"/>
      <c r="C198" s="29" t="s">
        <v>95</v>
      </c>
      <c r="E198" s="30"/>
      <c r="G198" s="53">
        <f>SUBTOTAL(9,G199:G200)</f>
        <v>245413</v>
      </c>
      <c r="H198" s="53">
        <f>SUBTOTAL(9,H199:H200)</f>
        <v>186428</v>
      </c>
      <c r="I198" s="53">
        <f>SUBTOTAL(9,I199:I200)</f>
        <v>175344</v>
      </c>
      <c r="J198" s="53">
        <f>SUBTOTAL(9,J199:J200)</f>
        <v>143197</v>
      </c>
    </row>
    <row r="199" spans="4:10" ht="14.25">
      <c r="D199" s="21" t="s">
        <v>66</v>
      </c>
      <c r="E199" s="14">
        <v>28</v>
      </c>
      <c r="F199" s="21" t="s">
        <v>96</v>
      </c>
      <c r="G199" s="46">
        <v>5751</v>
      </c>
      <c r="H199" s="46">
        <v>3416</v>
      </c>
      <c r="I199" s="46">
        <v>8217</v>
      </c>
      <c r="J199" s="46">
        <v>7619</v>
      </c>
    </row>
    <row r="200" spans="4:10" ht="14.25">
      <c r="D200" s="21" t="s">
        <v>66</v>
      </c>
      <c r="E200" s="14">
        <v>29</v>
      </c>
      <c r="F200" s="21" t="s">
        <v>97</v>
      </c>
      <c r="G200" s="46">
        <v>239662</v>
      </c>
      <c r="H200" s="46">
        <v>183012</v>
      </c>
      <c r="I200" s="46">
        <v>167127</v>
      </c>
      <c r="J200" s="46">
        <v>135578</v>
      </c>
    </row>
    <row r="201" spans="4:10" ht="14.25">
      <c r="D201" s="21"/>
      <c r="F201" s="21"/>
      <c r="G201" s="55"/>
      <c r="H201" s="55"/>
      <c r="I201" s="55"/>
      <c r="J201" s="55"/>
    </row>
    <row r="202" spans="1:10" s="28" customFormat="1" ht="14.25">
      <c r="A202" s="4"/>
      <c r="C202" s="29" t="s">
        <v>98</v>
      </c>
      <c r="E202" s="30"/>
      <c r="G202" s="53">
        <f>SUBTOTAL(9,G203:G205)</f>
        <v>50757</v>
      </c>
      <c r="H202" s="53">
        <f>SUBTOTAL(9,H203:H205)</f>
        <v>46756</v>
      </c>
      <c r="I202" s="53">
        <f>SUBTOTAL(9,I203:I205)</f>
        <v>45200</v>
      </c>
      <c r="J202" s="53">
        <f>SUBTOTAL(9,J203:J205)</f>
        <v>49677</v>
      </c>
    </row>
    <row r="203" spans="4:10" ht="14.25">
      <c r="D203" s="21" t="s">
        <v>66</v>
      </c>
      <c r="E203" s="14">
        <v>30</v>
      </c>
      <c r="F203" s="21" t="s">
        <v>99</v>
      </c>
      <c r="G203" s="46">
        <v>33747</v>
      </c>
      <c r="H203" s="46">
        <v>27207</v>
      </c>
      <c r="I203" s="46">
        <v>25361</v>
      </c>
      <c r="J203" s="46">
        <v>29751</v>
      </c>
    </row>
    <row r="204" spans="4:10" ht="14.25">
      <c r="D204" s="21" t="s">
        <v>66</v>
      </c>
      <c r="E204" s="14">
        <v>31</v>
      </c>
      <c r="F204" s="21" t="s">
        <v>100</v>
      </c>
      <c r="G204" s="46">
        <v>1231</v>
      </c>
      <c r="H204" s="46">
        <v>1186</v>
      </c>
      <c r="I204" s="46">
        <v>1702</v>
      </c>
      <c r="J204" s="46">
        <v>1753</v>
      </c>
    </row>
    <row r="205" spans="4:10" ht="14.25">
      <c r="D205" s="21" t="s">
        <v>66</v>
      </c>
      <c r="E205" s="14">
        <v>32</v>
      </c>
      <c r="F205" s="21" t="s">
        <v>101</v>
      </c>
      <c r="G205" s="46">
        <v>15779</v>
      </c>
      <c r="H205" s="46">
        <v>18363</v>
      </c>
      <c r="I205" s="46">
        <v>18137</v>
      </c>
      <c r="J205" s="46">
        <v>18173</v>
      </c>
    </row>
    <row r="206" spans="4:10" ht="14.25">
      <c r="D206" s="21"/>
      <c r="F206" s="21"/>
      <c r="G206" s="55"/>
      <c r="H206" s="55"/>
      <c r="I206" s="55"/>
      <c r="J206" s="55"/>
    </row>
    <row r="207" spans="1:10" s="28" customFormat="1" ht="14.25">
      <c r="A207" s="4"/>
      <c r="E207" s="30"/>
      <c r="F207" s="28" t="s">
        <v>24</v>
      </c>
      <c r="G207" s="56">
        <f>SUBTOTAL(9,G195:G205)</f>
        <v>800873</v>
      </c>
      <c r="H207" s="56">
        <f>SUBTOTAL(9,H195:H205)</f>
        <v>759998</v>
      </c>
      <c r="I207" s="56">
        <f>SUBTOTAL(9,I195:I205)</f>
        <v>727234</v>
      </c>
      <c r="J207" s="56">
        <f>SUBTOTAL(9,J195:J205)</f>
        <v>729783</v>
      </c>
    </row>
    <row r="208" spans="1:10" s="28" customFormat="1" ht="14.25">
      <c r="A208" s="4"/>
      <c r="E208" s="30"/>
      <c r="G208" s="56"/>
      <c r="H208" s="56"/>
      <c r="I208" s="56"/>
      <c r="J208" s="56"/>
    </row>
    <row r="209" spans="1:10" s="28" customFormat="1" ht="14.25">
      <c r="A209" s="4"/>
      <c r="D209" s="5" t="s">
        <v>328</v>
      </c>
      <c r="E209" s="30"/>
      <c r="G209" s="56"/>
      <c r="H209" s="56"/>
      <c r="I209" s="56"/>
      <c r="J209" s="56"/>
    </row>
    <row r="210" spans="1:10" s="28" customFormat="1" ht="14.25">
      <c r="A210" s="4"/>
      <c r="B210" s="29" t="s">
        <v>25</v>
      </c>
      <c r="E210" s="30"/>
      <c r="G210" s="52"/>
      <c r="H210" s="52"/>
      <c r="I210" s="52"/>
      <c r="J210" s="52"/>
    </row>
    <row r="211" spans="1:10" s="28" customFormat="1" ht="14.25">
      <c r="A211" s="4"/>
      <c r="B211" s="29"/>
      <c r="E211" s="30"/>
      <c r="G211" s="52"/>
      <c r="H211" s="52"/>
      <c r="I211" s="52"/>
      <c r="J211" s="52"/>
    </row>
    <row r="212" spans="1:10" s="28" customFormat="1" ht="14.25">
      <c r="A212" s="4"/>
      <c r="C212" s="29" t="s">
        <v>26</v>
      </c>
      <c r="E212" s="30"/>
      <c r="G212" s="53">
        <f>SUBTOTAL(9,G213:G215)</f>
        <v>185605</v>
      </c>
      <c r="H212" s="53">
        <f>SUBTOTAL(9,H213:H215)</f>
        <v>203201</v>
      </c>
      <c r="I212" s="53">
        <f>SUBTOTAL(9,I213:I215)</f>
        <v>216503</v>
      </c>
      <c r="J212" s="53">
        <f>SUBTOTAL(9,J213:J215)</f>
        <v>223536</v>
      </c>
    </row>
    <row r="213" spans="4:10" ht="14.25">
      <c r="D213" s="21" t="s">
        <v>66</v>
      </c>
      <c r="E213" s="14">
        <v>33</v>
      </c>
      <c r="F213" s="21" t="s">
        <v>27</v>
      </c>
      <c r="G213" s="46">
        <v>99401</v>
      </c>
      <c r="H213" s="46">
        <v>111162</v>
      </c>
      <c r="I213" s="46">
        <v>116022</v>
      </c>
      <c r="J213" s="46">
        <v>115714</v>
      </c>
    </row>
    <row r="214" spans="4:10" ht="14.25">
      <c r="D214" s="21" t="s">
        <v>66</v>
      </c>
      <c r="E214" s="14">
        <v>34</v>
      </c>
      <c r="F214" s="21" t="s">
        <v>28</v>
      </c>
      <c r="G214" s="46">
        <v>5744</v>
      </c>
      <c r="H214" s="46">
        <v>6646</v>
      </c>
      <c r="I214" s="46">
        <v>8693</v>
      </c>
      <c r="J214" s="46">
        <v>11346</v>
      </c>
    </row>
    <row r="215" spans="4:10" ht="14.25">
      <c r="D215" s="21" t="s">
        <v>66</v>
      </c>
      <c r="E215" s="14">
        <v>35</v>
      </c>
      <c r="F215" s="21" t="s">
        <v>102</v>
      </c>
      <c r="G215" s="46">
        <v>80460</v>
      </c>
      <c r="H215" s="46">
        <v>85393</v>
      </c>
      <c r="I215" s="46">
        <v>91788</v>
      </c>
      <c r="J215" s="46">
        <v>96476</v>
      </c>
    </row>
    <row r="216" spans="4:10" ht="14.25">
      <c r="D216" s="21"/>
      <c r="F216" s="21"/>
      <c r="G216" s="55"/>
      <c r="H216" s="55"/>
      <c r="I216" s="55"/>
      <c r="J216" s="55"/>
    </row>
    <row r="217" spans="1:10" s="28" customFormat="1" ht="14.25">
      <c r="A217" s="4"/>
      <c r="C217" s="29" t="s">
        <v>103</v>
      </c>
      <c r="E217" s="30"/>
      <c r="G217" s="53">
        <f>SUBTOTAL(9,G218:G221)</f>
        <v>1023385</v>
      </c>
      <c r="H217" s="53">
        <f>SUBTOTAL(9,H218:H221)</f>
        <v>1088838</v>
      </c>
      <c r="I217" s="53">
        <f>SUBTOTAL(9,I218:I221)</f>
        <v>1218965</v>
      </c>
      <c r="J217" s="53">
        <f>SUBTOTAL(9,J218:J221)</f>
        <v>1236291</v>
      </c>
    </row>
    <row r="218" spans="4:10" ht="14.25">
      <c r="D218" s="21" t="s">
        <v>66</v>
      </c>
      <c r="E218" s="14">
        <v>36</v>
      </c>
      <c r="F218" s="21" t="s">
        <v>32</v>
      </c>
      <c r="G218" s="46">
        <v>326179</v>
      </c>
      <c r="H218" s="46">
        <v>338826</v>
      </c>
      <c r="I218" s="46">
        <v>363006</v>
      </c>
      <c r="J218" s="46">
        <v>387365</v>
      </c>
    </row>
    <row r="219" spans="4:10" ht="14.25">
      <c r="D219" s="21" t="s">
        <v>66</v>
      </c>
      <c r="E219" s="14">
        <v>37</v>
      </c>
      <c r="F219" s="21" t="s">
        <v>33</v>
      </c>
      <c r="G219" s="46">
        <v>389549</v>
      </c>
      <c r="H219" s="46">
        <v>422981</v>
      </c>
      <c r="I219" s="46">
        <v>441982</v>
      </c>
      <c r="J219" s="46">
        <v>443526</v>
      </c>
    </row>
    <row r="220" spans="4:10" ht="14.25">
      <c r="D220" s="21" t="s">
        <v>66</v>
      </c>
      <c r="E220" s="14">
        <v>38</v>
      </c>
      <c r="F220" s="21" t="s">
        <v>34</v>
      </c>
      <c r="G220" s="46">
        <v>119483</v>
      </c>
      <c r="H220" s="46">
        <v>113751</v>
      </c>
      <c r="I220" s="46">
        <v>113134</v>
      </c>
      <c r="J220" s="46">
        <v>113470</v>
      </c>
    </row>
    <row r="221" spans="4:10" ht="14.25">
      <c r="D221" s="21" t="s">
        <v>66</v>
      </c>
      <c r="E221" s="14">
        <v>39</v>
      </c>
      <c r="F221" s="21" t="s">
        <v>35</v>
      </c>
      <c r="G221" s="46">
        <v>188174</v>
      </c>
      <c r="H221" s="46">
        <v>213280</v>
      </c>
      <c r="I221" s="46">
        <v>300843</v>
      </c>
      <c r="J221" s="46">
        <v>291930</v>
      </c>
    </row>
    <row r="222" spans="4:10" ht="14.25">
      <c r="D222" s="21"/>
      <c r="F222" s="21"/>
      <c r="G222" s="55"/>
      <c r="H222" s="55"/>
      <c r="I222" s="55"/>
      <c r="J222" s="55"/>
    </row>
    <row r="223" spans="1:10" s="28" customFormat="1" ht="14.25">
      <c r="A223" s="4"/>
      <c r="C223" s="29" t="s">
        <v>104</v>
      </c>
      <c r="E223" s="30"/>
      <c r="G223" s="53">
        <f>SUBTOTAL(9,G224:G227)</f>
        <v>420302</v>
      </c>
      <c r="H223" s="53">
        <f>SUBTOTAL(9,H224:H227)</f>
        <v>453122</v>
      </c>
      <c r="I223" s="53">
        <f>SUBTOTAL(9,I224:I227)</f>
        <v>461353</v>
      </c>
      <c r="J223" s="53">
        <f>SUBTOTAL(9,J224:J227)</f>
        <v>474354</v>
      </c>
    </row>
    <row r="224" spans="4:10" ht="14.25">
      <c r="D224" s="21" t="s">
        <v>66</v>
      </c>
      <c r="E224" s="14">
        <v>40</v>
      </c>
      <c r="F224" s="21" t="s">
        <v>37</v>
      </c>
      <c r="G224" s="46">
        <v>228190</v>
      </c>
      <c r="H224" s="46">
        <v>246039</v>
      </c>
      <c r="I224" s="46">
        <v>251507</v>
      </c>
      <c r="J224" s="46">
        <v>254995</v>
      </c>
    </row>
    <row r="225" spans="4:10" ht="14.25">
      <c r="D225" s="21" t="s">
        <v>66</v>
      </c>
      <c r="E225" s="14">
        <v>41</v>
      </c>
      <c r="F225" s="21" t="s">
        <v>39</v>
      </c>
      <c r="G225" s="46">
        <v>97547</v>
      </c>
      <c r="H225" s="46">
        <v>100207</v>
      </c>
      <c r="I225" s="46">
        <v>98885</v>
      </c>
      <c r="J225" s="46">
        <v>100627</v>
      </c>
    </row>
    <row r="226" spans="4:10" ht="14.25">
      <c r="D226" s="21" t="s">
        <v>66</v>
      </c>
      <c r="E226" s="14">
        <v>42</v>
      </c>
      <c r="F226" s="21" t="s">
        <v>40</v>
      </c>
      <c r="G226" s="46">
        <v>62282</v>
      </c>
      <c r="H226" s="46">
        <v>70059</v>
      </c>
      <c r="I226" s="46">
        <v>70628</v>
      </c>
      <c r="J226" s="46">
        <v>74188</v>
      </c>
    </row>
    <row r="227" spans="4:10" ht="14.25">
      <c r="D227" s="21" t="s">
        <v>66</v>
      </c>
      <c r="E227" s="14">
        <v>43</v>
      </c>
      <c r="F227" s="21" t="s">
        <v>105</v>
      </c>
      <c r="G227" s="46">
        <v>32283</v>
      </c>
      <c r="H227" s="46">
        <v>36817</v>
      </c>
      <c r="I227" s="46">
        <v>40333</v>
      </c>
      <c r="J227" s="46">
        <v>44544</v>
      </c>
    </row>
    <row r="228" spans="4:10" ht="14.25">
      <c r="D228" s="21"/>
      <c r="F228" s="21"/>
      <c r="G228" s="55"/>
      <c r="H228" s="55"/>
      <c r="I228" s="55"/>
      <c r="J228" s="55"/>
    </row>
    <row r="229" spans="1:10" s="28" customFormat="1" ht="14.25">
      <c r="A229" s="4"/>
      <c r="C229" s="29" t="s">
        <v>91</v>
      </c>
      <c r="E229" s="30"/>
      <c r="G229" s="53">
        <f>SUBTOTAL(9,G230:G231)</f>
        <v>543571</v>
      </c>
      <c r="H229" s="53">
        <f>SUBTOTAL(9,H230:H231)</f>
        <v>666454</v>
      </c>
      <c r="I229" s="53">
        <f>SUBTOTAL(9,I230:I231)</f>
        <v>575370</v>
      </c>
      <c r="J229" s="53">
        <f>SUBTOTAL(9,J230:J231)</f>
        <v>539234</v>
      </c>
    </row>
    <row r="230" spans="4:10" ht="14.25">
      <c r="D230" s="21" t="s">
        <v>66</v>
      </c>
      <c r="E230" s="14">
        <v>44</v>
      </c>
      <c r="F230" s="21" t="s">
        <v>92</v>
      </c>
      <c r="G230" s="46">
        <v>187145</v>
      </c>
      <c r="H230" s="46">
        <v>281809</v>
      </c>
      <c r="I230" s="46">
        <v>201993</v>
      </c>
      <c r="J230" s="46">
        <v>188462</v>
      </c>
    </row>
    <row r="231" spans="4:10" ht="14.25">
      <c r="D231" s="21" t="s">
        <v>66</v>
      </c>
      <c r="E231" s="14">
        <v>45</v>
      </c>
      <c r="F231" s="21" t="s">
        <v>14</v>
      </c>
      <c r="G231" s="46">
        <v>356426</v>
      </c>
      <c r="H231" s="46">
        <v>384645</v>
      </c>
      <c r="I231" s="46">
        <v>373377</v>
      </c>
      <c r="J231" s="46">
        <v>350772</v>
      </c>
    </row>
    <row r="232" spans="4:10" ht="14.25">
      <c r="D232" s="21"/>
      <c r="F232" s="21"/>
      <c r="G232" s="55"/>
      <c r="H232" s="55"/>
      <c r="I232" s="55"/>
      <c r="J232" s="55"/>
    </row>
    <row r="233" spans="1:10" s="28" customFormat="1" ht="14.25">
      <c r="A233" s="4"/>
      <c r="E233" s="30"/>
      <c r="F233" s="28" t="s">
        <v>42</v>
      </c>
      <c r="G233" s="56">
        <f>SUBTOTAL(9,G212:G231)</f>
        <v>2172863</v>
      </c>
      <c r="H233" s="56">
        <f>SUBTOTAL(9,H212:H231)</f>
        <v>2411615</v>
      </c>
      <c r="I233" s="56">
        <f>SUBTOTAL(9,I212:I231)</f>
        <v>2472191</v>
      </c>
      <c r="J233" s="56">
        <f>SUBTOTAL(9,J212:J231)</f>
        <v>2473415</v>
      </c>
    </row>
    <row r="234" spans="1:10" s="28" customFormat="1" ht="14.25">
      <c r="A234" s="4"/>
      <c r="E234" s="30"/>
      <c r="G234" s="56"/>
      <c r="H234" s="56"/>
      <c r="I234" s="56"/>
      <c r="J234" s="56"/>
    </row>
    <row r="235" spans="1:10" s="28" customFormat="1" ht="14.25">
      <c r="A235" s="4"/>
      <c r="B235" s="29" t="s">
        <v>43</v>
      </c>
      <c r="E235" s="30"/>
      <c r="G235" s="52"/>
      <c r="H235" s="52"/>
      <c r="I235" s="52"/>
      <c r="J235" s="52"/>
    </row>
    <row r="236" spans="1:10" s="28" customFormat="1" ht="14.25">
      <c r="A236" s="4"/>
      <c r="B236" s="29"/>
      <c r="E236" s="30"/>
      <c r="G236" s="52"/>
      <c r="H236" s="52"/>
      <c r="I236" s="52"/>
      <c r="J236" s="52"/>
    </row>
    <row r="237" spans="1:10" s="28" customFormat="1" ht="14.25">
      <c r="A237" s="4"/>
      <c r="C237" s="29" t="s">
        <v>50</v>
      </c>
      <c r="E237" s="30"/>
      <c r="G237" s="53">
        <f>SUBTOTAL(9,G238:G244)</f>
        <v>1679092</v>
      </c>
      <c r="H237" s="53">
        <f>SUBTOTAL(9,H238:H244)</f>
        <v>1882566</v>
      </c>
      <c r="I237" s="53">
        <f>SUBTOTAL(9,I238:I244)</f>
        <v>1873323</v>
      </c>
      <c r="J237" s="53">
        <f>SUBTOTAL(9,J238:J244)</f>
        <v>1773088</v>
      </c>
    </row>
    <row r="238" spans="4:10" ht="14.25">
      <c r="D238" s="21" t="s">
        <v>66</v>
      </c>
      <c r="E238" s="14">
        <v>46</v>
      </c>
      <c r="F238" s="21" t="s">
        <v>51</v>
      </c>
      <c r="G238" s="46">
        <v>697337</v>
      </c>
      <c r="H238" s="46">
        <v>665403</v>
      </c>
      <c r="I238" s="46">
        <v>698422</v>
      </c>
      <c r="J238" s="46">
        <v>631267</v>
      </c>
    </row>
    <row r="239" spans="4:10" ht="14.25">
      <c r="D239" s="21" t="s">
        <v>66</v>
      </c>
      <c r="E239" s="14">
        <v>47</v>
      </c>
      <c r="F239" s="21" t="s">
        <v>106</v>
      </c>
      <c r="G239" s="46">
        <v>4332</v>
      </c>
      <c r="H239" s="46">
        <v>4454</v>
      </c>
      <c r="I239" s="46">
        <v>4026</v>
      </c>
      <c r="J239" s="46">
        <v>3845</v>
      </c>
    </row>
    <row r="240" spans="4:10" ht="14.25">
      <c r="D240" s="21" t="s">
        <v>66</v>
      </c>
      <c r="E240" s="14">
        <v>48</v>
      </c>
      <c r="F240" s="21" t="s">
        <v>107</v>
      </c>
      <c r="G240" s="46">
        <v>129074</v>
      </c>
      <c r="H240" s="46">
        <v>113529</v>
      </c>
      <c r="I240" s="46">
        <v>104963</v>
      </c>
      <c r="J240" s="46">
        <v>98950</v>
      </c>
    </row>
    <row r="241" spans="4:10" ht="14.25">
      <c r="D241" s="21" t="s">
        <v>66</v>
      </c>
      <c r="E241" s="14">
        <v>49</v>
      </c>
      <c r="F241" s="21" t="s">
        <v>108</v>
      </c>
      <c r="G241" s="46">
        <v>102010</v>
      </c>
      <c r="H241" s="46">
        <v>104981</v>
      </c>
      <c r="I241" s="46">
        <v>221170</v>
      </c>
      <c r="J241" s="46">
        <v>215968</v>
      </c>
    </row>
    <row r="242" spans="4:10" ht="14.25">
      <c r="D242" s="21" t="s">
        <v>66</v>
      </c>
      <c r="E242" s="14">
        <v>50</v>
      </c>
      <c r="F242" s="21" t="s">
        <v>54</v>
      </c>
      <c r="G242" s="46">
        <v>205575</v>
      </c>
      <c r="H242" s="46">
        <v>222663</v>
      </c>
      <c r="I242" s="46">
        <v>212060</v>
      </c>
      <c r="J242" s="46">
        <v>208193</v>
      </c>
    </row>
    <row r="243" spans="4:10" ht="14.25">
      <c r="D243" s="21" t="s">
        <v>66</v>
      </c>
      <c r="E243" s="14">
        <v>51</v>
      </c>
      <c r="F243" s="21" t="s">
        <v>52</v>
      </c>
      <c r="G243" s="46">
        <v>522303</v>
      </c>
      <c r="H243" s="46">
        <v>771536</v>
      </c>
      <c r="I243" s="46">
        <v>632682</v>
      </c>
      <c r="J243" s="46">
        <v>614865</v>
      </c>
    </row>
    <row r="244" spans="4:10" ht="14.25">
      <c r="D244" s="21" t="s">
        <v>66</v>
      </c>
      <c r="E244" s="14">
        <v>52</v>
      </c>
      <c r="F244" s="21" t="s">
        <v>109</v>
      </c>
      <c r="G244" s="46">
        <v>18461</v>
      </c>
      <c r="H244" s="46">
        <v>0</v>
      </c>
      <c r="I244" s="46">
        <v>0</v>
      </c>
      <c r="J244" s="46">
        <v>0</v>
      </c>
    </row>
    <row r="245" spans="4:10" ht="14.25">
      <c r="D245" s="21"/>
      <c r="F245" s="21"/>
      <c r="G245" s="55"/>
      <c r="H245" s="55"/>
      <c r="I245" s="55"/>
      <c r="J245" s="55"/>
    </row>
    <row r="246" spans="1:10" s="28" customFormat="1" ht="14.25">
      <c r="A246" s="4"/>
      <c r="C246" s="29" t="s">
        <v>110</v>
      </c>
      <c r="E246" s="30"/>
      <c r="G246" s="53">
        <f>SUBTOTAL(9,G247:G254)</f>
        <v>2096487</v>
      </c>
      <c r="H246" s="53">
        <f>SUBTOTAL(9,H247:H254)</f>
        <v>1937511</v>
      </c>
      <c r="I246" s="53">
        <f>SUBTOTAL(9,I247:I254)</f>
        <v>2016737</v>
      </c>
      <c r="J246" s="53">
        <f>SUBTOTAL(9,J247:J254)</f>
        <v>2004248</v>
      </c>
    </row>
    <row r="247" spans="4:10" ht="14.25">
      <c r="D247" s="21" t="s">
        <v>66</v>
      </c>
      <c r="E247" s="14">
        <v>53</v>
      </c>
      <c r="F247" s="21" t="s">
        <v>46</v>
      </c>
      <c r="G247" s="46">
        <v>219001</v>
      </c>
      <c r="H247" s="46">
        <v>189321</v>
      </c>
      <c r="I247" s="46">
        <v>193045</v>
      </c>
      <c r="J247" s="46">
        <v>199284</v>
      </c>
    </row>
    <row r="248" spans="4:10" ht="14.25">
      <c r="D248" s="21" t="s">
        <v>66</v>
      </c>
      <c r="E248" s="14">
        <v>54</v>
      </c>
      <c r="F248" s="21" t="s">
        <v>111</v>
      </c>
      <c r="G248" s="46">
        <v>248637</v>
      </c>
      <c r="H248" s="46">
        <v>0</v>
      </c>
      <c r="I248" s="46">
        <v>0</v>
      </c>
      <c r="J248" s="46">
        <v>0</v>
      </c>
    </row>
    <row r="249" spans="4:10" ht="14.25">
      <c r="D249" s="21" t="s">
        <v>66</v>
      </c>
      <c r="E249" s="14">
        <v>55</v>
      </c>
      <c r="F249" s="21" t="s">
        <v>112</v>
      </c>
      <c r="G249" s="46">
        <v>303316</v>
      </c>
      <c r="H249" s="46">
        <v>304067</v>
      </c>
      <c r="I249" s="46">
        <v>301365</v>
      </c>
      <c r="J249" s="46">
        <v>289549</v>
      </c>
    </row>
    <row r="250" spans="4:10" ht="14.25">
      <c r="D250" s="21" t="s">
        <v>66</v>
      </c>
      <c r="E250" s="14">
        <v>56</v>
      </c>
      <c r="F250" s="21" t="s">
        <v>113</v>
      </c>
      <c r="G250" s="46">
        <v>797386</v>
      </c>
      <c r="H250" s="46">
        <v>833366</v>
      </c>
      <c r="I250" s="46">
        <v>905432</v>
      </c>
      <c r="J250" s="46">
        <v>899246</v>
      </c>
    </row>
    <row r="251" spans="4:10" ht="14.25">
      <c r="D251" s="21" t="s">
        <v>66</v>
      </c>
      <c r="E251" s="14">
        <v>57</v>
      </c>
      <c r="F251" s="21" t="s">
        <v>114</v>
      </c>
      <c r="G251" s="46">
        <v>392446</v>
      </c>
      <c r="H251" s="46">
        <v>459758</v>
      </c>
      <c r="I251" s="46">
        <v>447639</v>
      </c>
      <c r="J251" s="46">
        <v>447757</v>
      </c>
    </row>
    <row r="252" spans="4:10" ht="14.25">
      <c r="D252" s="21" t="s">
        <v>66</v>
      </c>
      <c r="E252" s="14">
        <v>58</v>
      </c>
      <c r="F252" s="21" t="s">
        <v>115</v>
      </c>
      <c r="G252" s="46">
        <v>46390</v>
      </c>
      <c r="H252" s="46">
        <v>53419</v>
      </c>
      <c r="I252" s="46">
        <v>62927</v>
      </c>
      <c r="J252" s="46">
        <v>61782</v>
      </c>
    </row>
    <row r="253" spans="4:10" ht="14.25">
      <c r="D253" s="21" t="s">
        <v>66</v>
      </c>
      <c r="E253" s="14">
        <v>59</v>
      </c>
      <c r="F253" s="21" t="s">
        <v>116</v>
      </c>
      <c r="G253" s="46">
        <v>33462</v>
      </c>
      <c r="H253" s="46">
        <v>38891</v>
      </c>
      <c r="I253" s="46">
        <v>40093</v>
      </c>
      <c r="J253" s="46">
        <v>40009</v>
      </c>
    </row>
    <row r="254" spans="4:10" ht="14.25">
      <c r="D254" s="21" t="s">
        <v>66</v>
      </c>
      <c r="E254" s="14">
        <v>60</v>
      </c>
      <c r="F254" s="21" t="s">
        <v>117</v>
      </c>
      <c r="G254" s="46">
        <v>55849</v>
      </c>
      <c r="H254" s="46">
        <v>58689</v>
      </c>
      <c r="I254" s="46">
        <v>66236</v>
      </c>
      <c r="J254" s="46">
        <v>66621</v>
      </c>
    </row>
    <row r="255" spans="4:10" ht="14.25">
      <c r="D255" s="21" t="s">
        <v>66</v>
      </c>
      <c r="E255" s="14">
        <v>61</v>
      </c>
      <c r="F255" s="21" t="s">
        <v>272</v>
      </c>
      <c r="G255" s="46">
        <v>0</v>
      </c>
      <c r="H255" s="46">
        <v>0</v>
      </c>
      <c r="I255" s="46">
        <v>0</v>
      </c>
      <c r="J255" s="46">
        <v>289300</v>
      </c>
    </row>
    <row r="256" spans="4:10" ht="14.25">
      <c r="D256" s="21"/>
      <c r="F256" s="21"/>
      <c r="G256" s="55"/>
      <c r="H256" s="55"/>
      <c r="I256" s="55"/>
      <c r="J256" s="55"/>
    </row>
    <row r="257" spans="1:10" s="28" customFormat="1" ht="14.25">
      <c r="A257" s="4"/>
      <c r="C257" s="29" t="s">
        <v>44</v>
      </c>
      <c r="E257" s="30"/>
      <c r="G257" s="53">
        <f>SUBTOTAL(9,G258)</f>
        <v>709486</v>
      </c>
      <c r="H257" s="53">
        <f>SUBTOTAL(9,H258)</f>
        <v>843718</v>
      </c>
      <c r="I257" s="53">
        <f>SUBTOTAL(9,I258)</f>
        <v>801509</v>
      </c>
      <c r="J257" s="53">
        <f>SUBTOTAL(9,J258)</f>
        <v>790979</v>
      </c>
    </row>
    <row r="258" spans="4:10" ht="14.25">
      <c r="D258" s="21" t="s">
        <v>66</v>
      </c>
      <c r="E258" s="14">
        <v>62</v>
      </c>
      <c r="F258" s="21" t="s">
        <v>44</v>
      </c>
      <c r="G258" s="46">
        <v>709486</v>
      </c>
      <c r="H258" s="46">
        <v>843718</v>
      </c>
      <c r="I258" s="46">
        <v>801509</v>
      </c>
      <c r="J258" s="46">
        <v>790979</v>
      </c>
    </row>
    <row r="259" spans="4:10" ht="14.25">
      <c r="D259" s="21"/>
      <c r="F259" s="21"/>
      <c r="G259" s="55"/>
      <c r="H259" s="55"/>
      <c r="I259" s="55"/>
      <c r="J259" s="55"/>
    </row>
    <row r="260" spans="1:10" s="28" customFormat="1" ht="14.25">
      <c r="A260" s="4"/>
      <c r="C260" s="29" t="s">
        <v>58</v>
      </c>
      <c r="E260" s="30"/>
      <c r="G260" s="53">
        <f>SUBTOTAL(9,G261)</f>
        <v>10602</v>
      </c>
      <c r="H260" s="53">
        <f>SUBTOTAL(9,H261)</f>
        <v>10393</v>
      </c>
      <c r="I260" s="53">
        <f>SUBTOTAL(9,I261)</f>
        <v>10542</v>
      </c>
      <c r="J260" s="53">
        <f>SUBTOTAL(9,J261)</f>
        <v>10674</v>
      </c>
    </row>
    <row r="261" spans="4:10" ht="14.25">
      <c r="D261" s="21" t="s">
        <v>66</v>
      </c>
      <c r="E261" s="14">
        <v>63</v>
      </c>
      <c r="F261" s="21" t="s">
        <v>118</v>
      </c>
      <c r="G261" s="46">
        <v>10602</v>
      </c>
      <c r="H261" s="46">
        <v>10393</v>
      </c>
      <c r="I261" s="46">
        <v>10542</v>
      </c>
      <c r="J261" s="46">
        <v>10674</v>
      </c>
    </row>
    <row r="262" spans="4:10" ht="14.25">
      <c r="D262" s="21"/>
      <c r="F262" s="21"/>
      <c r="G262" s="55"/>
      <c r="H262" s="55"/>
      <c r="I262" s="55"/>
      <c r="J262" s="55"/>
    </row>
    <row r="263" spans="1:10" s="28" customFormat="1" ht="14.25">
      <c r="A263" s="4"/>
      <c r="C263" s="29" t="s">
        <v>91</v>
      </c>
      <c r="E263" s="30"/>
      <c r="G263" s="53">
        <f>SUBTOTAL(9,G264:G265)</f>
        <v>308021</v>
      </c>
      <c r="H263" s="53">
        <f>SUBTOTAL(9,H264:H265)</f>
        <v>382012</v>
      </c>
      <c r="I263" s="53">
        <f>SUBTOTAL(9,I264:I265)</f>
        <v>351452</v>
      </c>
      <c r="J263" s="53">
        <f>SUBTOTAL(9,J264:J265)</f>
        <v>344625</v>
      </c>
    </row>
    <row r="264" spans="4:10" ht="14.25">
      <c r="D264" s="21" t="s">
        <v>66</v>
      </c>
      <c r="E264" s="14">
        <v>64</v>
      </c>
      <c r="F264" s="21" t="s">
        <v>92</v>
      </c>
      <c r="G264" s="46">
        <v>90059</v>
      </c>
      <c r="H264" s="46">
        <v>134510</v>
      </c>
      <c r="I264" s="46">
        <v>98108</v>
      </c>
      <c r="J264" s="46">
        <v>101307</v>
      </c>
    </row>
    <row r="265" spans="4:10" ht="14.25">
      <c r="D265" s="21" t="s">
        <v>66</v>
      </c>
      <c r="E265" s="14">
        <v>65</v>
      </c>
      <c r="F265" s="21" t="s">
        <v>14</v>
      </c>
      <c r="G265" s="46">
        <v>217962</v>
      </c>
      <c r="H265" s="46">
        <v>247502</v>
      </c>
      <c r="I265" s="46">
        <v>253344</v>
      </c>
      <c r="J265" s="46">
        <v>243318</v>
      </c>
    </row>
    <row r="266" spans="4:10" ht="14.25">
      <c r="D266" s="21"/>
      <c r="F266" s="21"/>
      <c r="G266" s="55"/>
      <c r="H266" s="55"/>
      <c r="I266" s="55"/>
      <c r="J266" s="55"/>
    </row>
    <row r="267" spans="1:10" s="28" customFormat="1" ht="14.25">
      <c r="A267" s="4"/>
      <c r="C267" s="29" t="s">
        <v>119</v>
      </c>
      <c r="E267" s="30"/>
      <c r="G267" s="53">
        <f>SUBTOTAL(9,G268)</f>
        <v>5282</v>
      </c>
      <c r="H267" s="53">
        <f>SUBTOTAL(9,H268)</f>
        <v>0</v>
      </c>
      <c r="I267" s="53">
        <f>SUBTOTAL(9,I268)</f>
        <v>0</v>
      </c>
      <c r="J267" s="53">
        <f>SUBTOTAL(9,J268)</f>
        <v>0</v>
      </c>
    </row>
    <row r="268" spans="4:10" ht="14.25">
      <c r="D268" s="21" t="s">
        <v>66</v>
      </c>
      <c r="E268" s="14">
        <v>66</v>
      </c>
      <c r="F268" s="21" t="s">
        <v>120</v>
      </c>
      <c r="G268" s="46">
        <v>5282</v>
      </c>
      <c r="H268" s="46">
        <v>0</v>
      </c>
      <c r="I268" s="46">
        <v>0</v>
      </c>
      <c r="J268" s="46">
        <v>0</v>
      </c>
    </row>
    <row r="269" spans="4:10" ht="14.25">
      <c r="D269" s="21"/>
      <c r="F269" s="21"/>
      <c r="G269" s="58"/>
      <c r="H269" s="58"/>
      <c r="I269" s="58"/>
      <c r="J269" s="58"/>
    </row>
    <row r="270" spans="1:10" s="28" customFormat="1" ht="14.25">
      <c r="A270" s="4"/>
      <c r="C270" s="29" t="s">
        <v>121</v>
      </c>
      <c r="E270" s="30"/>
      <c r="G270" s="53">
        <f>SUBTOTAL(9,G271)</f>
        <v>0</v>
      </c>
      <c r="H270" s="53">
        <f>SUBTOTAL(9,H271)</f>
        <v>0</v>
      </c>
      <c r="I270" s="53">
        <f>SUBTOTAL(9,I271)</f>
        <v>0</v>
      </c>
      <c r="J270" s="53">
        <f>SUBTOTAL(9,J271)</f>
        <v>0</v>
      </c>
    </row>
    <row r="271" spans="4:10" ht="14.25">
      <c r="D271" s="21" t="s">
        <v>66</v>
      </c>
      <c r="E271" s="14">
        <v>67</v>
      </c>
      <c r="F271" s="21" t="s">
        <v>121</v>
      </c>
      <c r="G271" s="46">
        <v>0</v>
      </c>
      <c r="H271" s="46">
        <v>0</v>
      </c>
      <c r="I271" s="46">
        <v>0</v>
      </c>
      <c r="J271" s="46">
        <v>0</v>
      </c>
    </row>
    <row r="272" spans="4:6" ht="14.25">
      <c r="D272" s="21"/>
      <c r="F272" s="21"/>
    </row>
    <row r="273" spans="4:10" ht="14.25">
      <c r="D273" s="37" t="s">
        <v>264</v>
      </c>
      <c r="E273" s="30"/>
      <c r="F273" s="28"/>
      <c r="G273" s="53">
        <f>SUBTOTAL(9,G274)</f>
        <v>2736</v>
      </c>
      <c r="H273" s="53">
        <f>SUBTOTAL(9,H274)</f>
        <v>0</v>
      </c>
      <c r="I273" s="53">
        <f>SUBTOTAL(9,I274)</f>
        <v>0</v>
      </c>
      <c r="J273" s="53">
        <f>SUBTOTAL(9,J274)</f>
        <v>0</v>
      </c>
    </row>
    <row r="274" spans="4:10" ht="14.25">
      <c r="D274" s="21" t="s">
        <v>66</v>
      </c>
      <c r="E274" s="14">
        <v>68</v>
      </c>
      <c r="F274" s="5" t="s">
        <v>264</v>
      </c>
      <c r="G274" s="59">
        <v>2736</v>
      </c>
      <c r="H274" s="59">
        <v>0</v>
      </c>
      <c r="I274" s="59">
        <v>0</v>
      </c>
      <c r="J274" s="59">
        <v>0</v>
      </c>
    </row>
    <row r="275" spans="4:10" ht="14.25">
      <c r="D275" s="21"/>
      <c r="E275" s="22"/>
      <c r="F275" s="5"/>
      <c r="G275" s="56"/>
      <c r="H275" s="56"/>
      <c r="I275" s="56"/>
      <c r="J275" s="56"/>
    </row>
    <row r="276" spans="1:10" s="28" customFormat="1" ht="14.25">
      <c r="A276" s="4"/>
      <c r="E276" s="30"/>
      <c r="F276" s="28" t="s">
        <v>62</v>
      </c>
      <c r="G276" s="56">
        <f>SUBTOTAL(9,G237:G274)</f>
        <v>4811706</v>
      </c>
      <c r="H276" s="56">
        <f>SUBTOTAL(9,H237:H274)</f>
        <v>5056200</v>
      </c>
      <c r="I276" s="56">
        <f>SUBTOTAL(9,I237:I274)</f>
        <v>5053563</v>
      </c>
      <c r="J276" s="56">
        <f>SUBTOTAL(9,J237:J274)</f>
        <v>5212914</v>
      </c>
    </row>
    <row r="277" spans="1:10" s="28" customFormat="1" ht="14.25">
      <c r="A277" s="4"/>
      <c r="D277" s="21"/>
      <c r="E277" s="22"/>
      <c r="F277" s="5"/>
      <c r="G277" s="56"/>
      <c r="H277" s="56"/>
      <c r="I277" s="56"/>
      <c r="J277" s="56"/>
    </row>
    <row r="278" spans="1:10" s="28" customFormat="1" ht="14.25">
      <c r="A278" s="4"/>
      <c r="E278" s="30"/>
      <c r="F278" s="4" t="s">
        <v>122</v>
      </c>
      <c r="G278" s="56">
        <f>SUBTOTAL(9,G149:G276)</f>
        <v>28284565</v>
      </c>
      <c r="H278" s="56">
        <f>SUBTOTAL(9,H149:H276)</f>
        <v>29104570</v>
      </c>
      <c r="I278" s="56">
        <f>SUBTOTAL(9,I149:I276)</f>
        <v>28287690</v>
      </c>
      <c r="J278" s="56">
        <f>SUBTOTAL(9,J149:J276)</f>
        <v>28837305</v>
      </c>
    </row>
    <row r="279" spans="1:10" s="5" customFormat="1" ht="14.25">
      <c r="A279" s="4"/>
      <c r="E279" s="6"/>
      <c r="F279" s="28"/>
      <c r="G279" s="56"/>
      <c r="H279" s="56"/>
      <c r="I279" s="56"/>
      <c r="J279" s="56"/>
    </row>
    <row r="280" spans="1:10" s="5" customFormat="1" ht="14.25">
      <c r="A280" s="4" t="s">
        <v>123</v>
      </c>
      <c r="E280" s="6"/>
      <c r="G280" s="51"/>
      <c r="H280" s="51"/>
      <c r="I280" s="51"/>
      <c r="J280" s="51"/>
    </row>
    <row r="281" spans="1:10" s="5" customFormat="1" ht="14.25">
      <c r="A281" s="4"/>
      <c r="E281" s="6"/>
      <c r="G281" s="51"/>
      <c r="H281" s="51"/>
      <c r="I281" s="51"/>
      <c r="J281" s="51"/>
    </row>
    <row r="282" spans="1:10" s="28" customFormat="1" ht="14.25">
      <c r="A282" s="4"/>
      <c r="B282" s="29" t="s">
        <v>2</v>
      </c>
      <c r="E282" s="30"/>
      <c r="G282" s="52"/>
      <c r="H282" s="52"/>
      <c r="I282" s="52"/>
      <c r="J282" s="52"/>
    </row>
    <row r="283" spans="1:10" s="28" customFormat="1" ht="14.25">
      <c r="A283" s="4"/>
      <c r="B283" s="29"/>
      <c r="E283" s="30"/>
      <c r="G283" s="52"/>
      <c r="H283" s="52"/>
      <c r="I283" s="52"/>
      <c r="J283" s="52"/>
    </row>
    <row r="284" spans="1:10" s="28" customFormat="1" ht="14.25">
      <c r="A284" s="4"/>
      <c r="C284" s="29" t="s">
        <v>124</v>
      </c>
      <c r="E284" s="30"/>
      <c r="G284" s="53">
        <f>SUBTOTAL(9,G285:G289)</f>
        <v>2110827</v>
      </c>
      <c r="H284" s="53">
        <f>SUBTOTAL(9,H285:H289)</f>
        <v>2622632</v>
      </c>
      <c r="I284" s="53">
        <f>SUBTOTAL(9,I285:I289)</f>
        <v>2421141</v>
      </c>
      <c r="J284" s="53">
        <f>SUBTOTAL(9,J285:J289)</f>
        <v>2540916</v>
      </c>
    </row>
    <row r="285" spans="4:10" ht="14.25">
      <c r="D285" s="21" t="s">
        <v>125</v>
      </c>
      <c r="E285" s="14">
        <v>1</v>
      </c>
      <c r="F285" s="21" t="s">
        <v>126</v>
      </c>
      <c r="G285" s="55">
        <v>553977</v>
      </c>
      <c r="H285" s="55">
        <v>578216</v>
      </c>
      <c r="I285" s="55">
        <v>588653</v>
      </c>
      <c r="J285" s="55">
        <v>612076</v>
      </c>
    </row>
    <row r="286" spans="4:10" ht="14.25">
      <c r="D286" s="21" t="s">
        <v>125</v>
      </c>
      <c r="E286" s="14">
        <v>2</v>
      </c>
      <c r="F286" s="21" t="s">
        <v>127</v>
      </c>
      <c r="G286" s="55">
        <v>279243</v>
      </c>
      <c r="H286" s="55">
        <v>294638</v>
      </c>
      <c r="I286" s="55">
        <v>320108</v>
      </c>
      <c r="J286" s="55">
        <v>362025</v>
      </c>
    </row>
    <row r="287" spans="4:10" ht="14.25">
      <c r="D287" s="21" t="s">
        <v>125</v>
      </c>
      <c r="E287" s="14">
        <v>3</v>
      </c>
      <c r="F287" s="21" t="s">
        <v>128</v>
      </c>
      <c r="G287" s="55">
        <v>102644</v>
      </c>
      <c r="H287" s="55">
        <v>141154</v>
      </c>
      <c r="I287" s="55">
        <v>101439</v>
      </c>
      <c r="J287" s="55">
        <v>121603</v>
      </c>
    </row>
    <row r="288" spans="4:10" ht="14.25">
      <c r="D288" s="21" t="s">
        <v>125</v>
      </c>
      <c r="E288" s="14">
        <v>4</v>
      </c>
      <c r="F288" s="21" t="s">
        <v>14</v>
      </c>
      <c r="G288" s="55">
        <v>833283</v>
      </c>
      <c r="H288" s="55">
        <v>1188495</v>
      </c>
      <c r="I288" s="55">
        <v>912934</v>
      </c>
      <c r="J288" s="55">
        <v>962471</v>
      </c>
    </row>
    <row r="289" spans="4:10" ht="14.25">
      <c r="D289" s="21" t="s">
        <v>125</v>
      </c>
      <c r="E289" s="14">
        <v>5</v>
      </c>
      <c r="F289" s="21" t="s">
        <v>92</v>
      </c>
      <c r="G289" s="55">
        <v>341680</v>
      </c>
      <c r="H289" s="55">
        <v>420129</v>
      </c>
      <c r="I289" s="55">
        <v>498007</v>
      </c>
      <c r="J289" s="55">
        <v>482741</v>
      </c>
    </row>
    <row r="290" spans="4:10" ht="14.25">
      <c r="D290" s="21"/>
      <c r="F290" s="21"/>
      <c r="G290" s="55"/>
      <c r="H290" s="55"/>
      <c r="I290" s="55"/>
      <c r="J290" s="55"/>
    </row>
    <row r="291" spans="1:10" s="28" customFormat="1" ht="14.25">
      <c r="A291" s="4"/>
      <c r="C291" s="29" t="s">
        <v>129</v>
      </c>
      <c r="E291" s="30"/>
      <c r="G291" s="53">
        <f>SUBTOTAL(9,G292:G293)</f>
        <v>87413</v>
      </c>
      <c r="H291" s="53">
        <f>SUBTOTAL(9,H292:H293)</f>
        <v>83288</v>
      </c>
      <c r="I291" s="53">
        <f>SUBTOTAL(9,I292:I293)</f>
        <v>81031</v>
      </c>
      <c r="J291" s="53">
        <f>SUBTOTAL(9,J292:J293)</f>
        <v>80836</v>
      </c>
    </row>
    <row r="292" spans="4:10" ht="14.25">
      <c r="D292" s="21" t="s">
        <v>125</v>
      </c>
      <c r="E292" s="14">
        <v>6</v>
      </c>
      <c r="F292" s="21" t="s">
        <v>130</v>
      </c>
      <c r="G292" s="55">
        <v>82015</v>
      </c>
      <c r="H292" s="55">
        <v>79522</v>
      </c>
      <c r="I292" s="55">
        <v>76996</v>
      </c>
      <c r="J292" s="55">
        <v>73113</v>
      </c>
    </row>
    <row r="293" spans="4:10" ht="14.25">
      <c r="D293" s="21" t="s">
        <v>125</v>
      </c>
      <c r="E293" s="14">
        <v>7</v>
      </c>
      <c r="F293" s="21" t="s">
        <v>131</v>
      </c>
      <c r="G293" s="55">
        <v>5398</v>
      </c>
      <c r="H293" s="55">
        <v>3766</v>
      </c>
      <c r="I293" s="55">
        <v>4035</v>
      </c>
      <c r="J293" s="55">
        <v>7723</v>
      </c>
    </row>
    <row r="294" spans="4:10" ht="14.25">
      <c r="D294" s="21"/>
      <c r="F294" s="21"/>
      <c r="G294" s="55"/>
      <c r="H294" s="55"/>
      <c r="I294" s="55"/>
      <c r="J294" s="55"/>
    </row>
    <row r="295" spans="1:10" s="5" customFormat="1" ht="14.25">
      <c r="A295" s="4"/>
      <c r="E295" s="6"/>
      <c r="F295" s="28" t="s">
        <v>18</v>
      </c>
      <c r="G295" s="56">
        <f>SUBTOTAL(9,G284:G293)</f>
        <v>2198240</v>
      </c>
      <c r="H295" s="56">
        <f>SUBTOTAL(9,H284:H293)</f>
        <v>2705920</v>
      </c>
      <c r="I295" s="56">
        <f>SUBTOTAL(9,I284:I293)</f>
        <v>2502172</v>
      </c>
      <c r="J295" s="56">
        <f>SUBTOTAL(9,J284:J293)</f>
        <v>2621752</v>
      </c>
    </row>
    <row r="296" spans="1:10" s="5" customFormat="1" ht="14.25">
      <c r="A296" s="4"/>
      <c r="E296" s="6"/>
      <c r="F296" s="28"/>
      <c r="G296" s="56"/>
      <c r="H296" s="56"/>
      <c r="I296" s="56"/>
      <c r="J296" s="56"/>
    </row>
    <row r="297" spans="1:10" s="28" customFormat="1" ht="14.25">
      <c r="A297" s="4"/>
      <c r="B297" s="29" t="s">
        <v>25</v>
      </c>
      <c r="E297" s="30"/>
      <c r="G297" s="52"/>
      <c r="H297" s="52"/>
      <c r="I297" s="52"/>
      <c r="J297" s="52"/>
    </row>
    <row r="298" spans="1:10" s="28" customFormat="1" ht="14.25">
      <c r="A298" s="4"/>
      <c r="B298" s="29"/>
      <c r="E298" s="30"/>
      <c r="G298" s="52"/>
      <c r="H298" s="52"/>
      <c r="I298" s="52"/>
      <c r="J298" s="52"/>
    </row>
    <row r="299" spans="1:10" s="28" customFormat="1" ht="14.25">
      <c r="A299" s="4"/>
      <c r="C299" s="29" t="s">
        <v>26</v>
      </c>
      <c r="E299" s="30"/>
      <c r="G299" s="53">
        <f>SUBTOTAL(9,G300:G303)</f>
        <v>102566</v>
      </c>
      <c r="H299" s="53">
        <f>SUBTOTAL(9,H300:H303)</f>
        <v>11710</v>
      </c>
      <c r="I299" s="53">
        <f>SUBTOTAL(9,I300:I303)</f>
        <v>10590</v>
      </c>
      <c r="J299" s="53">
        <f>SUBTOTAL(9,J300:J303)</f>
        <v>10737</v>
      </c>
    </row>
    <row r="300" spans="4:10" ht="14.25">
      <c r="D300" s="21" t="s">
        <v>125</v>
      </c>
      <c r="E300" s="14">
        <v>8</v>
      </c>
      <c r="F300" s="21" t="s">
        <v>28</v>
      </c>
      <c r="G300" s="55">
        <v>10403</v>
      </c>
      <c r="H300" s="55">
        <v>11368</v>
      </c>
      <c r="I300" s="55">
        <v>10242</v>
      </c>
      <c r="J300" s="55">
        <v>10386</v>
      </c>
    </row>
    <row r="301" spans="4:10" ht="14.25">
      <c r="D301" s="21" t="s">
        <v>125</v>
      </c>
      <c r="E301" s="14">
        <v>9</v>
      </c>
      <c r="F301" s="21" t="s">
        <v>27</v>
      </c>
      <c r="G301" s="55">
        <v>359</v>
      </c>
      <c r="H301" s="55">
        <v>342</v>
      </c>
      <c r="I301" s="55">
        <v>348</v>
      </c>
      <c r="J301" s="55">
        <v>351</v>
      </c>
    </row>
    <row r="302" spans="4:10" ht="14.25">
      <c r="D302" s="21" t="s">
        <v>125</v>
      </c>
      <c r="E302" s="14">
        <v>10</v>
      </c>
      <c r="F302" s="21" t="s">
        <v>14</v>
      </c>
      <c r="G302" s="55">
        <v>43976</v>
      </c>
      <c r="H302" s="55">
        <v>0</v>
      </c>
      <c r="I302" s="55">
        <v>0</v>
      </c>
      <c r="J302" s="55">
        <v>0</v>
      </c>
    </row>
    <row r="303" spans="4:10" ht="14.25">
      <c r="D303" s="21" t="s">
        <v>125</v>
      </c>
      <c r="E303" s="14">
        <v>11</v>
      </c>
      <c r="F303" s="21" t="s">
        <v>92</v>
      </c>
      <c r="G303" s="55">
        <v>47828</v>
      </c>
      <c r="H303" s="55">
        <v>0</v>
      </c>
      <c r="I303" s="55">
        <v>0</v>
      </c>
      <c r="J303" s="55">
        <v>0</v>
      </c>
    </row>
    <row r="304" spans="4:10" ht="14.25">
      <c r="D304" s="21"/>
      <c r="F304" s="21"/>
      <c r="G304" s="55"/>
      <c r="H304" s="55"/>
      <c r="I304" s="55"/>
      <c r="J304" s="55"/>
    </row>
    <row r="305" spans="1:10" s="28" customFormat="1" ht="14.25">
      <c r="A305" s="4"/>
      <c r="C305" s="29" t="s">
        <v>103</v>
      </c>
      <c r="E305" s="30"/>
      <c r="G305" s="53">
        <f>SUBTOTAL(9,G306:G311)</f>
        <v>225110</v>
      </c>
      <c r="H305" s="53">
        <f>SUBTOTAL(9,H306:H311)</f>
        <v>156259</v>
      </c>
      <c r="I305" s="53">
        <f>SUBTOTAL(9,I306:I311)</f>
        <v>173555</v>
      </c>
      <c r="J305" s="53">
        <f>SUBTOTAL(9,J306:J311)</f>
        <v>190057</v>
      </c>
    </row>
    <row r="306" spans="4:10" ht="14.25">
      <c r="D306" s="21" t="s">
        <v>125</v>
      </c>
      <c r="E306" s="14">
        <v>12</v>
      </c>
      <c r="F306" s="21" t="s">
        <v>132</v>
      </c>
      <c r="G306" s="55">
        <v>36528</v>
      </c>
      <c r="H306" s="55">
        <v>38137</v>
      </c>
      <c r="I306" s="55">
        <v>41514</v>
      </c>
      <c r="J306" s="55">
        <v>45595</v>
      </c>
    </row>
    <row r="307" spans="4:10" ht="14.25">
      <c r="D307" s="21" t="s">
        <v>125</v>
      </c>
      <c r="E307" s="14">
        <v>13</v>
      </c>
      <c r="F307" s="21" t="s">
        <v>33</v>
      </c>
      <c r="G307" s="55">
        <v>104</v>
      </c>
      <c r="H307" s="55">
        <v>175</v>
      </c>
      <c r="I307" s="55">
        <v>171</v>
      </c>
      <c r="J307" s="55">
        <v>174</v>
      </c>
    </row>
    <row r="308" spans="4:10" ht="14.25">
      <c r="D308" s="21" t="s">
        <v>125</v>
      </c>
      <c r="E308" s="14">
        <v>14</v>
      </c>
      <c r="F308" s="21" t="s">
        <v>34</v>
      </c>
      <c r="G308" s="55">
        <v>8987</v>
      </c>
      <c r="H308" s="55">
        <v>8556</v>
      </c>
      <c r="I308" s="55">
        <v>8863</v>
      </c>
      <c r="J308" s="55">
        <v>8974</v>
      </c>
    </row>
    <row r="309" spans="4:10" ht="14.25">
      <c r="D309" s="21" t="s">
        <v>125</v>
      </c>
      <c r="E309" s="14">
        <v>15</v>
      </c>
      <c r="F309" s="21" t="s">
        <v>35</v>
      </c>
      <c r="G309" s="55">
        <v>97019</v>
      </c>
      <c r="H309" s="55">
        <v>109391</v>
      </c>
      <c r="I309" s="55">
        <v>123007</v>
      </c>
      <c r="J309" s="55">
        <v>135314</v>
      </c>
    </row>
    <row r="310" spans="4:10" ht="14.25">
      <c r="D310" s="21" t="s">
        <v>125</v>
      </c>
      <c r="E310" s="14">
        <v>16</v>
      </c>
      <c r="F310" s="21" t="s">
        <v>14</v>
      </c>
      <c r="G310" s="55">
        <v>50390</v>
      </c>
      <c r="H310" s="55">
        <v>0</v>
      </c>
      <c r="I310" s="55">
        <v>0</v>
      </c>
      <c r="J310" s="55">
        <v>0</v>
      </c>
    </row>
    <row r="311" spans="4:10" ht="14.25">
      <c r="D311" s="21" t="s">
        <v>125</v>
      </c>
      <c r="E311" s="14">
        <v>17</v>
      </c>
      <c r="F311" s="21" t="s">
        <v>92</v>
      </c>
      <c r="G311" s="55">
        <v>32082</v>
      </c>
      <c r="H311" s="55">
        <v>0</v>
      </c>
      <c r="I311" s="55">
        <v>0</v>
      </c>
      <c r="J311" s="55">
        <v>0</v>
      </c>
    </row>
    <row r="312" spans="4:10" ht="14.25">
      <c r="D312" s="21"/>
      <c r="F312" s="21"/>
      <c r="G312" s="55"/>
      <c r="H312" s="55"/>
      <c r="I312" s="55"/>
      <c r="J312" s="55"/>
    </row>
    <row r="313" spans="1:10" s="28" customFormat="1" ht="14.25">
      <c r="A313" s="4"/>
      <c r="C313" s="29" t="s">
        <v>133</v>
      </c>
      <c r="E313" s="30"/>
      <c r="G313" s="53">
        <f>SUBTOTAL(9,G314:G318)</f>
        <v>156461</v>
      </c>
      <c r="H313" s="53">
        <f>SUBTOTAL(9,H314:H318)</f>
        <v>161241</v>
      </c>
      <c r="I313" s="53">
        <f>SUBTOTAL(9,I314:I318)</f>
        <v>163973</v>
      </c>
      <c r="J313" s="53">
        <f>SUBTOTAL(9,J314:J318)</f>
        <v>168817</v>
      </c>
    </row>
    <row r="314" spans="4:10" ht="14.25">
      <c r="D314" s="21" t="s">
        <v>125</v>
      </c>
      <c r="E314" s="14">
        <v>18</v>
      </c>
      <c r="F314" s="21" t="s">
        <v>37</v>
      </c>
      <c r="G314" s="55">
        <v>110296</v>
      </c>
      <c r="H314" s="55">
        <v>117613</v>
      </c>
      <c r="I314" s="55">
        <v>115167</v>
      </c>
      <c r="J314" s="55">
        <v>116058</v>
      </c>
    </row>
    <row r="315" spans="4:10" ht="14.25">
      <c r="D315" s="21" t="s">
        <v>125</v>
      </c>
      <c r="E315" s="14">
        <v>19</v>
      </c>
      <c r="F315" s="21" t="s">
        <v>39</v>
      </c>
      <c r="G315" s="55">
        <v>21209</v>
      </c>
      <c r="H315" s="55">
        <v>30329</v>
      </c>
      <c r="I315" s="55">
        <v>35606</v>
      </c>
      <c r="J315" s="55">
        <v>39468</v>
      </c>
    </row>
    <row r="316" spans="4:10" ht="14.25">
      <c r="D316" s="21" t="s">
        <v>125</v>
      </c>
      <c r="E316" s="14">
        <v>20</v>
      </c>
      <c r="F316" s="21" t="s">
        <v>105</v>
      </c>
      <c r="G316" s="55">
        <v>13074</v>
      </c>
      <c r="H316" s="55">
        <v>13299</v>
      </c>
      <c r="I316" s="55">
        <v>13200</v>
      </c>
      <c r="J316" s="55">
        <v>13291</v>
      </c>
    </row>
    <row r="317" spans="4:10" ht="14.25">
      <c r="D317" s="21" t="s">
        <v>125</v>
      </c>
      <c r="E317" s="14">
        <v>21</v>
      </c>
      <c r="F317" s="21" t="s">
        <v>14</v>
      </c>
      <c r="G317" s="55">
        <v>8791</v>
      </c>
      <c r="H317" s="55">
        <v>0</v>
      </c>
      <c r="I317" s="55">
        <v>0</v>
      </c>
      <c r="J317" s="55">
        <v>0</v>
      </c>
    </row>
    <row r="318" spans="4:10" ht="14.25">
      <c r="D318" s="21" t="s">
        <v>125</v>
      </c>
      <c r="E318" s="14">
        <v>22</v>
      </c>
      <c r="F318" s="21" t="s">
        <v>92</v>
      </c>
      <c r="G318" s="55">
        <v>3091</v>
      </c>
      <c r="H318" s="55">
        <v>0</v>
      </c>
      <c r="I318" s="55">
        <v>0</v>
      </c>
      <c r="J318" s="55">
        <v>0</v>
      </c>
    </row>
    <row r="319" spans="4:10" ht="14.25">
      <c r="D319" s="21"/>
      <c r="F319" s="21"/>
      <c r="G319" s="55"/>
      <c r="H319" s="55"/>
      <c r="I319" s="55"/>
      <c r="J319" s="55"/>
    </row>
    <row r="320" spans="1:10" s="28" customFormat="1" ht="14.25">
      <c r="A320" s="4"/>
      <c r="C320" s="29" t="s">
        <v>91</v>
      </c>
      <c r="E320" s="30"/>
      <c r="G320" s="53">
        <f>SUBTOTAL(9,G321:G322)</f>
        <v>0</v>
      </c>
      <c r="H320" s="53">
        <f>SUBTOTAL(9,H321:H322)</f>
        <v>195678</v>
      </c>
      <c r="I320" s="53">
        <f>SUBTOTAL(9,I321:I322)</f>
        <v>229144</v>
      </c>
      <c r="J320" s="53">
        <f>SUBTOTAL(9,J321:J322)</f>
        <v>230397</v>
      </c>
    </row>
    <row r="321" spans="4:10" ht="14.25">
      <c r="D321" s="21" t="s">
        <v>125</v>
      </c>
      <c r="E321" s="14">
        <v>23</v>
      </c>
      <c r="F321" s="21" t="s">
        <v>92</v>
      </c>
      <c r="G321" s="46">
        <v>0</v>
      </c>
      <c r="H321" s="46">
        <v>60070</v>
      </c>
      <c r="I321" s="46">
        <v>78073</v>
      </c>
      <c r="J321" s="46">
        <v>70142</v>
      </c>
    </row>
    <row r="322" spans="4:10" ht="14.25">
      <c r="D322" s="21" t="s">
        <v>125</v>
      </c>
      <c r="E322" s="14">
        <v>24</v>
      </c>
      <c r="F322" s="21" t="s">
        <v>14</v>
      </c>
      <c r="G322" s="46">
        <v>0</v>
      </c>
      <c r="H322" s="46">
        <v>135608</v>
      </c>
      <c r="I322" s="46">
        <v>151071</v>
      </c>
      <c r="J322" s="46">
        <v>160255</v>
      </c>
    </row>
    <row r="323" spans="4:10" ht="14.25">
      <c r="D323" s="21"/>
      <c r="F323" s="21"/>
      <c r="G323" s="55"/>
      <c r="H323" s="55"/>
      <c r="I323" s="55"/>
      <c r="J323" s="55"/>
    </row>
    <row r="324" spans="1:10" s="28" customFormat="1" ht="14.25">
      <c r="A324" s="4"/>
      <c r="E324" s="30"/>
      <c r="F324" s="28" t="s">
        <v>42</v>
      </c>
      <c r="G324" s="56">
        <f>SUBTOTAL(9,G299:G322)</f>
        <v>484137</v>
      </c>
      <c r="H324" s="56">
        <f>SUBTOTAL(9,H299:H322)</f>
        <v>524888</v>
      </c>
      <c r="I324" s="56">
        <f>SUBTOTAL(9,I299:I322)</f>
        <v>577262</v>
      </c>
      <c r="J324" s="56">
        <f>SUBTOTAL(9,J299:J322)</f>
        <v>600008</v>
      </c>
    </row>
    <row r="325" spans="1:10" s="28" customFormat="1" ht="14.25">
      <c r="A325" s="4"/>
      <c r="E325" s="30"/>
      <c r="G325" s="56"/>
      <c r="H325" s="56"/>
      <c r="I325" s="56"/>
      <c r="J325" s="56"/>
    </row>
    <row r="326" spans="1:10" s="28" customFormat="1" ht="14.25">
      <c r="A326" s="4"/>
      <c r="B326" s="29" t="s">
        <v>43</v>
      </c>
      <c r="E326" s="30"/>
      <c r="G326" s="52"/>
      <c r="H326" s="52"/>
      <c r="I326" s="52"/>
      <c r="J326" s="52"/>
    </row>
    <row r="327" spans="1:10" s="28" customFormat="1" ht="14.25">
      <c r="A327" s="4"/>
      <c r="B327" s="29"/>
      <c r="E327" s="30"/>
      <c r="G327" s="52"/>
      <c r="H327" s="52"/>
      <c r="I327" s="52"/>
      <c r="J327" s="52"/>
    </row>
    <row r="328" spans="1:10" s="28" customFormat="1" ht="14.25">
      <c r="A328" s="4"/>
      <c r="C328" s="29" t="s">
        <v>50</v>
      </c>
      <c r="E328" s="30"/>
      <c r="G328" s="53">
        <f>SUBTOTAL(9,G329:G334)</f>
        <v>281126</v>
      </c>
      <c r="H328" s="53">
        <f>SUBTOTAL(9,H329:H334)</f>
        <v>290603</v>
      </c>
      <c r="I328" s="53">
        <f>SUBTOTAL(9,I329:I334)</f>
        <v>327222</v>
      </c>
      <c r="J328" s="53">
        <f>SUBTOTAL(9,J329:J334)</f>
        <v>448147</v>
      </c>
    </row>
    <row r="329" spans="4:10" ht="14.25">
      <c r="D329" s="21" t="s">
        <v>125</v>
      </c>
      <c r="E329" s="14">
        <v>25</v>
      </c>
      <c r="F329" s="21" t="s">
        <v>134</v>
      </c>
      <c r="G329" s="55">
        <v>205472</v>
      </c>
      <c r="H329" s="55">
        <v>203236</v>
      </c>
      <c r="I329" s="55">
        <v>229485</v>
      </c>
      <c r="J329" s="55">
        <v>241812</v>
      </c>
    </row>
    <row r="330" spans="4:10" ht="14.25">
      <c r="D330" s="21" t="s">
        <v>125</v>
      </c>
      <c r="E330" s="14">
        <v>26</v>
      </c>
      <c r="F330" s="21" t="s">
        <v>46</v>
      </c>
      <c r="G330" s="55">
        <v>35720</v>
      </c>
      <c r="H330" s="55">
        <v>34174</v>
      </c>
      <c r="I330" s="55">
        <v>35733</v>
      </c>
      <c r="J330" s="55">
        <v>36642</v>
      </c>
    </row>
    <row r="331" spans="4:10" ht="14.25">
      <c r="D331" s="21" t="s">
        <v>125</v>
      </c>
      <c r="E331" s="14">
        <v>27</v>
      </c>
      <c r="F331" s="21" t="s">
        <v>51</v>
      </c>
      <c r="G331" s="55">
        <v>25786</v>
      </c>
      <c r="H331" s="55">
        <v>32497</v>
      </c>
      <c r="I331" s="55">
        <v>39377</v>
      </c>
      <c r="J331" s="55">
        <v>45163</v>
      </c>
    </row>
    <row r="332" spans="4:10" ht="14.25">
      <c r="D332" s="21" t="s">
        <v>125</v>
      </c>
      <c r="E332" s="14">
        <v>28</v>
      </c>
      <c r="F332" s="21" t="s">
        <v>14</v>
      </c>
      <c r="G332" s="55">
        <v>12081</v>
      </c>
      <c r="H332" s="55">
        <v>17842</v>
      </c>
      <c r="I332" s="55">
        <v>18991</v>
      </c>
      <c r="J332" s="55">
        <v>23702</v>
      </c>
    </row>
    <row r="333" spans="4:10" ht="14.25">
      <c r="D333" s="21" t="s">
        <v>125</v>
      </c>
      <c r="E333" s="14">
        <v>29</v>
      </c>
      <c r="F333" s="21" t="s">
        <v>92</v>
      </c>
      <c r="G333" s="55">
        <v>2067</v>
      </c>
      <c r="H333" s="55">
        <v>2854</v>
      </c>
      <c r="I333" s="55">
        <v>3636</v>
      </c>
      <c r="J333" s="55">
        <v>3228</v>
      </c>
    </row>
    <row r="334" spans="4:10" ht="14.25">
      <c r="D334" s="21" t="s">
        <v>125</v>
      </c>
      <c r="E334" s="14">
        <v>30</v>
      </c>
      <c r="F334" s="21" t="s">
        <v>272</v>
      </c>
      <c r="G334" s="46">
        <v>0</v>
      </c>
      <c r="H334" s="46">
        <v>0</v>
      </c>
      <c r="I334" s="46">
        <v>0</v>
      </c>
      <c r="J334" s="46">
        <v>97600</v>
      </c>
    </row>
    <row r="335" spans="4:10" ht="14.25">
      <c r="D335" s="21"/>
      <c r="F335" s="21"/>
      <c r="G335" s="55"/>
      <c r="H335" s="55"/>
      <c r="I335" s="55"/>
      <c r="J335" s="55"/>
    </row>
    <row r="336" spans="1:10" s="28" customFormat="1" ht="14.25">
      <c r="A336" s="4"/>
      <c r="C336" s="29" t="s">
        <v>120</v>
      </c>
      <c r="E336" s="30"/>
      <c r="G336" s="53">
        <f>SUBTOTAL(9,G337)</f>
        <v>1208</v>
      </c>
      <c r="H336" s="53">
        <f>SUBTOTAL(9,H337)</f>
        <v>0</v>
      </c>
      <c r="I336" s="53">
        <f>SUBTOTAL(9,I337)</f>
        <v>0</v>
      </c>
      <c r="J336" s="53">
        <f>SUBTOTAL(9,J337)</f>
        <v>0</v>
      </c>
    </row>
    <row r="337" spans="4:10" ht="14.25">
      <c r="D337" s="21" t="s">
        <v>125</v>
      </c>
      <c r="E337" s="14">
        <v>31</v>
      </c>
      <c r="F337" s="21" t="s">
        <v>120</v>
      </c>
      <c r="G337" s="55">
        <v>1208</v>
      </c>
      <c r="H337" s="55">
        <v>0</v>
      </c>
      <c r="I337" s="55">
        <v>0</v>
      </c>
      <c r="J337" s="55">
        <v>0</v>
      </c>
    </row>
    <row r="338" spans="4:10" ht="14.25">
      <c r="D338" s="21"/>
      <c r="F338" s="21"/>
      <c r="G338" s="55"/>
      <c r="H338" s="55"/>
      <c r="I338" s="55"/>
      <c r="J338" s="55"/>
    </row>
    <row r="339" spans="1:10" s="28" customFormat="1" ht="14.25">
      <c r="A339" s="4"/>
      <c r="E339" s="30"/>
      <c r="F339" s="28" t="s">
        <v>62</v>
      </c>
      <c r="G339" s="56">
        <f>SUBTOTAL(9,G328:G337)</f>
        <v>282334</v>
      </c>
      <c r="H339" s="56">
        <f>SUBTOTAL(9,H328:H337)</f>
        <v>290603</v>
      </c>
      <c r="I339" s="56">
        <f>SUBTOTAL(9,I328:I337)</f>
        <v>327222</v>
      </c>
      <c r="J339" s="56">
        <f>SUBTOTAL(9,J328:J337)</f>
        <v>448147</v>
      </c>
    </row>
    <row r="340" spans="1:10" s="28" customFormat="1" ht="14.25">
      <c r="A340" s="4"/>
      <c r="E340" s="30"/>
      <c r="G340" s="56"/>
      <c r="H340" s="56"/>
      <c r="I340" s="56"/>
      <c r="J340" s="56"/>
    </row>
    <row r="341" spans="1:10" s="28" customFormat="1" ht="14.25">
      <c r="A341" s="4"/>
      <c r="E341" s="30"/>
      <c r="F341" s="4" t="s">
        <v>135</v>
      </c>
      <c r="G341" s="56">
        <f>SUBTOTAL(9,G282:G339)</f>
        <v>2964711</v>
      </c>
      <c r="H341" s="56">
        <f>SUBTOTAL(9,H282:H339)</f>
        <v>3521411</v>
      </c>
      <c r="I341" s="56">
        <f>SUBTOTAL(9,I282:I339)</f>
        <v>3406656</v>
      </c>
      <c r="J341" s="56">
        <f>SUBTOTAL(9,J282:J339)</f>
        <v>3669907</v>
      </c>
    </row>
    <row r="342" spans="1:10" s="5" customFormat="1" ht="14.25">
      <c r="A342" s="4"/>
      <c r="E342" s="6"/>
      <c r="F342" s="28"/>
      <c r="G342" s="56"/>
      <c r="H342" s="56"/>
      <c r="I342" s="56"/>
      <c r="J342" s="56"/>
    </row>
    <row r="343" spans="1:10" s="5" customFormat="1" ht="14.25">
      <c r="A343" s="4"/>
      <c r="E343" s="6"/>
      <c r="F343" s="28"/>
      <c r="G343" s="56"/>
      <c r="H343" s="56"/>
      <c r="I343" s="56"/>
      <c r="J343" s="56"/>
    </row>
    <row r="344" spans="1:10" s="28" customFormat="1" ht="14.25">
      <c r="A344" s="4" t="s">
        <v>136</v>
      </c>
      <c r="E344" s="30"/>
      <c r="G344" s="52"/>
      <c r="H344" s="52"/>
      <c r="I344" s="52"/>
      <c r="J344" s="52"/>
    </row>
    <row r="345" spans="1:10" s="28" customFormat="1" ht="14.25">
      <c r="A345" s="4"/>
      <c r="E345" s="30"/>
      <c r="G345" s="52"/>
      <c r="H345" s="52"/>
      <c r="I345" s="52"/>
      <c r="J345" s="52"/>
    </row>
    <row r="346" spans="1:10" s="28" customFormat="1" ht="14.25">
      <c r="A346" s="4"/>
      <c r="B346" s="29" t="s">
        <v>2</v>
      </c>
      <c r="E346" s="30"/>
      <c r="G346" s="52"/>
      <c r="H346" s="52"/>
      <c r="I346" s="52"/>
      <c r="J346" s="52"/>
    </row>
    <row r="347" spans="1:10" s="28" customFormat="1" ht="14.25">
      <c r="A347" s="4"/>
      <c r="B347" s="29"/>
      <c r="E347" s="30"/>
      <c r="G347" s="52"/>
      <c r="H347" s="52"/>
      <c r="I347" s="52"/>
      <c r="J347" s="52"/>
    </row>
    <row r="348" spans="1:10" s="28" customFormat="1" ht="14.25">
      <c r="A348" s="4"/>
      <c r="C348" s="29" t="s">
        <v>65</v>
      </c>
      <c r="E348" s="30"/>
      <c r="G348" s="60">
        <f>SUBTOTAL(9,G349:G356)</f>
        <v>11502236</v>
      </c>
      <c r="H348" s="60">
        <f>SUBTOTAL(9,H349:H356)</f>
        <v>11305331</v>
      </c>
      <c r="I348" s="60">
        <f>SUBTOTAL(9,I349:I356)</f>
        <v>11769514</v>
      </c>
      <c r="J348" s="60">
        <f>SUBTOTAL(9,J349:J356)</f>
        <v>12158090</v>
      </c>
    </row>
    <row r="349" spans="4:10" ht="14.25">
      <c r="D349" s="21" t="s">
        <v>137</v>
      </c>
      <c r="E349" s="14">
        <v>1</v>
      </c>
      <c r="F349" s="21" t="s">
        <v>273</v>
      </c>
      <c r="G349" s="61">
        <v>3168978</v>
      </c>
      <c r="H349" s="61">
        <v>3435549</v>
      </c>
      <c r="I349" s="61">
        <v>3496496</v>
      </c>
      <c r="J349" s="61">
        <v>3531617</v>
      </c>
    </row>
    <row r="350" spans="4:10" ht="14.25">
      <c r="D350" s="21" t="s">
        <v>137</v>
      </c>
      <c r="E350" s="14">
        <v>2</v>
      </c>
      <c r="F350" s="21" t="s">
        <v>274</v>
      </c>
      <c r="G350" s="61">
        <v>305380</v>
      </c>
      <c r="H350" s="61">
        <v>334912</v>
      </c>
      <c r="I350" s="61">
        <v>331972</v>
      </c>
      <c r="J350" s="61">
        <v>329863</v>
      </c>
    </row>
    <row r="351" spans="4:10" ht="14.25">
      <c r="D351" s="21" t="s">
        <v>137</v>
      </c>
      <c r="E351" s="14">
        <v>3</v>
      </c>
      <c r="F351" s="21" t="s">
        <v>275</v>
      </c>
      <c r="G351" s="61">
        <v>298817</v>
      </c>
      <c r="H351" s="61">
        <v>270192</v>
      </c>
      <c r="I351" s="61">
        <v>332062</v>
      </c>
      <c r="J351" s="61">
        <v>304193</v>
      </c>
    </row>
    <row r="352" spans="4:10" ht="14.25">
      <c r="D352" s="21" t="s">
        <v>137</v>
      </c>
      <c r="E352" s="14">
        <v>4</v>
      </c>
      <c r="F352" s="21" t="s">
        <v>276</v>
      </c>
      <c r="G352" s="61">
        <v>981257</v>
      </c>
      <c r="H352" s="61">
        <v>1150605</v>
      </c>
      <c r="I352" s="61">
        <v>1243900</v>
      </c>
      <c r="J352" s="61">
        <v>1253581</v>
      </c>
    </row>
    <row r="353" spans="1:10" ht="15">
      <c r="A353" s="11"/>
      <c r="D353" s="21" t="s">
        <v>137</v>
      </c>
      <c r="E353" s="14">
        <v>5</v>
      </c>
      <c r="F353" s="21" t="s">
        <v>278</v>
      </c>
      <c r="G353" s="61">
        <v>1518725</v>
      </c>
      <c r="H353" s="61">
        <v>1419435</v>
      </c>
      <c r="I353" s="61">
        <v>1817063</v>
      </c>
      <c r="J353" s="61">
        <v>1823236</v>
      </c>
    </row>
    <row r="354" spans="1:10" ht="15">
      <c r="A354" s="11"/>
      <c r="D354" s="21" t="s">
        <v>137</v>
      </c>
      <c r="E354" s="14">
        <v>6</v>
      </c>
      <c r="F354" s="21" t="s">
        <v>277</v>
      </c>
      <c r="G354" s="61">
        <v>1651552</v>
      </c>
      <c r="H354" s="61">
        <v>1489661</v>
      </c>
      <c r="I354" s="61">
        <v>1350589</v>
      </c>
      <c r="J354" s="61">
        <v>1573443</v>
      </c>
    </row>
    <row r="355" spans="4:10" ht="14.25">
      <c r="D355" s="21" t="s">
        <v>137</v>
      </c>
      <c r="E355" s="14">
        <v>7</v>
      </c>
      <c r="F355" s="21" t="s">
        <v>331</v>
      </c>
      <c r="G355" s="61">
        <v>2692922</v>
      </c>
      <c r="H355" s="61">
        <v>2248282</v>
      </c>
      <c r="I355" s="61">
        <v>2260913</v>
      </c>
      <c r="J355" s="61">
        <v>2294845</v>
      </c>
    </row>
    <row r="356" spans="4:10" ht="14.25">
      <c r="D356" s="21" t="s">
        <v>137</v>
      </c>
      <c r="E356" s="14">
        <v>8</v>
      </c>
      <c r="F356" s="21" t="s">
        <v>332</v>
      </c>
      <c r="G356" s="61">
        <v>884605</v>
      </c>
      <c r="H356" s="61">
        <v>956695</v>
      </c>
      <c r="I356" s="61">
        <v>936519</v>
      </c>
      <c r="J356" s="61">
        <v>1047312</v>
      </c>
    </row>
    <row r="357" spans="4:10" ht="14.25">
      <c r="D357" s="21"/>
      <c r="F357" s="21"/>
      <c r="G357" s="55"/>
      <c r="H357" s="55"/>
      <c r="I357" s="55"/>
      <c r="J357" s="55"/>
    </row>
    <row r="358" spans="1:10" s="28" customFormat="1" ht="14.25">
      <c r="A358" s="4"/>
      <c r="C358" s="29" t="s">
        <v>139</v>
      </c>
      <c r="E358" s="30"/>
      <c r="G358" s="60">
        <f>SUBTOTAL(9,G359:G364)</f>
        <v>2030643</v>
      </c>
      <c r="H358" s="60">
        <f>SUBTOTAL(9,H359:H364)</f>
        <v>2197743</v>
      </c>
      <c r="I358" s="60">
        <f>SUBTOTAL(9,I359:I364)</f>
        <v>2233718</v>
      </c>
      <c r="J358" s="60">
        <f>SUBTOTAL(9,J359:J364)</f>
        <v>2279418</v>
      </c>
    </row>
    <row r="359" spans="4:10" ht="14.25">
      <c r="D359" s="21" t="s">
        <v>137</v>
      </c>
      <c r="E359" s="14">
        <v>9</v>
      </c>
      <c r="F359" s="21" t="s">
        <v>279</v>
      </c>
      <c r="G359" s="61">
        <v>859200</v>
      </c>
      <c r="H359" s="61">
        <v>830984</v>
      </c>
      <c r="I359" s="61">
        <v>976608</v>
      </c>
      <c r="J359" s="61">
        <v>1019011</v>
      </c>
    </row>
    <row r="360" spans="4:10" ht="14.25">
      <c r="D360" s="21" t="s">
        <v>137</v>
      </c>
      <c r="E360" s="14">
        <v>10</v>
      </c>
      <c r="F360" s="21" t="s">
        <v>280</v>
      </c>
      <c r="G360" s="61">
        <v>176267</v>
      </c>
      <c r="H360" s="61">
        <v>187315</v>
      </c>
      <c r="I360" s="61">
        <v>187202</v>
      </c>
      <c r="J360" s="61">
        <v>194697</v>
      </c>
    </row>
    <row r="361" spans="4:10" ht="14.25">
      <c r="D361" s="21" t="s">
        <v>137</v>
      </c>
      <c r="E361" s="14">
        <v>11</v>
      </c>
      <c r="F361" s="21" t="s">
        <v>281</v>
      </c>
      <c r="G361" s="61">
        <v>488600</v>
      </c>
      <c r="H361" s="61">
        <v>699370</v>
      </c>
      <c r="I361" s="61">
        <v>597331</v>
      </c>
      <c r="J361" s="61">
        <v>583582</v>
      </c>
    </row>
    <row r="362" spans="4:10" ht="14.25">
      <c r="D362" s="21" t="s">
        <v>137</v>
      </c>
      <c r="E362" s="14">
        <v>12</v>
      </c>
      <c r="F362" s="21" t="s">
        <v>282</v>
      </c>
      <c r="G362" s="61">
        <v>34848</v>
      </c>
      <c r="H362" s="61">
        <v>39181</v>
      </c>
      <c r="I362" s="61">
        <v>35543</v>
      </c>
      <c r="J362" s="61">
        <v>38034</v>
      </c>
    </row>
    <row r="363" spans="4:10" ht="14.25">
      <c r="D363" s="21" t="s">
        <v>137</v>
      </c>
      <c r="E363" s="14">
        <v>13</v>
      </c>
      <c r="F363" s="21" t="s">
        <v>283</v>
      </c>
      <c r="G363" s="61">
        <v>242916</v>
      </c>
      <c r="H363" s="61">
        <v>189693</v>
      </c>
      <c r="I363" s="61">
        <v>213088</v>
      </c>
      <c r="J363" s="61">
        <v>220223</v>
      </c>
    </row>
    <row r="364" spans="4:10" ht="14.25">
      <c r="D364" s="21" t="s">
        <v>137</v>
      </c>
      <c r="E364" s="14">
        <v>14</v>
      </c>
      <c r="F364" s="21" t="s">
        <v>284</v>
      </c>
      <c r="G364" s="61">
        <v>228812</v>
      </c>
      <c r="H364" s="61">
        <v>251200</v>
      </c>
      <c r="I364" s="61">
        <v>223946</v>
      </c>
      <c r="J364" s="61">
        <v>223871</v>
      </c>
    </row>
    <row r="365" spans="4:10" ht="14.25">
      <c r="D365" s="21"/>
      <c r="F365" s="21"/>
      <c r="G365" s="55"/>
      <c r="H365" s="55"/>
      <c r="I365" s="55"/>
      <c r="J365" s="55"/>
    </row>
    <row r="366" spans="1:10" s="28" customFormat="1" ht="14.25">
      <c r="A366" s="4"/>
      <c r="C366" s="29" t="s">
        <v>140</v>
      </c>
      <c r="E366" s="30"/>
      <c r="G366" s="60">
        <f>SUBTOTAL(9,G367:G367:G373)</f>
        <v>1428485</v>
      </c>
      <c r="H366" s="60">
        <f>SUBTOTAL(9,H367:H367:H373)</f>
        <v>1505781</v>
      </c>
      <c r="I366" s="60">
        <f>SUBTOTAL(9,I367:I367:I373)</f>
        <v>1647523</v>
      </c>
      <c r="J366" s="60">
        <f>SUBTOTAL(9,J367:J367:J373)</f>
        <v>1673286</v>
      </c>
    </row>
    <row r="367" spans="4:10" ht="14.25">
      <c r="D367" s="21" t="s">
        <v>137</v>
      </c>
      <c r="E367" s="14">
        <v>15</v>
      </c>
      <c r="F367" s="21" t="s">
        <v>285</v>
      </c>
      <c r="G367" s="61">
        <v>239149</v>
      </c>
      <c r="H367" s="61">
        <v>258586</v>
      </c>
      <c r="I367" s="61">
        <v>321829</v>
      </c>
      <c r="J367" s="61">
        <v>325634</v>
      </c>
    </row>
    <row r="368" spans="4:10" ht="14.25">
      <c r="D368" s="21" t="s">
        <v>137</v>
      </c>
      <c r="E368" s="14">
        <v>16</v>
      </c>
      <c r="F368" s="21" t="s">
        <v>286</v>
      </c>
      <c r="G368" s="61">
        <v>135339</v>
      </c>
      <c r="H368" s="61">
        <v>128547</v>
      </c>
      <c r="I368" s="61">
        <v>67232</v>
      </c>
      <c r="J368" s="61">
        <v>100762</v>
      </c>
    </row>
    <row r="369" spans="4:10" ht="14.25">
      <c r="D369" s="21" t="s">
        <v>137</v>
      </c>
      <c r="E369" s="14">
        <v>17</v>
      </c>
      <c r="F369" s="21" t="s">
        <v>287</v>
      </c>
      <c r="G369" s="61">
        <v>216100</v>
      </c>
      <c r="H369" s="61">
        <v>234427</v>
      </c>
      <c r="I369" s="61">
        <v>242294</v>
      </c>
      <c r="J369" s="61">
        <v>250882</v>
      </c>
    </row>
    <row r="370" spans="4:10" ht="14.25">
      <c r="D370" s="21" t="s">
        <v>137</v>
      </c>
      <c r="E370" s="14">
        <v>18</v>
      </c>
      <c r="F370" s="21" t="s">
        <v>288</v>
      </c>
      <c r="G370" s="61">
        <v>47459</v>
      </c>
      <c r="H370" s="61">
        <v>55999</v>
      </c>
      <c r="I370" s="61">
        <v>57046</v>
      </c>
      <c r="J370" s="61">
        <v>66518</v>
      </c>
    </row>
    <row r="371" spans="4:10" ht="14.25">
      <c r="D371" s="21" t="s">
        <v>137</v>
      </c>
      <c r="E371" s="14">
        <v>19</v>
      </c>
      <c r="F371" s="21" t="s">
        <v>289</v>
      </c>
      <c r="G371" s="61">
        <v>190170</v>
      </c>
      <c r="H371" s="61">
        <v>219292</v>
      </c>
      <c r="I371" s="61">
        <v>243778</v>
      </c>
      <c r="J371" s="61">
        <v>232309</v>
      </c>
    </row>
    <row r="372" spans="4:10" ht="14.25">
      <c r="D372" s="21" t="s">
        <v>137</v>
      </c>
      <c r="E372" s="14">
        <v>20</v>
      </c>
      <c r="F372" s="21" t="s">
        <v>331</v>
      </c>
      <c r="G372" s="61">
        <v>451107</v>
      </c>
      <c r="H372" s="61">
        <v>458147</v>
      </c>
      <c r="I372" s="61">
        <v>566936</v>
      </c>
      <c r="J372" s="61">
        <v>499697</v>
      </c>
    </row>
    <row r="373" spans="4:10" ht="14.25">
      <c r="D373" s="21" t="s">
        <v>137</v>
      </c>
      <c r="E373" s="14">
        <v>21</v>
      </c>
      <c r="F373" s="21" t="s">
        <v>332</v>
      </c>
      <c r="G373" s="61">
        <v>149161</v>
      </c>
      <c r="H373" s="61">
        <v>150783</v>
      </c>
      <c r="I373" s="61">
        <v>148408</v>
      </c>
      <c r="J373" s="61">
        <v>197484</v>
      </c>
    </row>
    <row r="374" spans="4:10" ht="14.25">
      <c r="D374" s="21"/>
      <c r="F374" s="21"/>
      <c r="G374" s="55"/>
      <c r="H374" s="55"/>
      <c r="I374" s="55"/>
      <c r="J374" s="55"/>
    </row>
    <row r="375" spans="1:10" s="28" customFormat="1" ht="14.25">
      <c r="A375" s="4"/>
      <c r="E375" s="30"/>
      <c r="F375" s="28" t="s">
        <v>18</v>
      </c>
      <c r="G375" s="56">
        <f>SUBTOTAL(9,G346:G373)</f>
        <v>14961364</v>
      </c>
      <c r="H375" s="56">
        <f>SUBTOTAL(9,H346:H373)</f>
        <v>15008855</v>
      </c>
      <c r="I375" s="56">
        <f>SUBTOTAL(9,I346:I373)</f>
        <v>15650755</v>
      </c>
      <c r="J375" s="56">
        <f>SUBTOTAL(9,J346:J373)</f>
        <v>16110794</v>
      </c>
    </row>
    <row r="376" spans="1:10" s="28" customFormat="1" ht="14.25">
      <c r="A376" s="4"/>
      <c r="E376" s="30"/>
      <c r="G376" s="56"/>
      <c r="H376" s="56"/>
      <c r="I376" s="56"/>
      <c r="J376" s="56"/>
    </row>
    <row r="377" spans="1:10" s="28" customFormat="1" ht="14.25">
      <c r="A377" s="4"/>
      <c r="B377" s="29" t="s">
        <v>19</v>
      </c>
      <c r="E377" s="30"/>
      <c r="G377" s="52"/>
      <c r="H377" s="52"/>
      <c r="I377" s="52"/>
      <c r="J377" s="52"/>
    </row>
    <row r="378" spans="1:10" s="28" customFormat="1" ht="14.25">
      <c r="A378" s="4"/>
      <c r="B378" s="29"/>
      <c r="E378" s="30"/>
      <c r="G378" s="52"/>
      <c r="H378" s="52"/>
      <c r="I378" s="52"/>
      <c r="J378" s="52"/>
    </row>
    <row r="379" spans="1:10" s="28" customFormat="1" ht="14.25">
      <c r="A379" s="4"/>
      <c r="C379" s="29" t="s">
        <v>20</v>
      </c>
      <c r="E379" s="30"/>
      <c r="G379" s="60">
        <f>SUBTOTAL(9,G380:G386)</f>
        <v>4499466</v>
      </c>
      <c r="H379" s="60">
        <f>SUBTOTAL(9,H380:H386)</f>
        <v>3806484</v>
      </c>
      <c r="I379" s="60">
        <f>SUBTOTAL(9,I380:I386)</f>
        <v>3453330</v>
      </c>
      <c r="J379" s="60">
        <f>SUBTOTAL(9,J380:J386)</f>
        <v>3511623</v>
      </c>
    </row>
    <row r="380" spans="4:10" ht="14.25">
      <c r="D380" s="21" t="s">
        <v>137</v>
      </c>
      <c r="E380" s="14">
        <v>22</v>
      </c>
      <c r="F380" s="21" t="s">
        <v>290</v>
      </c>
      <c r="G380" s="61">
        <v>2561368</v>
      </c>
      <c r="H380" s="61">
        <v>2217896</v>
      </c>
      <c r="I380" s="61">
        <v>2167958</v>
      </c>
      <c r="J380" s="61">
        <v>2161873</v>
      </c>
    </row>
    <row r="381" spans="4:10" ht="14.25">
      <c r="D381" s="21" t="s">
        <v>137</v>
      </c>
      <c r="E381" s="14">
        <v>23</v>
      </c>
      <c r="F381" s="21" t="s">
        <v>291</v>
      </c>
      <c r="G381" s="61">
        <v>50936</v>
      </c>
      <c r="H381" s="61">
        <v>42585</v>
      </c>
      <c r="I381" s="61">
        <v>36758</v>
      </c>
      <c r="J381" s="61">
        <v>44590</v>
      </c>
    </row>
    <row r="382" spans="4:10" ht="14.25">
      <c r="D382" s="21" t="s">
        <v>137</v>
      </c>
      <c r="E382" s="14">
        <v>24</v>
      </c>
      <c r="F382" s="21" t="s">
        <v>292</v>
      </c>
      <c r="G382" s="61">
        <v>161136</v>
      </c>
      <c r="H382" s="61">
        <v>215470</v>
      </c>
      <c r="I382" s="61">
        <v>172134</v>
      </c>
      <c r="J382" s="61">
        <v>172932</v>
      </c>
    </row>
    <row r="383" spans="4:10" ht="14.25">
      <c r="D383" s="21" t="s">
        <v>137</v>
      </c>
      <c r="E383" s="14">
        <v>25</v>
      </c>
      <c r="F383" s="21" t="s">
        <v>278</v>
      </c>
      <c r="G383" s="61">
        <v>438382</v>
      </c>
      <c r="H383" s="61">
        <v>313952</v>
      </c>
      <c r="I383" s="61">
        <v>361521</v>
      </c>
      <c r="J383" s="61">
        <v>371850</v>
      </c>
    </row>
    <row r="384" spans="4:10" ht="14.25">
      <c r="D384" s="21" t="s">
        <v>137</v>
      </c>
      <c r="E384" s="14">
        <v>26</v>
      </c>
      <c r="F384" s="21" t="s">
        <v>293</v>
      </c>
      <c r="G384" s="61">
        <v>473138</v>
      </c>
      <c r="H384" s="61">
        <v>355043</v>
      </c>
      <c r="I384" s="61">
        <v>0</v>
      </c>
      <c r="J384" s="61">
        <v>20572</v>
      </c>
    </row>
    <row r="385" spans="4:10" ht="14.25">
      <c r="D385" s="21" t="s">
        <v>137</v>
      </c>
      <c r="E385" s="14">
        <v>27</v>
      </c>
      <c r="F385" s="21" t="s">
        <v>331</v>
      </c>
      <c r="G385" s="61">
        <v>561577</v>
      </c>
      <c r="H385" s="61">
        <v>508773</v>
      </c>
      <c r="I385" s="61">
        <v>514123</v>
      </c>
      <c r="J385" s="61">
        <v>528772</v>
      </c>
    </row>
    <row r="386" spans="4:10" ht="14.25">
      <c r="D386" s="21" t="s">
        <v>137</v>
      </c>
      <c r="E386" s="14">
        <v>28</v>
      </c>
      <c r="F386" s="21" t="s">
        <v>332</v>
      </c>
      <c r="G386" s="61">
        <v>252929</v>
      </c>
      <c r="H386" s="61">
        <v>152765</v>
      </c>
      <c r="I386" s="61">
        <v>200836</v>
      </c>
      <c r="J386" s="61">
        <v>211034</v>
      </c>
    </row>
    <row r="387" spans="4:10" ht="14.25">
      <c r="D387" s="21"/>
      <c r="F387" s="21"/>
      <c r="G387" s="55"/>
      <c r="H387" s="55"/>
      <c r="I387" s="55"/>
      <c r="J387" s="55"/>
    </row>
    <row r="388" spans="1:10" s="28" customFormat="1" ht="14.25">
      <c r="A388" s="4"/>
      <c r="E388" s="30"/>
      <c r="F388" s="28" t="s">
        <v>24</v>
      </c>
      <c r="G388" s="56">
        <f>SUBTOTAL(9,G379:G386)</f>
        <v>4499466</v>
      </c>
      <c r="H388" s="56">
        <f>SUBTOTAL(9,H379:H386)</f>
        <v>3806484</v>
      </c>
      <c r="I388" s="56">
        <f>SUBTOTAL(9,I379:I386)</f>
        <v>3453330</v>
      </c>
      <c r="J388" s="56">
        <f>SUBTOTAL(9,J379:J386)</f>
        <v>3511623</v>
      </c>
    </row>
    <row r="389" spans="1:10" s="28" customFormat="1" ht="14.25">
      <c r="A389" s="4"/>
      <c r="E389" s="30"/>
      <c r="G389" s="56"/>
      <c r="H389" s="56"/>
      <c r="I389" s="56"/>
      <c r="J389" s="56"/>
    </row>
    <row r="390" spans="1:10" s="28" customFormat="1" ht="14.25">
      <c r="A390" s="4"/>
      <c r="B390" s="29" t="s">
        <v>25</v>
      </c>
      <c r="E390" s="30"/>
      <c r="G390" s="52"/>
      <c r="H390" s="52"/>
      <c r="I390" s="52"/>
      <c r="J390" s="52"/>
    </row>
    <row r="391" spans="1:10" s="28" customFormat="1" ht="14.25">
      <c r="A391" s="4"/>
      <c r="B391" s="29"/>
      <c r="E391" s="30"/>
      <c r="G391" s="52"/>
      <c r="H391" s="52"/>
      <c r="I391" s="52"/>
      <c r="J391" s="52"/>
    </row>
    <row r="392" spans="1:10" s="28" customFormat="1" ht="14.25">
      <c r="A392" s="4"/>
      <c r="C392" s="29" t="s">
        <v>26</v>
      </c>
      <c r="E392" s="30"/>
      <c r="G392" s="60">
        <f>SUBTOTAL(9,G393:G397)</f>
        <v>275973</v>
      </c>
      <c r="H392" s="60">
        <f>SUBTOTAL(9,H393:H397)</f>
        <v>292202</v>
      </c>
      <c r="I392" s="60">
        <f>SUBTOTAL(9,I393:I397)</f>
        <v>300480</v>
      </c>
      <c r="J392" s="60">
        <f>SUBTOTAL(9,J393:J397)</f>
        <v>311841</v>
      </c>
    </row>
    <row r="393" spans="4:10" ht="14.25">
      <c r="D393" s="21" t="s">
        <v>137</v>
      </c>
      <c r="E393" s="14">
        <v>29</v>
      </c>
      <c r="F393" s="21" t="s">
        <v>294</v>
      </c>
      <c r="G393" s="61">
        <v>69649</v>
      </c>
      <c r="H393" s="61">
        <v>66354</v>
      </c>
      <c r="I393" s="61">
        <v>67763</v>
      </c>
      <c r="J393" s="61">
        <v>69493</v>
      </c>
    </row>
    <row r="394" spans="4:10" ht="14.25">
      <c r="D394" s="21" t="s">
        <v>137</v>
      </c>
      <c r="E394" s="14">
        <v>30</v>
      </c>
      <c r="F394" s="21" t="s">
        <v>295</v>
      </c>
      <c r="G394" s="61">
        <v>9507</v>
      </c>
      <c r="H394" s="61">
        <v>6845</v>
      </c>
      <c r="I394" s="61">
        <v>6112</v>
      </c>
      <c r="J394" s="61">
        <v>6061</v>
      </c>
    </row>
    <row r="395" spans="4:10" ht="14.25">
      <c r="D395" s="21" t="s">
        <v>137</v>
      </c>
      <c r="E395" s="14">
        <v>31</v>
      </c>
      <c r="F395" s="21" t="s">
        <v>296</v>
      </c>
      <c r="G395" s="61">
        <v>72782</v>
      </c>
      <c r="H395" s="61">
        <v>68638</v>
      </c>
      <c r="I395" s="61">
        <v>82586</v>
      </c>
      <c r="J395" s="61">
        <v>88387</v>
      </c>
    </row>
    <row r="396" spans="4:10" ht="14.25">
      <c r="D396" s="21" t="s">
        <v>137</v>
      </c>
      <c r="E396" s="14">
        <v>32</v>
      </c>
      <c r="F396" s="21" t="s">
        <v>333</v>
      </c>
      <c r="G396" s="61">
        <v>70195</v>
      </c>
      <c r="H396" s="61">
        <v>68036</v>
      </c>
      <c r="I396" s="61">
        <v>68682</v>
      </c>
      <c r="J396" s="61">
        <v>65686</v>
      </c>
    </row>
    <row r="397" spans="4:10" ht="14.25">
      <c r="D397" s="21" t="s">
        <v>137</v>
      </c>
      <c r="E397" s="14">
        <v>33</v>
      </c>
      <c r="F397" s="21" t="s">
        <v>334</v>
      </c>
      <c r="G397" s="61">
        <v>53840</v>
      </c>
      <c r="H397" s="61">
        <v>82329</v>
      </c>
      <c r="I397" s="61">
        <v>75337</v>
      </c>
      <c r="J397" s="61">
        <v>82214</v>
      </c>
    </row>
    <row r="398" spans="4:10" ht="14.25">
      <c r="D398" s="21"/>
      <c r="F398" s="21"/>
      <c r="G398" s="61"/>
      <c r="H398" s="61"/>
      <c r="I398" s="61"/>
      <c r="J398" s="61"/>
    </row>
    <row r="399" spans="1:10" s="28" customFormat="1" ht="14.25">
      <c r="A399" s="4"/>
      <c r="C399" s="29" t="s">
        <v>103</v>
      </c>
      <c r="E399" s="30"/>
      <c r="G399" s="60">
        <f>SUBTOTAL(9,G400:G406)</f>
        <v>1919479</v>
      </c>
      <c r="H399" s="60">
        <f>SUBTOTAL(9,H400:H406)</f>
        <v>1900357</v>
      </c>
      <c r="I399" s="60">
        <f>SUBTOTAL(9,I400:I406)</f>
        <v>1952044</v>
      </c>
      <c r="J399" s="60">
        <f>SUBTOTAL(9,J400:J406)</f>
        <v>2074686</v>
      </c>
    </row>
    <row r="400" spans="4:10" ht="14.25">
      <c r="D400" s="21" t="s">
        <v>137</v>
      </c>
      <c r="E400" s="14">
        <v>34</v>
      </c>
      <c r="F400" s="21" t="s">
        <v>297</v>
      </c>
      <c r="G400" s="61">
        <v>314058</v>
      </c>
      <c r="H400" s="61">
        <v>301158</v>
      </c>
      <c r="I400" s="61">
        <v>324067</v>
      </c>
      <c r="J400" s="61">
        <v>320975</v>
      </c>
    </row>
    <row r="401" spans="4:10" ht="14.25">
      <c r="D401" s="21" t="s">
        <v>137</v>
      </c>
      <c r="E401" s="14">
        <v>35</v>
      </c>
      <c r="F401" s="21" t="s">
        <v>298</v>
      </c>
      <c r="G401" s="61">
        <v>634010</v>
      </c>
      <c r="H401" s="61">
        <v>662278</v>
      </c>
      <c r="I401" s="61">
        <v>675173</v>
      </c>
      <c r="J401" s="61">
        <v>703634</v>
      </c>
    </row>
    <row r="402" spans="4:10" ht="14.25">
      <c r="D402" s="21" t="s">
        <v>137</v>
      </c>
      <c r="E402" s="14">
        <v>36</v>
      </c>
      <c r="F402" s="21" t="s">
        <v>299</v>
      </c>
      <c r="G402" s="61">
        <v>120816</v>
      </c>
      <c r="H402" s="61">
        <v>134273</v>
      </c>
      <c r="I402" s="61">
        <v>154978</v>
      </c>
      <c r="J402" s="61">
        <v>165726</v>
      </c>
    </row>
    <row r="403" spans="4:10" ht="14.25">
      <c r="D403" s="21" t="s">
        <v>137</v>
      </c>
      <c r="E403" s="14">
        <v>37</v>
      </c>
      <c r="F403" s="21" t="s">
        <v>300</v>
      </c>
      <c r="G403" s="61">
        <v>83508</v>
      </c>
      <c r="H403" s="61">
        <v>86455</v>
      </c>
      <c r="I403" s="61">
        <v>92652</v>
      </c>
      <c r="J403" s="61">
        <v>101776</v>
      </c>
    </row>
    <row r="404" spans="4:10" ht="14.25">
      <c r="D404" s="21" t="s">
        <v>137</v>
      </c>
      <c r="E404" s="14">
        <v>38</v>
      </c>
      <c r="F404" s="21" t="s">
        <v>278</v>
      </c>
      <c r="G404" s="61">
        <v>46425</v>
      </c>
      <c r="H404" s="61">
        <v>8242</v>
      </c>
      <c r="I404" s="61">
        <v>8461</v>
      </c>
      <c r="J404" s="61">
        <v>8837</v>
      </c>
    </row>
    <row r="405" spans="4:10" ht="14.25">
      <c r="D405" s="21" t="s">
        <v>137</v>
      </c>
      <c r="E405" s="14">
        <v>39</v>
      </c>
      <c r="F405" s="21" t="s">
        <v>335</v>
      </c>
      <c r="G405" s="61">
        <v>529828</v>
      </c>
      <c r="H405" s="61">
        <v>555414</v>
      </c>
      <c r="I405" s="61">
        <v>529663</v>
      </c>
      <c r="J405" s="61">
        <v>558195</v>
      </c>
    </row>
    <row r="406" spans="4:10" ht="14.25">
      <c r="D406" s="21" t="s">
        <v>137</v>
      </c>
      <c r="E406" s="14">
        <v>40</v>
      </c>
      <c r="F406" s="21" t="s">
        <v>336</v>
      </c>
      <c r="G406" s="61">
        <v>190834</v>
      </c>
      <c r="H406" s="61">
        <v>152537</v>
      </c>
      <c r="I406" s="61">
        <v>167050</v>
      </c>
      <c r="J406" s="61">
        <v>215543</v>
      </c>
    </row>
    <row r="407" spans="4:10" ht="14.25">
      <c r="D407" s="21"/>
      <c r="F407" s="21"/>
      <c r="G407" s="61"/>
      <c r="H407" s="61"/>
      <c r="I407" s="61"/>
      <c r="J407" s="61"/>
    </row>
    <row r="408" spans="1:10" s="28" customFormat="1" ht="14.25">
      <c r="A408" s="4"/>
      <c r="C408" s="29" t="s">
        <v>104</v>
      </c>
      <c r="E408" s="30"/>
      <c r="G408" s="60">
        <f>SUBTOTAL(9,G409:G413)</f>
        <v>378288</v>
      </c>
      <c r="H408" s="60">
        <f>SUBTOTAL(9,H409:H413)</f>
        <v>391147</v>
      </c>
      <c r="I408" s="60">
        <f>SUBTOTAL(9,I409:I413)</f>
        <v>445206</v>
      </c>
      <c r="J408" s="60">
        <f>SUBTOTAL(9,J409:J413)</f>
        <v>473009</v>
      </c>
    </row>
    <row r="409" spans="4:10" ht="14.25">
      <c r="D409" s="21" t="s">
        <v>137</v>
      </c>
      <c r="E409" s="14">
        <v>41</v>
      </c>
      <c r="F409" s="21" t="s">
        <v>301</v>
      </c>
      <c r="G409" s="61">
        <v>149208</v>
      </c>
      <c r="H409" s="61">
        <v>151059</v>
      </c>
      <c r="I409" s="61">
        <v>150744</v>
      </c>
      <c r="J409" s="61">
        <v>157357</v>
      </c>
    </row>
    <row r="410" spans="4:10" ht="14.25">
      <c r="D410" s="21" t="s">
        <v>137</v>
      </c>
      <c r="E410" s="14">
        <v>42</v>
      </c>
      <c r="F410" s="21" t="s">
        <v>302</v>
      </c>
      <c r="G410" s="61">
        <v>2368</v>
      </c>
      <c r="H410" s="61">
        <v>3042</v>
      </c>
      <c r="I410" s="61">
        <v>3103</v>
      </c>
      <c r="J410" s="61">
        <v>2937</v>
      </c>
    </row>
    <row r="411" spans="4:10" ht="14.25">
      <c r="D411" s="21" t="s">
        <v>137</v>
      </c>
      <c r="E411" s="14">
        <v>43</v>
      </c>
      <c r="F411" s="21" t="s">
        <v>303</v>
      </c>
      <c r="G411" s="61">
        <v>100867</v>
      </c>
      <c r="H411" s="61">
        <v>94925</v>
      </c>
      <c r="I411" s="61">
        <v>114240</v>
      </c>
      <c r="J411" s="61">
        <v>118422</v>
      </c>
    </row>
    <row r="412" spans="4:10" ht="14.25">
      <c r="D412" s="21" t="s">
        <v>137</v>
      </c>
      <c r="E412" s="14">
        <v>44</v>
      </c>
      <c r="F412" s="21" t="s">
        <v>304</v>
      </c>
      <c r="G412" s="61">
        <v>84271</v>
      </c>
      <c r="H412" s="61">
        <v>98758</v>
      </c>
      <c r="I412" s="61">
        <v>133706</v>
      </c>
      <c r="J412" s="61">
        <v>149096</v>
      </c>
    </row>
    <row r="413" spans="4:10" ht="14.25">
      <c r="D413" s="21" t="s">
        <v>137</v>
      </c>
      <c r="E413" s="14">
        <v>45</v>
      </c>
      <c r="F413" s="21" t="s">
        <v>305</v>
      </c>
      <c r="G413" s="61">
        <v>41574</v>
      </c>
      <c r="H413" s="61">
        <v>43363</v>
      </c>
      <c r="I413" s="61">
        <v>43413</v>
      </c>
      <c r="J413" s="61">
        <v>45197</v>
      </c>
    </row>
    <row r="414" spans="4:10" ht="14.25">
      <c r="D414" s="21"/>
      <c r="F414" s="21"/>
      <c r="G414" s="55"/>
      <c r="H414" s="55"/>
      <c r="I414" s="55"/>
      <c r="J414" s="55"/>
    </row>
    <row r="415" spans="1:10" s="28" customFormat="1" ht="14.25">
      <c r="A415" s="4"/>
      <c r="E415" s="30"/>
      <c r="F415" s="28" t="s">
        <v>42</v>
      </c>
      <c r="G415" s="56">
        <f>SUBTOTAL(9,G392:G413)</f>
        <v>2573740</v>
      </c>
      <c r="H415" s="56">
        <f>SUBTOTAL(9,H392:H413)</f>
        <v>2583706</v>
      </c>
      <c r="I415" s="56">
        <f>SUBTOTAL(9,I392:I413)</f>
        <v>2697730</v>
      </c>
      <c r="J415" s="56">
        <f>SUBTOTAL(9,J392:J413)</f>
        <v>2859536</v>
      </c>
    </row>
    <row r="416" spans="1:10" s="28" customFormat="1" ht="14.25">
      <c r="A416" s="4"/>
      <c r="E416" s="30"/>
      <c r="G416" s="56"/>
      <c r="H416" s="56"/>
      <c r="I416" s="56"/>
      <c r="J416" s="56"/>
    </row>
    <row r="417" spans="1:10" s="28" customFormat="1" ht="14.25">
      <c r="A417" s="4"/>
      <c r="B417" s="29" t="s">
        <v>43</v>
      </c>
      <c r="E417" s="30"/>
      <c r="G417" s="52"/>
      <c r="H417" s="52"/>
      <c r="I417" s="52"/>
      <c r="J417" s="52"/>
    </row>
    <row r="418" spans="1:10" s="28" customFormat="1" ht="14.25">
      <c r="A418" s="4"/>
      <c r="B418" s="29"/>
      <c r="E418" s="30"/>
      <c r="G418" s="52"/>
      <c r="H418" s="52"/>
      <c r="I418" s="52"/>
      <c r="J418" s="52"/>
    </row>
    <row r="419" spans="1:10" s="28" customFormat="1" ht="14.25">
      <c r="A419" s="4"/>
      <c r="C419" s="29" t="s">
        <v>45</v>
      </c>
      <c r="E419" s="30"/>
      <c r="G419" s="60">
        <f>SUBTOTAL(9,G420:G425)</f>
        <v>3224858</v>
      </c>
      <c r="H419" s="60">
        <f>SUBTOTAL(9,H420:H425)</f>
        <v>2921804</v>
      </c>
      <c r="I419" s="60">
        <f>SUBTOTAL(9,I420:I425)</f>
        <v>3069280</v>
      </c>
      <c r="J419" s="60">
        <f>SUBTOTAL(9,J420:J425)</f>
        <v>3105388</v>
      </c>
    </row>
    <row r="420" spans="4:10" ht="14.25">
      <c r="D420" s="21" t="s">
        <v>137</v>
      </c>
      <c r="E420" s="14">
        <v>46</v>
      </c>
      <c r="F420" s="21" t="s">
        <v>306</v>
      </c>
      <c r="G420" s="61">
        <v>1004050</v>
      </c>
      <c r="H420" s="61">
        <v>863831</v>
      </c>
      <c r="I420" s="61">
        <v>965075</v>
      </c>
      <c r="J420" s="61">
        <v>983862</v>
      </c>
    </row>
    <row r="421" spans="4:10" ht="14.25">
      <c r="D421" s="21" t="s">
        <v>137</v>
      </c>
      <c r="E421" s="14">
        <v>47</v>
      </c>
      <c r="F421" s="21" t="s">
        <v>307</v>
      </c>
      <c r="G421" s="61">
        <v>371334</v>
      </c>
      <c r="H421" s="61">
        <v>390437</v>
      </c>
      <c r="I421" s="61">
        <v>409392</v>
      </c>
      <c r="J421" s="61">
        <v>415763</v>
      </c>
    </row>
    <row r="422" spans="4:10" ht="14.25">
      <c r="D422" s="21" t="s">
        <v>137</v>
      </c>
      <c r="E422" s="14">
        <v>48</v>
      </c>
      <c r="F422" s="21" t="s">
        <v>308</v>
      </c>
      <c r="G422" s="61">
        <v>242026</v>
      </c>
      <c r="H422" s="61">
        <v>230371</v>
      </c>
      <c r="I422" s="61">
        <v>240064</v>
      </c>
      <c r="J422" s="61">
        <v>249897</v>
      </c>
    </row>
    <row r="423" spans="4:10" ht="14.25">
      <c r="D423" s="21" t="s">
        <v>137</v>
      </c>
      <c r="E423" s="14">
        <v>49</v>
      </c>
      <c r="F423" s="21" t="s">
        <v>278</v>
      </c>
      <c r="G423" s="61">
        <v>370308</v>
      </c>
      <c r="H423" s="61">
        <v>78062</v>
      </c>
      <c r="I423" s="61">
        <v>130930</v>
      </c>
      <c r="J423" s="61">
        <v>89495</v>
      </c>
    </row>
    <row r="424" spans="4:10" ht="14.25">
      <c r="D424" s="21" t="s">
        <v>137</v>
      </c>
      <c r="E424" s="14">
        <v>50</v>
      </c>
      <c r="F424" s="21" t="s">
        <v>331</v>
      </c>
      <c r="G424" s="61">
        <v>1015976</v>
      </c>
      <c r="H424" s="61">
        <v>1119504</v>
      </c>
      <c r="I424" s="61">
        <v>1082612</v>
      </c>
      <c r="J424" s="61">
        <v>1095555</v>
      </c>
    </row>
    <row r="425" spans="4:10" ht="14.25">
      <c r="D425" s="21" t="s">
        <v>137</v>
      </c>
      <c r="E425" s="14">
        <v>51</v>
      </c>
      <c r="F425" s="21" t="s">
        <v>332</v>
      </c>
      <c r="G425" s="61">
        <v>221164</v>
      </c>
      <c r="H425" s="61">
        <v>239599</v>
      </c>
      <c r="I425" s="61">
        <v>241207</v>
      </c>
      <c r="J425" s="61">
        <v>270816</v>
      </c>
    </row>
    <row r="426" spans="4:10" ht="14.25">
      <c r="D426" s="21"/>
      <c r="F426" s="21"/>
      <c r="G426" s="61"/>
      <c r="H426" s="61"/>
      <c r="I426" s="61"/>
      <c r="J426" s="61"/>
    </row>
    <row r="427" spans="1:10" s="28" customFormat="1" ht="14.25">
      <c r="A427" s="4"/>
      <c r="C427" s="29" t="s">
        <v>141</v>
      </c>
      <c r="E427" s="30"/>
      <c r="G427" s="60">
        <f>SUBTOTAL(9,G428:G439)</f>
        <v>2192497</v>
      </c>
      <c r="H427" s="60">
        <f>SUBTOTAL(9,H428:H439)</f>
        <v>1804796</v>
      </c>
      <c r="I427" s="60">
        <f>SUBTOTAL(9,I428:I439)</f>
        <v>1996527</v>
      </c>
      <c r="J427" s="60">
        <f>SUBTOTAL(9,J428:J439)</f>
        <v>2388613</v>
      </c>
    </row>
    <row r="428" spans="4:10" ht="14.25">
      <c r="D428" s="21" t="s">
        <v>137</v>
      </c>
      <c r="E428" s="14">
        <v>52</v>
      </c>
      <c r="F428" s="21" t="s">
        <v>309</v>
      </c>
      <c r="G428" s="61">
        <v>227356</v>
      </c>
      <c r="H428" s="61">
        <v>204851</v>
      </c>
      <c r="I428" s="61">
        <v>234370</v>
      </c>
      <c r="J428" s="61">
        <v>226513</v>
      </c>
    </row>
    <row r="429" spans="4:10" ht="14.25">
      <c r="D429" s="21" t="s">
        <v>137</v>
      </c>
      <c r="E429" s="14">
        <v>53</v>
      </c>
      <c r="F429" s="21" t="s">
        <v>310</v>
      </c>
      <c r="G429" s="61">
        <v>290188</v>
      </c>
      <c r="H429" s="61">
        <v>367892</v>
      </c>
      <c r="I429" s="61">
        <v>347528</v>
      </c>
      <c r="J429" s="61">
        <v>345016</v>
      </c>
    </row>
    <row r="430" spans="4:10" ht="14.25">
      <c r="D430" s="21" t="s">
        <v>137</v>
      </c>
      <c r="E430" s="14">
        <v>54</v>
      </c>
      <c r="F430" s="21" t="s">
        <v>311</v>
      </c>
      <c r="G430" s="61">
        <v>170126</v>
      </c>
      <c r="H430" s="61">
        <v>176404</v>
      </c>
      <c r="I430" s="61">
        <v>213901</v>
      </c>
      <c r="J430" s="61">
        <v>203396</v>
      </c>
    </row>
    <row r="431" spans="4:10" ht="14.25">
      <c r="D431" s="21" t="s">
        <v>137</v>
      </c>
      <c r="E431" s="14">
        <v>55</v>
      </c>
      <c r="F431" s="21" t="s">
        <v>312</v>
      </c>
      <c r="G431" s="61">
        <v>82093</v>
      </c>
      <c r="H431" s="61">
        <v>110242</v>
      </c>
      <c r="I431" s="61">
        <v>121063</v>
      </c>
      <c r="J431" s="61">
        <v>144991</v>
      </c>
    </row>
    <row r="432" spans="4:10" ht="14.25">
      <c r="D432" s="21" t="s">
        <v>137</v>
      </c>
      <c r="E432" s="14">
        <v>56</v>
      </c>
      <c r="F432" s="21" t="s">
        <v>313</v>
      </c>
      <c r="G432" s="61">
        <v>35689</v>
      </c>
      <c r="H432" s="61">
        <v>31025</v>
      </c>
      <c r="I432" s="61">
        <v>33640</v>
      </c>
      <c r="J432" s="61">
        <v>34665</v>
      </c>
    </row>
    <row r="433" spans="4:10" ht="14.25">
      <c r="D433" s="21" t="s">
        <v>137</v>
      </c>
      <c r="E433" s="14">
        <v>57</v>
      </c>
      <c r="F433" s="21" t="s">
        <v>314</v>
      </c>
      <c r="G433" s="61">
        <v>1099725</v>
      </c>
      <c r="H433" s="61">
        <v>567728</v>
      </c>
      <c r="I433" s="61">
        <v>679177</v>
      </c>
      <c r="J433" s="61">
        <v>675123</v>
      </c>
    </row>
    <row r="434" spans="4:10" ht="14.25">
      <c r="D434" s="21" t="s">
        <v>137</v>
      </c>
      <c r="E434" s="14">
        <v>58</v>
      </c>
      <c r="F434" s="21" t="s">
        <v>315</v>
      </c>
      <c r="G434" s="61">
        <v>36727</v>
      </c>
      <c r="H434" s="61">
        <v>41360</v>
      </c>
      <c r="I434" s="61">
        <v>34655</v>
      </c>
      <c r="J434" s="61">
        <v>35476</v>
      </c>
    </row>
    <row r="435" spans="4:10" ht="14.25">
      <c r="D435" s="21" t="s">
        <v>137</v>
      </c>
      <c r="E435" s="14">
        <v>59</v>
      </c>
      <c r="F435" s="21" t="s">
        <v>316</v>
      </c>
      <c r="G435" s="61">
        <v>23619</v>
      </c>
      <c r="H435" s="61">
        <v>19668</v>
      </c>
      <c r="I435" s="61">
        <v>21432</v>
      </c>
      <c r="J435" s="61">
        <v>21888</v>
      </c>
    </row>
    <row r="436" spans="4:10" ht="14.25">
      <c r="D436" s="21" t="s">
        <v>137</v>
      </c>
      <c r="E436" s="14">
        <v>60</v>
      </c>
      <c r="F436" s="21" t="s">
        <v>331</v>
      </c>
      <c r="G436" s="61">
        <v>206697</v>
      </c>
      <c r="H436" s="61">
        <v>264154</v>
      </c>
      <c r="I436" s="61">
        <v>299750</v>
      </c>
      <c r="J436" s="61">
        <v>345208</v>
      </c>
    </row>
    <row r="437" spans="4:10" ht="14.25">
      <c r="D437" s="21" t="s">
        <v>137</v>
      </c>
      <c r="E437" s="14">
        <v>61</v>
      </c>
      <c r="F437" s="21" t="s">
        <v>332</v>
      </c>
      <c r="G437" s="61">
        <v>20277</v>
      </c>
      <c r="H437" s="61">
        <v>21472</v>
      </c>
      <c r="I437" s="61">
        <v>11011</v>
      </c>
      <c r="J437" s="61">
        <v>12737</v>
      </c>
    </row>
    <row r="438" spans="4:10" ht="14.25">
      <c r="D438" s="21" t="s">
        <v>137</v>
      </c>
      <c r="E438" s="14">
        <v>62</v>
      </c>
      <c r="F438" s="21" t="s">
        <v>317</v>
      </c>
      <c r="G438" s="46">
        <v>0</v>
      </c>
      <c r="H438" s="46">
        <v>0</v>
      </c>
      <c r="I438" s="46">
        <v>0</v>
      </c>
      <c r="J438" s="46">
        <v>343600</v>
      </c>
    </row>
    <row r="439" spans="4:10" ht="14.25">
      <c r="D439" s="21"/>
      <c r="F439" s="21"/>
      <c r="G439" s="61"/>
      <c r="H439" s="61"/>
      <c r="I439" s="61"/>
      <c r="J439" s="61"/>
    </row>
    <row r="440" spans="1:10" s="28" customFormat="1" ht="14.25">
      <c r="A440" s="4"/>
      <c r="C440" s="29" t="s">
        <v>44</v>
      </c>
      <c r="E440" s="30"/>
      <c r="G440" s="60">
        <f>SUBTOTAL(9,G441)</f>
        <v>890856</v>
      </c>
      <c r="H440" s="60">
        <f>SUBTOTAL(9,H441)</f>
        <v>932594</v>
      </c>
      <c r="I440" s="60">
        <f>SUBTOTAL(9,I441)</f>
        <v>907694</v>
      </c>
      <c r="J440" s="60">
        <f>SUBTOTAL(9,J441)</f>
        <v>937207</v>
      </c>
    </row>
    <row r="441" spans="4:10" ht="14.25">
      <c r="D441" s="21" t="s">
        <v>137</v>
      </c>
      <c r="E441" s="14">
        <v>63</v>
      </c>
      <c r="F441" s="21" t="s">
        <v>337</v>
      </c>
      <c r="G441" s="62">
        <v>890856</v>
      </c>
      <c r="H441" s="62">
        <v>932594</v>
      </c>
      <c r="I441" s="62">
        <v>907694</v>
      </c>
      <c r="J441" s="62">
        <v>937207</v>
      </c>
    </row>
    <row r="442" spans="4:10" ht="14.25">
      <c r="D442" s="21"/>
      <c r="F442" s="21"/>
      <c r="G442" s="61"/>
      <c r="H442" s="61"/>
      <c r="I442" s="61"/>
      <c r="J442" s="61"/>
    </row>
    <row r="443" spans="1:10" s="28" customFormat="1" ht="14.25">
      <c r="A443" s="4"/>
      <c r="C443" s="29" t="s">
        <v>142</v>
      </c>
      <c r="E443" s="30"/>
      <c r="G443" s="60">
        <f>SUBTOTAL(9,G444)</f>
        <v>17336</v>
      </c>
      <c r="H443" s="60">
        <f>SUBTOTAL(9,H444)</f>
        <v>19871</v>
      </c>
      <c r="I443" s="60">
        <f>SUBTOTAL(9,I444)</f>
        <v>18615</v>
      </c>
      <c r="J443" s="60">
        <f>SUBTOTAL(9,J444)</f>
        <v>19357</v>
      </c>
    </row>
    <row r="444" spans="4:10" ht="14.25">
      <c r="D444" s="21" t="s">
        <v>137</v>
      </c>
      <c r="E444" s="14">
        <v>64</v>
      </c>
      <c r="F444" s="21" t="s">
        <v>338</v>
      </c>
      <c r="G444" s="62">
        <v>17336</v>
      </c>
      <c r="H444" s="62">
        <v>19871</v>
      </c>
      <c r="I444" s="62">
        <v>18615</v>
      </c>
      <c r="J444" s="62">
        <v>19357</v>
      </c>
    </row>
    <row r="445" spans="4:10" ht="14.25">
      <c r="D445" s="21"/>
      <c r="F445" s="21"/>
      <c r="G445" s="61"/>
      <c r="H445" s="61"/>
      <c r="I445" s="61"/>
      <c r="J445" s="61"/>
    </row>
    <row r="446" spans="4:10" ht="14.25">
      <c r="D446" s="21"/>
      <c r="F446" s="21"/>
      <c r="G446" s="61"/>
      <c r="H446" s="61"/>
      <c r="I446" s="61"/>
      <c r="J446" s="61"/>
    </row>
    <row r="447" spans="1:10" s="28" customFormat="1" ht="14.25">
      <c r="A447" s="4"/>
      <c r="E447" s="30"/>
      <c r="F447" s="28" t="s">
        <v>62</v>
      </c>
      <c r="G447" s="56">
        <f>SUBTOTAL(9,G419:G444)</f>
        <v>6325547</v>
      </c>
      <c r="H447" s="56">
        <f>SUBTOTAL(9,H419:H444)</f>
        <v>5679065</v>
      </c>
      <c r="I447" s="56">
        <f>SUBTOTAL(9,I419:I444)</f>
        <v>5992116</v>
      </c>
      <c r="J447" s="56">
        <f>SUBTOTAL(9,J419:J444)</f>
        <v>6450565</v>
      </c>
    </row>
    <row r="448" spans="1:10" s="28" customFormat="1" ht="14.25">
      <c r="A448" s="4"/>
      <c r="E448" s="30"/>
      <c r="G448" s="56"/>
      <c r="H448" s="56"/>
      <c r="I448" s="56"/>
      <c r="J448" s="56"/>
    </row>
    <row r="449" spans="1:10" s="28" customFormat="1" ht="14.25">
      <c r="A449" s="4"/>
      <c r="E449" s="30"/>
      <c r="F449" s="4" t="s">
        <v>143</v>
      </c>
      <c r="G449" s="56">
        <f>SUBTOTAL(9,G348:G447)</f>
        <v>28360117</v>
      </c>
      <c r="H449" s="56">
        <f>SUBTOTAL(9,H348:H447)</f>
        <v>27078110</v>
      </c>
      <c r="I449" s="56">
        <f>SUBTOTAL(9,I348:I447)</f>
        <v>27793931</v>
      </c>
      <c r="J449" s="56">
        <f>SUBTOTAL(9,J348:J447)</f>
        <v>28932518</v>
      </c>
    </row>
    <row r="450" spans="1:10" s="5" customFormat="1" ht="14.25">
      <c r="A450" s="4"/>
      <c r="E450" s="6"/>
      <c r="F450" s="28"/>
      <c r="G450" s="56"/>
      <c r="H450" s="56"/>
      <c r="I450" s="56"/>
      <c r="J450" s="56"/>
    </row>
    <row r="451" spans="1:10" s="5" customFormat="1" ht="14.25">
      <c r="A451" s="4" t="s">
        <v>144</v>
      </c>
      <c r="E451" s="6"/>
      <c r="G451" s="51"/>
      <c r="H451" s="51"/>
      <c r="I451" s="51"/>
      <c r="J451" s="51"/>
    </row>
    <row r="452" spans="1:10" s="5" customFormat="1" ht="14.25">
      <c r="A452" s="4"/>
      <c r="E452" s="6"/>
      <c r="G452" s="51"/>
      <c r="H452" s="51"/>
      <c r="I452" s="51"/>
      <c r="J452" s="51"/>
    </row>
    <row r="453" spans="1:10" s="5" customFormat="1" ht="15">
      <c r="A453" s="7"/>
      <c r="C453" s="8" t="s">
        <v>145</v>
      </c>
      <c r="D453" s="9"/>
      <c r="E453" s="10"/>
      <c r="G453" s="63"/>
      <c r="H453" s="63"/>
      <c r="I453" s="63"/>
      <c r="J453" s="63"/>
    </row>
    <row r="454" spans="1:10" ht="15">
      <c r="A454" s="11"/>
      <c r="D454" s="13" t="s">
        <v>146</v>
      </c>
      <c r="E454" s="14">
        <v>1</v>
      </c>
      <c r="F454" s="13" t="s">
        <v>147</v>
      </c>
      <c r="G454" s="64">
        <v>516161</v>
      </c>
      <c r="H454" s="64">
        <v>394313</v>
      </c>
      <c r="I454" s="64">
        <v>420036</v>
      </c>
      <c r="J454" s="64">
        <v>407486</v>
      </c>
    </row>
    <row r="455" spans="1:10" ht="15">
      <c r="A455" s="11"/>
      <c r="D455" s="13" t="s">
        <v>146</v>
      </c>
      <c r="E455" s="14">
        <v>2</v>
      </c>
      <c r="F455" s="13" t="s">
        <v>148</v>
      </c>
      <c r="G455" s="64">
        <v>1857692</v>
      </c>
      <c r="H455" s="64">
        <v>1492051</v>
      </c>
      <c r="I455" s="64">
        <v>1851533</v>
      </c>
      <c r="J455" s="64">
        <v>1908629</v>
      </c>
    </row>
    <row r="456" spans="1:10" ht="15">
      <c r="A456" s="11"/>
      <c r="D456" s="13" t="s">
        <v>146</v>
      </c>
      <c r="E456" s="14">
        <v>3</v>
      </c>
      <c r="F456" s="13" t="s">
        <v>121</v>
      </c>
      <c r="G456" s="64">
        <v>0</v>
      </c>
      <c r="H456" s="64">
        <v>0</v>
      </c>
      <c r="I456" s="64">
        <v>0</v>
      </c>
      <c r="J456" s="64">
        <v>0</v>
      </c>
    </row>
    <row r="457" spans="1:10" ht="15">
      <c r="A457" s="11"/>
      <c r="D457" s="13"/>
      <c r="F457" s="13"/>
      <c r="G457" s="64"/>
      <c r="H457" s="64"/>
      <c r="I457" s="64"/>
      <c r="J457" s="64"/>
    </row>
    <row r="458" spans="1:10" s="5" customFormat="1" ht="15">
      <c r="A458" s="7"/>
      <c r="D458" s="9"/>
      <c r="E458" s="6"/>
      <c r="F458" s="15" t="s">
        <v>150</v>
      </c>
      <c r="G458" s="65">
        <f>SUBTOTAL(9,G454:G456)</f>
        <v>2373853</v>
      </c>
      <c r="H458" s="65">
        <f>SUBTOTAL(9,H454:H456)</f>
        <v>1886364</v>
      </c>
      <c r="I458" s="65">
        <f>SUBTOTAL(9,I454:I456)</f>
        <v>2271569</v>
      </c>
      <c r="J458" s="65">
        <f>SUBTOTAL(9,J454:J456)</f>
        <v>2316115</v>
      </c>
    </row>
    <row r="459" spans="1:10" s="5" customFormat="1" ht="15">
      <c r="A459" s="7"/>
      <c r="D459" s="9"/>
      <c r="E459" s="6"/>
      <c r="F459" s="15"/>
      <c r="G459" s="65"/>
      <c r="H459" s="65"/>
      <c r="I459" s="65"/>
      <c r="J459" s="65"/>
    </row>
    <row r="460" spans="1:10" ht="15">
      <c r="A460" s="11"/>
      <c r="C460" s="16" t="s">
        <v>151</v>
      </c>
      <c r="D460" s="13"/>
      <c r="G460" s="64"/>
      <c r="H460" s="64"/>
      <c r="I460" s="64"/>
      <c r="J460" s="64"/>
    </row>
    <row r="461" spans="1:10" ht="15">
      <c r="A461" s="11"/>
      <c r="D461" s="13" t="s">
        <v>146</v>
      </c>
      <c r="E461" s="14">
        <v>5</v>
      </c>
      <c r="F461" s="13" t="s">
        <v>152</v>
      </c>
      <c r="G461" s="64">
        <v>43885</v>
      </c>
      <c r="H461" s="64">
        <v>40018</v>
      </c>
      <c r="I461" s="64">
        <v>49991</v>
      </c>
      <c r="J461" s="64">
        <v>40842</v>
      </c>
    </row>
    <row r="462" spans="1:10" ht="15">
      <c r="A462" s="11"/>
      <c r="D462" s="13"/>
      <c r="F462" s="13"/>
      <c r="G462" s="64"/>
      <c r="H462" s="64"/>
      <c r="I462" s="64"/>
      <c r="J462" s="64"/>
    </row>
    <row r="463" spans="1:10" s="5" customFormat="1" ht="15">
      <c r="A463" s="7"/>
      <c r="D463" s="9"/>
      <c r="E463" s="6"/>
      <c r="F463" s="15" t="s">
        <v>153</v>
      </c>
      <c r="G463" s="65">
        <f>SUBTOTAL(9,G461)</f>
        <v>43885</v>
      </c>
      <c r="H463" s="65">
        <f>SUBTOTAL(9,H461)</f>
        <v>40018</v>
      </c>
      <c r="I463" s="65">
        <f>SUBTOTAL(9,I461)</f>
        <v>49991</v>
      </c>
      <c r="J463" s="65">
        <f>SUBTOTAL(9,J461)</f>
        <v>40842</v>
      </c>
    </row>
    <row r="464" spans="1:10" s="5" customFormat="1" ht="15">
      <c r="A464" s="7"/>
      <c r="D464" s="9"/>
      <c r="E464" s="6"/>
      <c r="F464" s="15"/>
      <c r="G464" s="65"/>
      <c r="H464" s="65"/>
      <c r="I464" s="65"/>
      <c r="J464" s="65"/>
    </row>
    <row r="465" spans="1:10" ht="15">
      <c r="A465" s="11"/>
      <c r="C465" s="16" t="s">
        <v>154</v>
      </c>
      <c r="G465" s="64"/>
      <c r="H465" s="64"/>
      <c r="I465" s="64"/>
      <c r="J465" s="64"/>
    </row>
    <row r="466" spans="1:10" ht="15">
      <c r="A466" s="11"/>
      <c r="D466" s="13" t="s">
        <v>146</v>
      </c>
      <c r="E466" s="14">
        <f>E461+1</f>
        <v>6</v>
      </c>
      <c r="F466" s="13" t="s">
        <v>155</v>
      </c>
      <c r="G466" s="64">
        <v>11035</v>
      </c>
      <c r="H466" s="64">
        <v>10620</v>
      </c>
      <c r="I466" s="64">
        <v>14005</v>
      </c>
      <c r="J466" s="64">
        <v>14050</v>
      </c>
    </row>
    <row r="467" spans="1:10" ht="15">
      <c r="A467" s="11"/>
      <c r="D467" s="13" t="s">
        <v>146</v>
      </c>
      <c r="E467" s="14">
        <f>1+E466</f>
        <v>7</v>
      </c>
      <c r="F467" s="13" t="s">
        <v>252</v>
      </c>
      <c r="G467" s="64">
        <v>0</v>
      </c>
      <c r="H467" s="64">
        <v>2795</v>
      </c>
      <c r="I467" s="64">
        <v>3058</v>
      </c>
      <c r="J467" s="64">
        <v>3086</v>
      </c>
    </row>
    <row r="468" spans="1:10" ht="15">
      <c r="A468" s="11"/>
      <c r="D468" s="13" t="s">
        <v>146</v>
      </c>
      <c r="E468" s="14">
        <f aca="true" t="shared" si="3" ref="E468:E473">1+E467</f>
        <v>8</v>
      </c>
      <c r="F468" s="13" t="s">
        <v>156</v>
      </c>
      <c r="G468" s="64">
        <v>98199</v>
      </c>
      <c r="H468" s="64">
        <v>101900</v>
      </c>
      <c r="I468" s="64">
        <v>101695</v>
      </c>
      <c r="J468" s="64">
        <v>103794</v>
      </c>
    </row>
    <row r="469" spans="1:10" ht="15">
      <c r="A469" s="11"/>
      <c r="D469" s="13" t="s">
        <v>146</v>
      </c>
      <c r="E469" s="14">
        <f t="shared" si="3"/>
        <v>9</v>
      </c>
      <c r="F469" s="13" t="s">
        <v>157</v>
      </c>
      <c r="G469" s="64">
        <v>4446</v>
      </c>
      <c r="H469" s="64">
        <v>5394</v>
      </c>
      <c r="I469" s="64">
        <v>5517</v>
      </c>
      <c r="J469" s="64">
        <v>5642</v>
      </c>
    </row>
    <row r="470" spans="1:10" ht="15">
      <c r="A470" s="11"/>
      <c r="D470" s="13" t="s">
        <v>146</v>
      </c>
      <c r="E470" s="14">
        <f t="shared" si="3"/>
        <v>10</v>
      </c>
      <c r="F470" s="13" t="s">
        <v>158</v>
      </c>
      <c r="G470" s="64">
        <v>8570</v>
      </c>
      <c r="H470" s="64">
        <v>7349</v>
      </c>
      <c r="I470" s="64">
        <v>0</v>
      </c>
      <c r="J470" s="64">
        <v>0</v>
      </c>
    </row>
    <row r="471" spans="1:10" ht="15">
      <c r="A471" s="11"/>
      <c r="D471" s="13" t="s">
        <v>146</v>
      </c>
      <c r="E471" s="14">
        <f t="shared" si="3"/>
        <v>11</v>
      </c>
      <c r="F471" s="13" t="s">
        <v>159</v>
      </c>
      <c r="G471" s="64">
        <v>34730</v>
      </c>
      <c r="H471" s="64">
        <v>46381</v>
      </c>
      <c r="I471" s="64">
        <v>35262</v>
      </c>
      <c r="J471" s="64">
        <v>44867</v>
      </c>
    </row>
    <row r="472" spans="1:10" ht="15">
      <c r="A472" s="11"/>
      <c r="D472" s="13" t="s">
        <v>146</v>
      </c>
      <c r="E472" s="14">
        <f t="shared" si="3"/>
        <v>12</v>
      </c>
      <c r="F472" s="13" t="s">
        <v>160</v>
      </c>
      <c r="G472" s="64">
        <v>7486</v>
      </c>
      <c r="H472" s="64">
        <v>6991</v>
      </c>
      <c r="I472" s="64">
        <v>7173</v>
      </c>
      <c r="J472" s="64">
        <v>7343</v>
      </c>
    </row>
    <row r="473" spans="1:10" ht="15">
      <c r="A473" s="11"/>
      <c r="D473" s="13" t="s">
        <v>146</v>
      </c>
      <c r="E473" s="14">
        <f t="shared" si="3"/>
        <v>13</v>
      </c>
      <c r="F473" s="13" t="s">
        <v>149</v>
      </c>
      <c r="G473" s="64">
        <v>1430</v>
      </c>
      <c r="H473" s="64">
        <v>1217</v>
      </c>
      <c r="I473" s="64">
        <v>4796</v>
      </c>
      <c r="J473" s="64">
        <v>5951</v>
      </c>
    </row>
    <row r="474" spans="1:10" ht="15">
      <c r="A474" s="11"/>
      <c r="D474" s="13" t="s">
        <v>146</v>
      </c>
      <c r="E474" s="14">
        <v>14</v>
      </c>
      <c r="F474" s="13" t="s">
        <v>161</v>
      </c>
      <c r="G474" s="64">
        <v>65135</v>
      </c>
      <c r="H474" s="64">
        <v>59920</v>
      </c>
      <c r="I474" s="64">
        <v>92646</v>
      </c>
      <c r="J474" s="64">
        <v>92560</v>
      </c>
    </row>
    <row r="475" spans="1:10" ht="15">
      <c r="A475" s="11"/>
      <c r="D475" s="13"/>
      <c r="F475" s="13"/>
      <c r="G475" s="64"/>
      <c r="H475" s="64"/>
      <c r="I475" s="64"/>
      <c r="J475" s="64"/>
    </row>
    <row r="476" spans="1:10" s="5" customFormat="1" ht="15">
      <c r="A476" s="7"/>
      <c r="D476" s="9"/>
      <c r="E476" s="6"/>
      <c r="F476" s="15" t="s">
        <v>162</v>
      </c>
      <c r="G476" s="65">
        <f>SUBTOTAL(9,G466:G474)</f>
        <v>231031</v>
      </c>
      <c r="H476" s="65">
        <f>SUBTOTAL(9,H466:H474)</f>
        <v>242567</v>
      </c>
      <c r="I476" s="65">
        <f>SUBTOTAL(9,I466:I474)</f>
        <v>264152</v>
      </c>
      <c r="J476" s="65">
        <f>SUBTOTAL(9,J466:J474)</f>
        <v>277293</v>
      </c>
    </row>
    <row r="477" spans="1:10" s="5" customFormat="1" ht="15">
      <c r="A477" s="7"/>
      <c r="D477" s="9"/>
      <c r="E477" s="6"/>
      <c r="F477" s="17"/>
      <c r="G477" s="66"/>
      <c r="H477" s="66"/>
      <c r="I477" s="66"/>
      <c r="J477" s="66"/>
    </row>
    <row r="478" spans="1:10" ht="15">
      <c r="A478" s="11"/>
      <c r="C478" s="16" t="s">
        <v>163</v>
      </c>
      <c r="D478" s="13"/>
      <c r="G478" s="64"/>
      <c r="H478" s="64"/>
      <c r="I478" s="64"/>
      <c r="J478" s="64"/>
    </row>
    <row r="479" spans="1:10" ht="15">
      <c r="A479" s="11"/>
      <c r="D479" s="13" t="s">
        <v>146</v>
      </c>
      <c r="E479" s="14">
        <v>15</v>
      </c>
      <c r="F479" s="13" t="s">
        <v>155</v>
      </c>
      <c r="G479" s="64">
        <v>94980</v>
      </c>
      <c r="H479" s="64">
        <v>95272</v>
      </c>
      <c r="I479" s="64">
        <v>105261</v>
      </c>
      <c r="J479" s="64">
        <v>102613</v>
      </c>
    </row>
    <row r="480" spans="1:10" ht="15">
      <c r="A480" s="11"/>
      <c r="D480" s="13" t="s">
        <v>146</v>
      </c>
      <c r="E480" s="14">
        <f aca="true" t="shared" si="4" ref="E480:E500">1+E479</f>
        <v>16</v>
      </c>
      <c r="F480" s="13" t="s">
        <v>164</v>
      </c>
      <c r="G480" s="64">
        <v>89533</v>
      </c>
      <c r="H480" s="64">
        <v>107448</v>
      </c>
      <c r="I480" s="64">
        <v>99030</v>
      </c>
      <c r="J480" s="64">
        <v>101413</v>
      </c>
    </row>
    <row r="481" spans="1:10" ht="15">
      <c r="A481" s="11"/>
      <c r="D481" s="13" t="s">
        <v>146</v>
      </c>
      <c r="E481" s="14">
        <f t="shared" si="4"/>
        <v>17</v>
      </c>
      <c r="F481" s="13" t="s">
        <v>252</v>
      </c>
      <c r="G481" s="64">
        <v>4770638</v>
      </c>
      <c r="H481" s="64">
        <v>6143281</v>
      </c>
      <c r="I481" s="64">
        <v>6788178</v>
      </c>
      <c r="J481" s="64">
        <v>6907095</v>
      </c>
    </row>
    <row r="482" spans="1:10" ht="15">
      <c r="A482" s="11"/>
      <c r="D482" s="13" t="s">
        <v>146</v>
      </c>
      <c r="E482" s="14">
        <f t="shared" si="4"/>
        <v>18</v>
      </c>
      <c r="F482" s="13" t="s">
        <v>165</v>
      </c>
      <c r="G482" s="64">
        <v>330635</v>
      </c>
      <c r="H482" s="64">
        <v>346692</v>
      </c>
      <c r="I482" s="64">
        <v>359011</v>
      </c>
      <c r="J482" s="64">
        <v>367981</v>
      </c>
    </row>
    <row r="483" spans="1:10" ht="15">
      <c r="A483" s="11"/>
      <c r="D483" s="13" t="s">
        <v>146</v>
      </c>
      <c r="E483" s="14">
        <f t="shared" si="4"/>
        <v>19</v>
      </c>
      <c r="F483" s="13" t="s">
        <v>166</v>
      </c>
      <c r="G483" s="64">
        <v>931095</v>
      </c>
      <c r="H483" s="64">
        <v>964608</v>
      </c>
      <c r="I483" s="64">
        <v>1008908</v>
      </c>
      <c r="J483" s="64">
        <v>1028314</v>
      </c>
    </row>
    <row r="484" spans="1:10" ht="15">
      <c r="A484" s="11"/>
      <c r="D484" s="13" t="s">
        <v>146</v>
      </c>
      <c r="E484" s="14">
        <f t="shared" si="4"/>
        <v>20</v>
      </c>
      <c r="F484" s="13" t="s">
        <v>167</v>
      </c>
      <c r="G484" s="64">
        <v>5457</v>
      </c>
      <c r="H484" s="64">
        <v>6075</v>
      </c>
      <c r="I484" s="64">
        <v>1659</v>
      </c>
      <c r="J484" s="64">
        <v>56625</v>
      </c>
    </row>
    <row r="485" spans="1:10" ht="15">
      <c r="A485" s="11"/>
      <c r="D485" s="13" t="s">
        <v>146</v>
      </c>
      <c r="E485" s="14">
        <f t="shared" si="4"/>
        <v>21</v>
      </c>
      <c r="F485" s="13" t="s">
        <v>159</v>
      </c>
      <c r="G485" s="64">
        <v>189641</v>
      </c>
      <c r="H485" s="64">
        <v>234379</v>
      </c>
      <c r="I485" s="64">
        <v>276802</v>
      </c>
      <c r="J485" s="64">
        <v>264496</v>
      </c>
    </row>
    <row r="486" spans="1:10" ht="15">
      <c r="A486" s="11"/>
      <c r="D486" s="13" t="s">
        <v>146</v>
      </c>
      <c r="E486" s="14">
        <f t="shared" si="4"/>
        <v>22</v>
      </c>
      <c r="F486" s="13" t="s">
        <v>168</v>
      </c>
      <c r="G486" s="64">
        <v>1042698</v>
      </c>
      <c r="H486" s="64">
        <v>818249</v>
      </c>
      <c r="I486" s="64">
        <v>1129876</v>
      </c>
      <c r="J486" s="64">
        <v>1049736</v>
      </c>
    </row>
    <row r="487" spans="1:10" ht="15">
      <c r="A487" s="11"/>
      <c r="D487" s="13" t="s">
        <v>146</v>
      </c>
      <c r="E487" s="14">
        <f t="shared" si="4"/>
        <v>23</v>
      </c>
      <c r="F487" s="13" t="s">
        <v>152</v>
      </c>
      <c r="G487" s="64">
        <v>196353</v>
      </c>
      <c r="H487" s="64">
        <v>211446</v>
      </c>
      <c r="I487" s="64">
        <v>259713</v>
      </c>
      <c r="J487" s="64">
        <v>263383</v>
      </c>
    </row>
    <row r="488" spans="1:10" ht="15">
      <c r="A488" s="11"/>
      <c r="D488" s="13" t="s">
        <v>146</v>
      </c>
      <c r="E488" s="14">
        <f t="shared" si="4"/>
        <v>24</v>
      </c>
      <c r="F488" s="13" t="s">
        <v>169</v>
      </c>
      <c r="G488" s="64">
        <v>14044</v>
      </c>
      <c r="H488" s="64">
        <v>16466</v>
      </c>
      <c r="I488" s="64">
        <v>17757</v>
      </c>
      <c r="J488" s="64">
        <v>15544</v>
      </c>
    </row>
    <row r="489" spans="1:10" ht="15">
      <c r="A489" s="11"/>
      <c r="D489" s="13" t="s">
        <v>146</v>
      </c>
      <c r="E489" s="14">
        <f t="shared" si="4"/>
        <v>25</v>
      </c>
      <c r="F489" s="13" t="s">
        <v>170</v>
      </c>
      <c r="G489" s="64">
        <v>1479283</v>
      </c>
      <c r="H489" s="64">
        <v>1597106</v>
      </c>
      <c r="I489" s="64">
        <v>1698075</v>
      </c>
      <c r="J489" s="64">
        <v>1711040</v>
      </c>
    </row>
    <row r="490" spans="1:10" ht="15">
      <c r="A490" s="11"/>
      <c r="D490" s="13" t="s">
        <v>146</v>
      </c>
      <c r="E490" s="14">
        <f t="shared" si="4"/>
        <v>26</v>
      </c>
      <c r="F490" s="13" t="s">
        <v>171</v>
      </c>
      <c r="G490" s="64">
        <v>14958</v>
      </c>
      <c r="H490" s="64">
        <v>16575</v>
      </c>
      <c r="I490" s="64">
        <v>15800</v>
      </c>
      <c r="J490" s="64">
        <v>16000</v>
      </c>
    </row>
    <row r="491" spans="1:10" ht="15">
      <c r="A491" s="11"/>
      <c r="D491" s="13" t="s">
        <v>146</v>
      </c>
      <c r="E491" s="14">
        <f t="shared" si="4"/>
        <v>27</v>
      </c>
      <c r="F491" s="13" t="s">
        <v>172</v>
      </c>
      <c r="G491" s="64">
        <v>412346</v>
      </c>
      <c r="H491" s="64">
        <v>152726</v>
      </c>
      <c r="I491" s="64">
        <v>284767</v>
      </c>
      <c r="J491" s="64">
        <v>86325</v>
      </c>
    </row>
    <row r="492" spans="1:10" ht="15">
      <c r="A492" s="11"/>
      <c r="D492" s="13" t="s">
        <v>146</v>
      </c>
      <c r="E492" s="14">
        <f t="shared" si="4"/>
        <v>28</v>
      </c>
      <c r="F492" s="13" t="s">
        <v>160</v>
      </c>
      <c r="G492" s="64">
        <v>114486</v>
      </c>
      <c r="H492" s="64">
        <v>165328</v>
      </c>
      <c r="I492" s="64">
        <v>200054</v>
      </c>
      <c r="J492" s="64">
        <v>197258</v>
      </c>
    </row>
    <row r="493" spans="1:10" ht="15">
      <c r="A493" s="11"/>
      <c r="D493" s="13" t="s">
        <v>146</v>
      </c>
      <c r="E493" s="14">
        <f t="shared" si="4"/>
        <v>29</v>
      </c>
      <c r="F493" s="13" t="s">
        <v>173</v>
      </c>
      <c r="G493" s="64">
        <v>248318</v>
      </c>
      <c r="H493" s="64">
        <v>275833</v>
      </c>
      <c r="I493" s="64">
        <v>291246</v>
      </c>
      <c r="J493" s="64">
        <v>298210</v>
      </c>
    </row>
    <row r="494" spans="1:10" ht="15">
      <c r="A494" s="11"/>
      <c r="D494" s="13" t="s">
        <v>146</v>
      </c>
      <c r="E494" s="14">
        <f t="shared" si="4"/>
        <v>30</v>
      </c>
      <c r="F494" s="13" t="s">
        <v>174</v>
      </c>
      <c r="G494" s="64">
        <v>36570</v>
      </c>
      <c r="H494" s="64">
        <v>49489</v>
      </c>
      <c r="I494" s="64">
        <v>14105</v>
      </c>
      <c r="J494" s="64">
        <v>44805</v>
      </c>
    </row>
    <row r="495" spans="1:10" ht="15">
      <c r="A495" s="11"/>
      <c r="D495" s="13" t="s">
        <v>146</v>
      </c>
      <c r="E495" s="14">
        <f t="shared" si="4"/>
        <v>31</v>
      </c>
      <c r="F495" s="13" t="s">
        <v>175</v>
      </c>
      <c r="G495" s="64">
        <v>536133</v>
      </c>
      <c r="H495" s="64">
        <v>685308</v>
      </c>
      <c r="I495" s="64">
        <v>712567</v>
      </c>
      <c r="J495" s="64">
        <v>1194163</v>
      </c>
    </row>
    <row r="496" spans="1:10" ht="15">
      <c r="A496" s="11"/>
      <c r="D496" s="13" t="s">
        <v>146</v>
      </c>
      <c r="E496" s="14">
        <f t="shared" si="4"/>
        <v>32</v>
      </c>
      <c r="F496" s="13" t="s">
        <v>161</v>
      </c>
      <c r="G496" s="64">
        <v>42874</v>
      </c>
      <c r="H496" s="64">
        <v>63157</v>
      </c>
      <c r="I496" s="64">
        <v>61932</v>
      </c>
      <c r="J496" s="64">
        <v>70801</v>
      </c>
    </row>
    <row r="497" spans="1:10" ht="15">
      <c r="A497" s="11"/>
      <c r="D497" s="13" t="s">
        <v>146</v>
      </c>
      <c r="E497" s="14">
        <f t="shared" si="4"/>
        <v>33</v>
      </c>
      <c r="F497" s="13" t="s">
        <v>176</v>
      </c>
      <c r="G497" s="64">
        <v>16311</v>
      </c>
      <c r="H497" s="64">
        <v>100359</v>
      </c>
      <c r="I497" s="64">
        <v>0</v>
      </c>
      <c r="J497" s="64">
        <v>0</v>
      </c>
    </row>
    <row r="498" spans="1:10" ht="15">
      <c r="A498" s="11"/>
      <c r="D498" s="13" t="s">
        <v>146</v>
      </c>
      <c r="E498" s="14">
        <f t="shared" si="4"/>
        <v>34</v>
      </c>
      <c r="F498" s="13" t="s">
        <v>147</v>
      </c>
      <c r="G498" s="64">
        <v>0</v>
      </c>
      <c r="H498" s="64">
        <v>185588</v>
      </c>
      <c r="I498" s="64">
        <v>234498</v>
      </c>
      <c r="J498" s="64">
        <v>270943</v>
      </c>
    </row>
    <row r="499" spans="1:10" ht="15">
      <c r="A499" s="11"/>
      <c r="D499" s="13" t="s">
        <v>146</v>
      </c>
      <c r="E499" s="14">
        <f t="shared" si="4"/>
        <v>35</v>
      </c>
      <c r="F499" s="13" t="s">
        <v>177</v>
      </c>
      <c r="G499" s="64">
        <v>325017</v>
      </c>
      <c r="H499" s="64">
        <v>392399</v>
      </c>
      <c r="I499" s="64">
        <v>405500</v>
      </c>
      <c r="J499" s="64">
        <v>379754</v>
      </c>
    </row>
    <row r="500" spans="1:10" ht="15">
      <c r="A500" s="11"/>
      <c r="D500" s="13" t="s">
        <v>146</v>
      </c>
      <c r="E500" s="14">
        <f t="shared" si="4"/>
        <v>36</v>
      </c>
      <c r="F500" s="13" t="s">
        <v>271</v>
      </c>
      <c r="G500" s="64">
        <v>0</v>
      </c>
      <c r="H500" s="64">
        <v>19886</v>
      </c>
      <c r="I500" s="64">
        <v>20396</v>
      </c>
      <c r="J500" s="64">
        <v>20465</v>
      </c>
    </row>
    <row r="501" spans="1:10" ht="15">
      <c r="A501" s="11"/>
      <c r="D501" s="13"/>
      <c r="F501" s="13"/>
      <c r="G501" s="64"/>
      <c r="H501" s="64"/>
      <c r="I501" s="64"/>
      <c r="J501" s="64"/>
    </row>
    <row r="502" spans="1:10" s="5" customFormat="1" ht="15">
      <c r="A502" s="7"/>
      <c r="D502" s="9"/>
      <c r="E502" s="10"/>
      <c r="F502" s="15" t="s">
        <v>178</v>
      </c>
      <c r="G502" s="65">
        <f>SUBTOTAL(9,G478:G500)</f>
        <v>10891370</v>
      </c>
      <c r="H502" s="65">
        <f>SUBTOTAL(9,H478:H500)</f>
        <v>12647670</v>
      </c>
      <c r="I502" s="65">
        <f>SUBTOTAL(9,I478:I500)</f>
        <v>13985135</v>
      </c>
      <c r="J502" s="65">
        <f>SUBTOTAL(9,J478:J500)</f>
        <v>14446964</v>
      </c>
    </row>
    <row r="503" spans="1:10" s="5" customFormat="1" ht="15">
      <c r="A503" s="7"/>
      <c r="D503" s="9"/>
      <c r="E503" s="10"/>
      <c r="F503" s="17"/>
      <c r="G503" s="66"/>
      <c r="H503" s="66"/>
      <c r="I503" s="66"/>
      <c r="J503" s="66"/>
    </row>
    <row r="504" spans="1:10" s="5" customFormat="1" ht="15">
      <c r="A504" s="7"/>
      <c r="D504" s="9"/>
      <c r="E504" s="10"/>
      <c r="F504" s="18" t="s">
        <v>179</v>
      </c>
      <c r="G504" s="65">
        <f>SUBTOTAL(9,G450:G502)</f>
        <v>13540139</v>
      </c>
      <c r="H504" s="65">
        <f>SUBTOTAL(9,H450:H502)</f>
        <v>14816619</v>
      </c>
      <c r="I504" s="65">
        <f>SUBTOTAL(9,I450:I502)</f>
        <v>16570847</v>
      </c>
      <c r="J504" s="65">
        <f>SUBTOTAL(9,J450:J502)</f>
        <v>17081214</v>
      </c>
    </row>
    <row r="505" spans="1:10" s="5" customFormat="1" ht="15">
      <c r="A505" s="7"/>
      <c r="D505" s="9"/>
      <c r="E505" s="10"/>
      <c r="F505" s="15"/>
      <c r="G505" s="65"/>
      <c r="H505" s="65"/>
      <c r="I505" s="65"/>
      <c r="J505" s="65"/>
    </row>
    <row r="506" spans="1:10" s="5" customFormat="1" ht="14.25">
      <c r="A506" s="4" t="s">
        <v>339</v>
      </c>
      <c r="E506" s="6"/>
      <c r="G506" s="51"/>
      <c r="H506" s="51"/>
      <c r="I506" s="51"/>
      <c r="J506" s="51"/>
    </row>
    <row r="507" spans="1:10" s="5" customFormat="1" ht="15">
      <c r="A507" s="7"/>
      <c r="E507" s="6"/>
      <c r="G507" s="51"/>
      <c r="H507" s="51"/>
      <c r="I507" s="51"/>
      <c r="J507" s="51"/>
    </row>
    <row r="508" spans="1:10" s="28" customFormat="1" ht="14.25">
      <c r="A508" s="4"/>
      <c r="B508" s="29" t="s">
        <v>2</v>
      </c>
      <c r="E508" s="30"/>
      <c r="G508" s="52"/>
      <c r="H508" s="52"/>
      <c r="I508" s="52"/>
      <c r="J508" s="52"/>
    </row>
    <row r="509" spans="1:10" s="28" customFormat="1" ht="14.25">
      <c r="A509" s="4"/>
      <c r="B509" s="29"/>
      <c r="E509" s="30"/>
      <c r="G509" s="52"/>
      <c r="H509" s="52"/>
      <c r="I509" s="52"/>
      <c r="J509" s="52"/>
    </row>
    <row r="510" spans="1:10" s="28" customFormat="1" ht="14.25">
      <c r="A510" s="4"/>
      <c r="C510" s="29" t="s">
        <v>3</v>
      </c>
      <c r="E510" s="30"/>
      <c r="G510" s="53">
        <f>SUBTOTAL(9,G511:G515)</f>
        <v>737464</v>
      </c>
      <c r="H510" s="53">
        <f>SUBTOTAL(9,H511:H515)</f>
        <v>891801</v>
      </c>
      <c r="I510" s="53">
        <f>SUBTOTAL(9,I511:I515)</f>
        <v>962490</v>
      </c>
      <c r="J510" s="53">
        <f>SUBTOTAL(9,J511:J515)</f>
        <v>979129</v>
      </c>
    </row>
    <row r="511" spans="4:10" ht="14.25">
      <c r="D511" s="21" t="s">
        <v>180</v>
      </c>
      <c r="E511" s="14">
        <v>1</v>
      </c>
      <c r="F511" s="21" t="s">
        <v>181</v>
      </c>
      <c r="G511" s="67">
        <v>9153</v>
      </c>
      <c r="H511" s="67">
        <v>16295</v>
      </c>
      <c r="I511" s="67">
        <v>14791</v>
      </c>
      <c r="J511" s="67">
        <v>15378</v>
      </c>
    </row>
    <row r="512" spans="4:10" ht="14.25">
      <c r="D512" s="21" t="s">
        <v>180</v>
      </c>
      <c r="E512" s="14">
        <v>2</v>
      </c>
      <c r="F512" s="21" t="s">
        <v>6</v>
      </c>
      <c r="G512" s="67">
        <v>27584</v>
      </c>
      <c r="H512" s="67">
        <v>33148</v>
      </c>
      <c r="I512" s="67">
        <v>35798</v>
      </c>
      <c r="J512" s="67">
        <v>37784</v>
      </c>
    </row>
    <row r="513" spans="4:10" ht="14.25">
      <c r="D513" s="21" t="s">
        <v>180</v>
      </c>
      <c r="E513" s="14">
        <v>3</v>
      </c>
      <c r="F513" s="21" t="s">
        <v>7</v>
      </c>
      <c r="G513" s="67">
        <v>237318</v>
      </c>
      <c r="H513" s="67">
        <v>279691</v>
      </c>
      <c r="I513" s="67">
        <v>309462</v>
      </c>
      <c r="J513" s="67">
        <v>303966</v>
      </c>
    </row>
    <row r="514" spans="1:10" ht="15">
      <c r="A514" s="11"/>
      <c r="D514" s="21" t="s">
        <v>180</v>
      </c>
      <c r="E514" s="14">
        <v>4</v>
      </c>
      <c r="F514" s="21" t="s">
        <v>182</v>
      </c>
      <c r="G514" s="67">
        <v>114344</v>
      </c>
      <c r="H514" s="67">
        <v>118404</v>
      </c>
      <c r="I514" s="67">
        <v>135342</v>
      </c>
      <c r="J514" s="67">
        <v>139881</v>
      </c>
    </row>
    <row r="515" spans="4:10" ht="14.25">
      <c r="D515" s="21" t="s">
        <v>180</v>
      </c>
      <c r="E515" s="14">
        <v>5</v>
      </c>
      <c r="F515" s="21" t="s">
        <v>8</v>
      </c>
      <c r="G515" s="67">
        <v>349065</v>
      </c>
      <c r="H515" s="67">
        <v>444263</v>
      </c>
      <c r="I515" s="67">
        <v>467097</v>
      </c>
      <c r="J515" s="67">
        <v>482120</v>
      </c>
    </row>
    <row r="516" spans="4:10" ht="14.25">
      <c r="D516" s="21"/>
      <c r="F516" s="21"/>
      <c r="G516" s="55"/>
      <c r="H516" s="55"/>
      <c r="I516" s="55"/>
      <c r="J516" s="55"/>
    </row>
    <row r="517" spans="1:10" s="31" customFormat="1" ht="14.25">
      <c r="A517" s="20"/>
      <c r="B517" s="33"/>
      <c r="C517" s="32" t="s">
        <v>9</v>
      </c>
      <c r="D517" s="33"/>
      <c r="E517" s="34"/>
      <c r="F517" s="33"/>
      <c r="G517" s="48">
        <f>SUBTOTAL(9,G518:G520)</f>
        <v>272249</v>
      </c>
      <c r="H517" s="48">
        <f>SUBTOTAL(9,H518:H520)</f>
        <v>256979</v>
      </c>
      <c r="I517" s="48">
        <f>SUBTOTAL(9,I518:I520)</f>
        <v>244813</v>
      </c>
      <c r="J517" s="48">
        <f>SUBTOTAL(9,J518:J520)</f>
        <v>281410</v>
      </c>
    </row>
    <row r="518" spans="1:10" ht="15">
      <c r="A518" s="11"/>
      <c r="D518" s="21" t="s">
        <v>180</v>
      </c>
      <c r="E518" s="14">
        <v>6</v>
      </c>
      <c r="F518" s="21" t="s">
        <v>183</v>
      </c>
      <c r="G518" s="67">
        <v>153437</v>
      </c>
      <c r="H518" s="67">
        <v>115711</v>
      </c>
      <c r="I518" s="67">
        <v>122020</v>
      </c>
      <c r="J518" s="67">
        <v>142630</v>
      </c>
    </row>
    <row r="519" spans="4:10" ht="14.25">
      <c r="D519" s="21" t="s">
        <v>180</v>
      </c>
      <c r="E519" s="14">
        <v>7</v>
      </c>
      <c r="F519" s="21" t="s">
        <v>184</v>
      </c>
      <c r="G519" s="67">
        <v>60193</v>
      </c>
      <c r="H519" s="67">
        <v>92817</v>
      </c>
      <c r="I519" s="67">
        <v>59846</v>
      </c>
      <c r="J519" s="67">
        <v>57816</v>
      </c>
    </row>
    <row r="520" spans="4:10" ht="14.25">
      <c r="D520" s="21" t="s">
        <v>180</v>
      </c>
      <c r="E520" s="14">
        <v>8</v>
      </c>
      <c r="F520" s="21" t="s">
        <v>128</v>
      </c>
      <c r="G520" s="67">
        <v>58619</v>
      </c>
      <c r="H520" s="67">
        <v>48451</v>
      </c>
      <c r="I520" s="67">
        <v>62947</v>
      </c>
      <c r="J520" s="67">
        <v>80964</v>
      </c>
    </row>
    <row r="521" spans="4:10" ht="14.25">
      <c r="D521" s="21"/>
      <c r="F521" s="21"/>
      <c r="G521" s="55"/>
      <c r="H521" s="55"/>
      <c r="I521" s="55"/>
      <c r="J521" s="55"/>
    </row>
    <row r="522" spans="1:10" s="31" customFormat="1" ht="14.25">
      <c r="A522" s="20"/>
      <c r="B522" s="33"/>
      <c r="C522" s="32" t="s">
        <v>13</v>
      </c>
      <c r="D522" s="33"/>
      <c r="E522" s="34"/>
      <c r="F522" s="33"/>
      <c r="G522" s="48">
        <f>SUBTOTAL(9,G523:G525)</f>
        <v>545871</v>
      </c>
      <c r="H522" s="48">
        <f>SUBTOTAL(9,H523:H525)</f>
        <v>579371</v>
      </c>
      <c r="I522" s="48">
        <f>SUBTOTAL(9,I523:I525)</f>
        <v>509343</v>
      </c>
      <c r="J522" s="48">
        <f>SUBTOTAL(9,J523:J525)</f>
        <v>518739</v>
      </c>
    </row>
    <row r="523" spans="1:10" ht="15">
      <c r="A523" s="11"/>
      <c r="D523" s="21" t="s">
        <v>180</v>
      </c>
      <c r="E523" s="14">
        <v>9</v>
      </c>
      <c r="F523" s="21" t="s">
        <v>14</v>
      </c>
      <c r="G523" s="67">
        <v>392514</v>
      </c>
      <c r="H523" s="67">
        <v>397908</v>
      </c>
      <c r="I523" s="67">
        <v>323592</v>
      </c>
      <c r="J523" s="67">
        <v>366927</v>
      </c>
    </row>
    <row r="524" spans="1:10" ht="15">
      <c r="A524" s="11"/>
      <c r="D524" s="21" t="s">
        <v>180</v>
      </c>
      <c r="E524" s="14">
        <v>10</v>
      </c>
      <c r="F524" s="21" t="s">
        <v>92</v>
      </c>
      <c r="G524" s="67">
        <v>150038</v>
      </c>
      <c r="H524" s="67">
        <v>178773</v>
      </c>
      <c r="I524" s="67">
        <v>182079</v>
      </c>
      <c r="J524" s="67">
        <v>144233</v>
      </c>
    </row>
    <row r="525" spans="4:10" ht="14.25">
      <c r="D525" s="21" t="s">
        <v>180</v>
      </c>
      <c r="E525" s="14">
        <v>11</v>
      </c>
      <c r="F525" s="21" t="s">
        <v>185</v>
      </c>
      <c r="G525" s="67">
        <v>3319</v>
      </c>
      <c r="H525" s="67">
        <v>2690</v>
      </c>
      <c r="I525" s="67">
        <v>3672</v>
      </c>
      <c r="J525" s="67">
        <v>7579</v>
      </c>
    </row>
    <row r="526" spans="4:10" ht="14.25">
      <c r="D526" s="21"/>
      <c r="F526" s="21"/>
      <c r="G526" s="55"/>
      <c r="H526" s="55"/>
      <c r="I526" s="55"/>
      <c r="J526" s="55"/>
    </row>
    <row r="527" spans="1:10" s="28" customFormat="1" ht="14.25">
      <c r="A527" s="4"/>
      <c r="E527" s="30"/>
      <c r="F527" s="28" t="s">
        <v>18</v>
      </c>
      <c r="G527" s="56">
        <f>SUBTOTAL(9,G510:G525)</f>
        <v>1555584</v>
      </c>
      <c r="H527" s="56">
        <f>SUBTOTAL(9,H510:H525)</f>
        <v>1728151</v>
      </c>
      <c r="I527" s="56">
        <f>SUBTOTAL(9,I510:I525)</f>
        <v>1716646</v>
      </c>
      <c r="J527" s="56">
        <f>SUBTOTAL(9,J510:J525)</f>
        <v>1779278</v>
      </c>
    </row>
    <row r="528" spans="1:10" s="28" customFormat="1" ht="14.25">
      <c r="A528" s="4"/>
      <c r="E528" s="30"/>
      <c r="G528" s="56"/>
      <c r="H528" s="56"/>
      <c r="I528" s="56"/>
      <c r="J528" s="56"/>
    </row>
    <row r="529" spans="1:10" s="28" customFormat="1" ht="14.25">
      <c r="A529" s="4"/>
      <c r="B529" s="29" t="s">
        <v>43</v>
      </c>
      <c r="E529" s="30"/>
      <c r="G529" s="52"/>
      <c r="H529" s="52"/>
      <c r="I529" s="52"/>
      <c r="J529" s="52"/>
    </row>
    <row r="530" spans="1:10" s="5" customFormat="1" ht="15">
      <c r="A530" s="7"/>
      <c r="B530" s="36"/>
      <c r="E530" s="6"/>
      <c r="G530" s="51"/>
      <c r="H530" s="51"/>
      <c r="I530" s="51"/>
      <c r="J530" s="51"/>
    </row>
    <row r="531" spans="1:10" s="28" customFormat="1" ht="14.25">
      <c r="A531" s="4"/>
      <c r="C531" s="29" t="s">
        <v>186</v>
      </c>
      <c r="E531" s="30"/>
      <c r="G531" s="53">
        <f>SUBTOTAL(9,G532:G535)</f>
        <v>210998</v>
      </c>
      <c r="H531" s="53">
        <f>SUBTOTAL(9,H532:H535)</f>
        <v>215386</v>
      </c>
      <c r="I531" s="53">
        <f>SUBTOTAL(9,I532:I535)</f>
        <v>235363</v>
      </c>
      <c r="J531" s="53">
        <f>SUBTOTAL(9,J532:J535)</f>
        <v>240063</v>
      </c>
    </row>
    <row r="532" spans="4:10" ht="14.25">
      <c r="D532" s="21" t="s">
        <v>180</v>
      </c>
      <c r="E532" s="14">
        <v>12</v>
      </c>
      <c r="F532" s="21" t="s">
        <v>51</v>
      </c>
      <c r="G532" s="67">
        <v>45066</v>
      </c>
      <c r="H532" s="67">
        <v>41491</v>
      </c>
      <c r="I532" s="67">
        <v>47714</v>
      </c>
      <c r="J532" s="67">
        <v>48921</v>
      </c>
    </row>
    <row r="533" spans="4:10" ht="14.25">
      <c r="D533" s="21" t="s">
        <v>180</v>
      </c>
      <c r="E533" s="14">
        <v>13</v>
      </c>
      <c r="F533" s="21" t="s">
        <v>52</v>
      </c>
      <c r="G533" s="67">
        <v>29896</v>
      </c>
      <c r="H533" s="67">
        <v>37061</v>
      </c>
      <c r="I533" s="67">
        <v>37862</v>
      </c>
      <c r="J533" s="67">
        <v>34863</v>
      </c>
    </row>
    <row r="534" spans="4:10" ht="14.25">
      <c r="D534" s="21" t="s">
        <v>180</v>
      </c>
      <c r="E534" s="14">
        <v>14</v>
      </c>
      <c r="F534" s="21" t="s">
        <v>318</v>
      </c>
      <c r="G534" s="67">
        <v>47166</v>
      </c>
      <c r="H534" s="67">
        <v>46839</v>
      </c>
      <c r="I534" s="67">
        <v>47092</v>
      </c>
      <c r="J534" s="67">
        <v>48705</v>
      </c>
    </row>
    <row r="535" spans="4:10" ht="14.25">
      <c r="D535" s="21" t="s">
        <v>180</v>
      </c>
      <c r="E535" s="14">
        <v>15</v>
      </c>
      <c r="F535" s="21" t="s">
        <v>37</v>
      </c>
      <c r="G535" s="67">
        <v>88870</v>
      </c>
      <c r="H535" s="67">
        <v>89995</v>
      </c>
      <c r="I535" s="67">
        <v>102695</v>
      </c>
      <c r="J535" s="67">
        <v>107574</v>
      </c>
    </row>
    <row r="536" spans="4:10" ht="14.25">
      <c r="D536" s="21"/>
      <c r="F536" s="21"/>
      <c r="G536" s="55"/>
      <c r="H536" s="55"/>
      <c r="I536" s="55"/>
      <c r="J536" s="55"/>
    </row>
    <row r="537" spans="1:10" s="28" customFormat="1" ht="14.25">
      <c r="A537" s="4"/>
      <c r="E537" s="30"/>
      <c r="F537" s="28" t="s">
        <v>62</v>
      </c>
      <c r="G537" s="56">
        <f>SUBTOTAL(9,G531:G535)</f>
        <v>210998</v>
      </c>
      <c r="H537" s="56">
        <f>SUBTOTAL(9,H531:H535)</f>
        <v>215386</v>
      </c>
      <c r="I537" s="56">
        <f>SUBTOTAL(9,I531:I535)</f>
        <v>235363</v>
      </c>
      <c r="J537" s="56">
        <f>SUBTOTAL(9,J531:J535)</f>
        <v>240063</v>
      </c>
    </row>
    <row r="538" spans="1:10" s="28" customFormat="1" ht="14.25">
      <c r="A538" s="4"/>
      <c r="E538" s="30"/>
      <c r="G538" s="56"/>
      <c r="H538" s="56"/>
      <c r="I538" s="56"/>
      <c r="J538" s="56"/>
    </row>
    <row r="539" spans="1:10" s="28" customFormat="1" ht="14.25">
      <c r="A539" s="4"/>
      <c r="E539" s="30"/>
      <c r="F539" s="4" t="s">
        <v>187</v>
      </c>
      <c r="G539" s="56">
        <f>SUBTOTAL(9,G510:G537)</f>
        <v>1766582</v>
      </c>
      <c r="H539" s="56">
        <f>SUBTOTAL(9,H510:H537)</f>
        <v>1943537</v>
      </c>
      <c r="I539" s="56">
        <f>SUBTOTAL(9,I510:I537)</f>
        <v>1952009</v>
      </c>
      <c r="J539" s="56">
        <f>SUBTOTAL(9,J510:J537)</f>
        <v>2019341</v>
      </c>
    </row>
    <row r="540" spans="1:10" s="28" customFormat="1" ht="14.25">
      <c r="A540" s="4"/>
      <c r="E540" s="30"/>
      <c r="F540" s="4"/>
      <c r="G540" s="56"/>
      <c r="H540" s="56"/>
      <c r="I540" s="56"/>
      <c r="J540" s="56"/>
    </row>
    <row r="541" spans="1:10" s="28" customFormat="1" ht="14.25">
      <c r="A541" s="4"/>
      <c r="D541" s="5" t="s">
        <v>343</v>
      </c>
      <c r="E541" s="30"/>
      <c r="F541" s="4"/>
      <c r="G541" s="56"/>
      <c r="H541" s="56"/>
      <c r="I541" s="56"/>
      <c r="J541" s="56"/>
    </row>
    <row r="542" spans="1:10" s="5" customFormat="1" ht="14.25">
      <c r="A542" s="4" t="s">
        <v>188</v>
      </c>
      <c r="E542" s="6"/>
      <c r="G542" s="51"/>
      <c r="H542" s="51"/>
      <c r="I542" s="51"/>
      <c r="J542" s="51"/>
    </row>
    <row r="543" spans="1:10" s="5" customFormat="1" ht="14.25">
      <c r="A543" s="4"/>
      <c r="E543" s="6"/>
      <c r="G543" s="51"/>
      <c r="H543" s="51"/>
      <c r="I543" s="51"/>
      <c r="J543" s="51"/>
    </row>
    <row r="544" spans="1:10" s="28" customFormat="1" ht="14.25">
      <c r="A544" s="4"/>
      <c r="B544" s="29" t="s">
        <v>2</v>
      </c>
      <c r="E544" s="30"/>
      <c r="G544" s="52"/>
      <c r="H544" s="52"/>
      <c r="I544" s="52"/>
      <c r="J544" s="52"/>
    </row>
    <row r="545" spans="1:10" s="28" customFormat="1" ht="14.25">
      <c r="A545" s="4"/>
      <c r="B545" s="29"/>
      <c r="E545" s="30"/>
      <c r="G545" s="52"/>
      <c r="H545" s="52"/>
      <c r="I545" s="52"/>
      <c r="J545" s="52"/>
    </row>
    <row r="546" spans="1:10" s="28" customFormat="1" ht="14.25">
      <c r="A546" s="4"/>
      <c r="C546" s="29" t="s">
        <v>189</v>
      </c>
      <c r="E546" s="30"/>
      <c r="G546" s="53">
        <f>SUBTOTAL(9,G547:G551)</f>
        <v>541947</v>
      </c>
      <c r="H546" s="53">
        <f>SUBTOTAL(9,H547:H551)</f>
        <v>547377</v>
      </c>
      <c r="I546" s="53">
        <f>SUBTOTAL(9,I547:I551)</f>
        <v>574870</v>
      </c>
      <c r="J546" s="53">
        <f>SUBTOTAL(9,J547:J551)</f>
        <v>565590</v>
      </c>
    </row>
    <row r="547" spans="4:10" ht="14.25">
      <c r="D547" s="21" t="s">
        <v>190</v>
      </c>
      <c r="E547" s="14">
        <v>1</v>
      </c>
      <c r="F547" s="21" t="s">
        <v>67</v>
      </c>
      <c r="G547" s="55">
        <v>407596</v>
      </c>
      <c r="H547" s="55">
        <v>395904</v>
      </c>
      <c r="I547" s="55">
        <v>417743</v>
      </c>
      <c r="J547" s="55">
        <v>399722</v>
      </c>
    </row>
    <row r="548" spans="4:10" ht="14.25">
      <c r="D548" s="21" t="s">
        <v>190</v>
      </c>
      <c r="E548" s="14">
        <v>3</v>
      </c>
      <c r="F548" s="21" t="s">
        <v>319</v>
      </c>
      <c r="G548" s="55">
        <v>16354</v>
      </c>
      <c r="H548" s="55">
        <v>17652</v>
      </c>
      <c r="I548" s="55">
        <v>16464</v>
      </c>
      <c r="J548" s="55">
        <v>16003</v>
      </c>
    </row>
    <row r="549" spans="4:10" ht="14.25">
      <c r="D549" s="21" t="s">
        <v>190</v>
      </c>
      <c r="E549" s="14">
        <v>4</v>
      </c>
      <c r="F549" s="21" t="s">
        <v>70</v>
      </c>
      <c r="G549" s="55">
        <v>2146</v>
      </c>
      <c r="H549" s="55">
        <v>2225</v>
      </c>
      <c r="I549" s="55">
        <v>2166</v>
      </c>
      <c r="J549" s="55">
        <v>2162</v>
      </c>
    </row>
    <row r="550" spans="4:10" ht="14.25">
      <c r="D550" s="21" t="s">
        <v>190</v>
      </c>
      <c r="E550" s="14">
        <v>5</v>
      </c>
      <c r="F550" s="21" t="s">
        <v>71</v>
      </c>
      <c r="G550" s="55">
        <v>115642</v>
      </c>
      <c r="H550" s="55">
        <v>131232</v>
      </c>
      <c r="I550" s="55">
        <v>138135</v>
      </c>
      <c r="J550" s="55">
        <v>147322</v>
      </c>
    </row>
    <row r="551" spans="4:10" ht="14.25">
      <c r="D551" s="21" t="s">
        <v>190</v>
      </c>
      <c r="E551" s="14">
        <v>6</v>
      </c>
      <c r="F551" s="21" t="s">
        <v>72</v>
      </c>
      <c r="G551" s="55">
        <v>209</v>
      </c>
      <c r="H551" s="55">
        <v>364</v>
      </c>
      <c r="I551" s="55">
        <v>362</v>
      </c>
      <c r="J551" s="55">
        <v>381</v>
      </c>
    </row>
    <row r="552" spans="4:10" ht="14.25">
      <c r="D552" s="21"/>
      <c r="F552" s="21"/>
      <c r="G552" s="55"/>
      <c r="H552" s="55"/>
      <c r="I552" s="55"/>
      <c r="J552" s="55"/>
    </row>
    <row r="553" spans="1:10" s="28" customFormat="1" ht="14.25">
      <c r="A553" s="4"/>
      <c r="C553" s="29" t="s">
        <v>191</v>
      </c>
      <c r="E553" s="30"/>
      <c r="G553" s="53">
        <f>SUBTOTAL(9,G554:G558)</f>
        <v>135414</v>
      </c>
      <c r="H553" s="53">
        <f>SUBTOTAL(9,H554:H558)</f>
        <v>163715</v>
      </c>
      <c r="I553" s="53">
        <f>SUBTOTAL(9,I554:I558)</f>
        <v>154765</v>
      </c>
      <c r="J553" s="53">
        <f>SUBTOTAL(9,J554:J558)</f>
        <v>147796</v>
      </c>
    </row>
    <row r="554" spans="1:10" s="5" customFormat="1" ht="14.25">
      <c r="A554" s="4"/>
      <c r="D554" s="38" t="s">
        <v>190</v>
      </c>
      <c r="E554" s="6">
        <v>7</v>
      </c>
      <c r="F554" s="38" t="s">
        <v>74</v>
      </c>
      <c r="G554" s="59">
        <v>57105</v>
      </c>
      <c r="H554" s="59">
        <v>68254</v>
      </c>
      <c r="I554" s="59">
        <v>67211</v>
      </c>
      <c r="J554" s="59">
        <v>67852</v>
      </c>
    </row>
    <row r="555" spans="4:10" ht="14.25">
      <c r="D555" s="21" t="s">
        <v>190</v>
      </c>
      <c r="E555" s="14">
        <v>8</v>
      </c>
      <c r="F555" s="21" t="s">
        <v>75</v>
      </c>
      <c r="G555" s="55">
        <v>543</v>
      </c>
      <c r="H555" s="55">
        <v>555</v>
      </c>
      <c r="I555" s="55">
        <v>537</v>
      </c>
      <c r="J555" s="55">
        <v>531</v>
      </c>
    </row>
    <row r="556" spans="4:10" ht="14.25">
      <c r="D556" s="21" t="s">
        <v>190</v>
      </c>
      <c r="E556" s="14">
        <v>9</v>
      </c>
      <c r="F556" s="21" t="s">
        <v>319</v>
      </c>
      <c r="G556" s="55">
        <v>10621</v>
      </c>
      <c r="H556" s="55">
        <v>12160</v>
      </c>
      <c r="I556" s="55">
        <v>0</v>
      </c>
      <c r="J556" s="55">
        <v>0</v>
      </c>
    </row>
    <row r="557" spans="4:10" ht="14.25">
      <c r="D557" s="21" t="s">
        <v>190</v>
      </c>
      <c r="E557" s="14">
        <v>10</v>
      </c>
      <c r="F557" s="21" t="s">
        <v>325</v>
      </c>
      <c r="G557" s="55">
        <v>65102</v>
      </c>
      <c r="H557" s="55">
        <v>79786</v>
      </c>
      <c r="I557" s="55">
        <v>83577</v>
      </c>
      <c r="J557" s="55">
        <v>75817</v>
      </c>
    </row>
    <row r="558" spans="4:10" ht="14.25">
      <c r="D558" s="21" t="s">
        <v>190</v>
      </c>
      <c r="E558" s="14">
        <v>11</v>
      </c>
      <c r="F558" s="21" t="s">
        <v>76</v>
      </c>
      <c r="G558" s="55">
        <v>2043</v>
      </c>
      <c r="H558" s="55">
        <v>2960</v>
      </c>
      <c r="I558" s="55">
        <v>3440</v>
      </c>
      <c r="J558" s="55">
        <v>3596</v>
      </c>
    </row>
    <row r="559" spans="4:10" ht="14.25">
      <c r="D559" s="21"/>
      <c r="F559" s="21"/>
      <c r="G559" s="55"/>
      <c r="H559" s="55"/>
      <c r="I559" s="55"/>
      <c r="J559" s="55"/>
    </row>
    <row r="560" spans="1:10" s="28" customFormat="1" ht="14.25">
      <c r="A560" s="4"/>
      <c r="C560" s="29" t="s">
        <v>192</v>
      </c>
      <c r="E560" s="30"/>
      <c r="G560" s="53">
        <f>SUBTOTAL(9,G561)</f>
        <v>36445</v>
      </c>
      <c r="H560" s="53">
        <f>SUBTOTAL(9,H561)</f>
        <v>66864</v>
      </c>
      <c r="I560" s="53">
        <f>SUBTOTAL(9,I561)</f>
        <v>65347</v>
      </c>
      <c r="J560" s="53">
        <f>SUBTOTAL(9,J561)</f>
        <v>63607</v>
      </c>
    </row>
    <row r="561" spans="4:10" ht="14.25">
      <c r="D561" s="21" t="s">
        <v>190</v>
      </c>
      <c r="E561" s="14">
        <v>12</v>
      </c>
      <c r="F561" s="21" t="s">
        <v>82</v>
      </c>
      <c r="G561" s="55">
        <v>36445</v>
      </c>
      <c r="H561" s="55">
        <v>66864</v>
      </c>
      <c r="I561" s="55">
        <v>65347</v>
      </c>
      <c r="J561" s="55">
        <v>63607</v>
      </c>
    </row>
    <row r="562" spans="4:10" ht="14.25">
      <c r="D562" s="21"/>
      <c r="F562" s="21"/>
      <c r="G562" s="55"/>
      <c r="H562" s="55"/>
      <c r="I562" s="55"/>
      <c r="J562" s="55"/>
    </row>
    <row r="563" spans="1:10" s="28" customFormat="1" ht="14.25">
      <c r="A563" s="4"/>
      <c r="C563" s="29" t="s">
        <v>193</v>
      </c>
      <c r="E563" s="30"/>
      <c r="G563" s="53">
        <f>SUBTOTAL(9,G564)</f>
        <v>5531</v>
      </c>
      <c r="H563" s="53">
        <f>SUBTOTAL(9,H564)</f>
        <v>5634</v>
      </c>
      <c r="I563" s="53">
        <f>SUBTOTAL(9,I564)</f>
        <v>5544</v>
      </c>
      <c r="J563" s="53">
        <f>SUBTOTAL(9,J564)</f>
        <v>5678</v>
      </c>
    </row>
    <row r="564" spans="4:10" ht="14.25">
      <c r="D564" s="21" t="s">
        <v>190</v>
      </c>
      <c r="E564" s="14">
        <v>13</v>
      </c>
      <c r="F564" s="21" t="s">
        <v>89</v>
      </c>
      <c r="G564" s="55">
        <v>5531</v>
      </c>
      <c r="H564" s="55">
        <v>5634</v>
      </c>
      <c r="I564" s="55">
        <v>5544</v>
      </c>
      <c r="J564" s="55">
        <v>5678</v>
      </c>
    </row>
    <row r="565" spans="4:10" ht="14.25">
      <c r="D565" s="21"/>
      <c r="F565" s="21"/>
      <c r="G565" s="55"/>
      <c r="H565" s="55"/>
      <c r="I565" s="55"/>
      <c r="J565" s="55"/>
    </row>
    <row r="566" spans="1:10" s="28" customFormat="1" ht="14.25">
      <c r="A566" s="4"/>
      <c r="C566" s="29" t="s">
        <v>91</v>
      </c>
      <c r="E566" s="30"/>
      <c r="G566" s="53">
        <f>SUBTOTAL(9,G567:G568)</f>
        <v>211406</v>
      </c>
      <c r="H566" s="53">
        <f>SUBTOTAL(9,H567:H568)</f>
        <v>275662</v>
      </c>
      <c r="I566" s="53">
        <f>SUBTOTAL(9,I567:I568)</f>
        <v>193038</v>
      </c>
      <c r="J566" s="53">
        <f>SUBTOTAL(9,J567:J568)</f>
        <v>209029</v>
      </c>
    </row>
    <row r="567" spans="4:10" ht="14.25">
      <c r="D567" s="21" t="s">
        <v>190</v>
      </c>
      <c r="E567" s="14">
        <v>14</v>
      </c>
      <c r="F567" s="21" t="s">
        <v>92</v>
      </c>
      <c r="G567" s="55">
        <v>55892</v>
      </c>
      <c r="H567" s="55">
        <v>134529</v>
      </c>
      <c r="I567" s="55">
        <v>61929</v>
      </c>
      <c r="J567" s="55">
        <v>75749</v>
      </c>
    </row>
    <row r="568" spans="4:10" ht="14.25">
      <c r="D568" s="21" t="s">
        <v>190</v>
      </c>
      <c r="E568" s="14">
        <v>15</v>
      </c>
      <c r="F568" s="21" t="s">
        <v>14</v>
      </c>
      <c r="G568" s="55">
        <v>155514</v>
      </c>
      <c r="H568" s="55">
        <v>141133</v>
      </c>
      <c r="I568" s="55">
        <v>131109</v>
      </c>
      <c r="J568" s="55">
        <v>133280</v>
      </c>
    </row>
    <row r="569" spans="4:10" ht="14.25">
      <c r="D569" s="21"/>
      <c r="F569" s="21"/>
      <c r="G569" s="55"/>
      <c r="H569" s="55"/>
      <c r="I569" s="55"/>
      <c r="J569" s="55"/>
    </row>
    <row r="570" spans="1:10" s="28" customFormat="1" ht="14.25">
      <c r="A570" s="4"/>
      <c r="E570" s="30"/>
      <c r="F570" s="28" t="s">
        <v>18</v>
      </c>
      <c r="G570" s="56">
        <f>SUBTOTAL(9,G546:G568)</f>
        <v>930743</v>
      </c>
      <c r="H570" s="56">
        <f>SUBTOTAL(9,H546:H568)</f>
        <v>1059252</v>
      </c>
      <c r="I570" s="56">
        <f>SUBTOTAL(9,I546:I568)</f>
        <v>993564</v>
      </c>
      <c r="J570" s="56">
        <f>SUBTOTAL(9,J546:J568)</f>
        <v>991700</v>
      </c>
    </row>
    <row r="571" spans="1:10" s="28" customFormat="1" ht="14.25">
      <c r="A571" s="4"/>
      <c r="E571" s="30"/>
      <c r="G571" s="56"/>
      <c r="H571" s="56"/>
      <c r="I571" s="56"/>
      <c r="J571" s="56"/>
    </row>
    <row r="572" spans="1:10" s="28" customFormat="1" ht="14.25">
      <c r="A572" s="4"/>
      <c r="B572" s="29" t="s">
        <v>43</v>
      </c>
      <c r="E572" s="30"/>
      <c r="G572" s="52"/>
      <c r="H572" s="52"/>
      <c r="I572" s="52"/>
      <c r="J572" s="52"/>
    </row>
    <row r="573" spans="1:10" s="28" customFormat="1" ht="14.25">
      <c r="A573" s="4"/>
      <c r="B573" s="29"/>
      <c r="E573" s="30"/>
      <c r="G573" s="52"/>
      <c r="H573" s="52"/>
      <c r="I573" s="52"/>
      <c r="J573" s="52"/>
    </row>
    <row r="574" spans="1:10" s="28" customFormat="1" ht="14.25">
      <c r="A574" s="4"/>
      <c r="C574" s="29" t="s">
        <v>186</v>
      </c>
      <c r="E574" s="30"/>
      <c r="G574" s="53">
        <f>SUBTOTAL(9,G575:G580)</f>
        <v>80952</v>
      </c>
      <c r="H574" s="53">
        <f>SUBTOTAL(9,H575:H580)</f>
        <v>149037</v>
      </c>
      <c r="I574" s="53">
        <f>SUBTOTAL(9,I575:I580)</f>
        <v>178357</v>
      </c>
      <c r="J574" s="53">
        <f>SUBTOTAL(9,J575:J580)</f>
        <v>189447</v>
      </c>
    </row>
    <row r="575" spans="4:10" ht="14.25">
      <c r="D575" s="21" t="s">
        <v>190</v>
      </c>
      <c r="E575" s="14">
        <v>16</v>
      </c>
      <c r="F575" s="21" t="s">
        <v>320</v>
      </c>
      <c r="G575" s="55">
        <v>11211</v>
      </c>
      <c r="H575" s="55">
        <v>12270</v>
      </c>
      <c r="I575" s="55">
        <v>12560</v>
      </c>
      <c r="J575" s="55">
        <v>13171</v>
      </c>
    </row>
    <row r="576" spans="4:10" ht="14.25">
      <c r="D576" s="21" t="s">
        <v>190</v>
      </c>
      <c r="E576" s="14">
        <v>17</v>
      </c>
      <c r="F576" s="21" t="s">
        <v>107</v>
      </c>
      <c r="G576" s="55">
        <v>1943</v>
      </c>
      <c r="H576" s="55">
        <v>2094</v>
      </c>
      <c r="I576" s="55">
        <v>2269</v>
      </c>
      <c r="J576" s="55">
        <v>2346</v>
      </c>
    </row>
    <row r="577" spans="4:10" ht="14.25">
      <c r="D577" s="21" t="s">
        <v>190</v>
      </c>
      <c r="E577" s="14">
        <v>18</v>
      </c>
      <c r="F577" s="21" t="s">
        <v>108</v>
      </c>
      <c r="G577" s="55">
        <v>36500</v>
      </c>
      <c r="H577" s="55">
        <v>31754</v>
      </c>
      <c r="I577" s="55">
        <v>36276</v>
      </c>
      <c r="J577" s="55">
        <v>37146</v>
      </c>
    </row>
    <row r="578" spans="4:10" ht="14.25">
      <c r="D578" s="21" t="s">
        <v>190</v>
      </c>
      <c r="E578" s="14">
        <v>19</v>
      </c>
      <c r="F578" s="21" t="s">
        <v>52</v>
      </c>
      <c r="G578" s="55">
        <v>24949</v>
      </c>
      <c r="H578" s="55">
        <v>96492</v>
      </c>
      <c r="I578" s="55">
        <v>120733</v>
      </c>
      <c r="J578" s="55">
        <v>130083</v>
      </c>
    </row>
    <row r="579" spans="4:10" ht="14.25">
      <c r="D579" s="21" t="s">
        <v>190</v>
      </c>
      <c r="E579" s="14">
        <v>20</v>
      </c>
      <c r="F579" s="21" t="s">
        <v>321</v>
      </c>
      <c r="G579" s="55">
        <v>5604</v>
      </c>
      <c r="H579" s="55">
        <v>5731</v>
      </c>
      <c r="I579" s="55">
        <v>5665</v>
      </c>
      <c r="J579" s="55">
        <v>5817</v>
      </c>
    </row>
    <row r="580" spans="4:10" ht="14.25">
      <c r="D580" s="21" t="s">
        <v>190</v>
      </c>
      <c r="E580" s="14">
        <v>21</v>
      </c>
      <c r="F580" s="21" t="s">
        <v>194</v>
      </c>
      <c r="G580" s="55">
        <v>745</v>
      </c>
      <c r="H580" s="55">
        <v>696</v>
      </c>
      <c r="I580" s="55">
        <v>854</v>
      </c>
      <c r="J580" s="55">
        <v>884</v>
      </c>
    </row>
    <row r="581" spans="4:10" ht="14.25">
      <c r="D581" s="21"/>
      <c r="F581" s="21"/>
      <c r="G581" s="55"/>
      <c r="H581" s="55"/>
      <c r="I581" s="55"/>
      <c r="J581" s="55"/>
    </row>
    <row r="582" spans="1:10" s="28" customFormat="1" ht="14.25">
      <c r="A582" s="4"/>
      <c r="C582" s="29" t="s">
        <v>119</v>
      </c>
      <c r="E582" s="30"/>
      <c r="G582" s="53">
        <f>SUBTOTAL(9,G583)</f>
        <v>908</v>
      </c>
      <c r="H582" s="53">
        <f>SUBTOTAL(9,H583)</f>
        <v>0</v>
      </c>
      <c r="I582" s="53">
        <f>SUBTOTAL(9,I583)</f>
        <v>0</v>
      </c>
      <c r="J582" s="53">
        <f>SUBTOTAL(9,J583)</f>
        <v>0</v>
      </c>
    </row>
    <row r="583" spans="4:10" ht="14.25">
      <c r="D583" s="21" t="s">
        <v>190</v>
      </c>
      <c r="E583" s="14">
        <v>22</v>
      </c>
      <c r="F583" s="21" t="s">
        <v>119</v>
      </c>
      <c r="G583" s="55">
        <v>908</v>
      </c>
      <c r="H583" s="55">
        <v>0</v>
      </c>
      <c r="I583" s="55">
        <v>0</v>
      </c>
      <c r="J583" s="55">
        <v>0</v>
      </c>
    </row>
    <row r="584" spans="4:10" ht="14.25">
      <c r="D584" s="21"/>
      <c r="F584" s="21"/>
      <c r="G584" s="55"/>
      <c r="H584" s="55"/>
      <c r="I584" s="55"/>
      <c r="J584" s="55"/>
    </row>
    <row r="585" spans="1:10" s="28" customFormat="1" ht="14.25">
      <c r="A585" s="4"/>
      <c r="E585" s="30"/>
      <c r="F585" s="28" t="s">
        <v>62</v>
      </c>
      <c r="G585" s="56">
        <f>SUBTOTAL(9,G574:G583)</f>
        <v>81860</v>
      </c>
      <c r="H585" s="56">
        <f>SUBTOTAL(9,H574:H583)</f>
        <v>149037</v>
      </c>
      <c r="I585" s="56">
        <f>SUBTOTAL(9,I574:I583)</f>
        <v>178357</v>
      </c>
      <c r="J585" s="56">
        <f>SUBTOTAL(9,J574:J583)</f>
        <v>189447</v>
      </c>
    </row>
    <row r="586" spans="1:10" s="28" customFormat="1" ht="14.25">
      <c r="A586" s="4"/>
      <c r="E586" s="30"/>
      <c r="G586" s="56"/>
      <c r="H586" s="56"/>
      <c r="I586" s="56"/>
      <c r="J586" s="56"/>
    </row>
    <row r="587" spans="1:10" s="28" customFormat="1" ht="14.25">
      <c r="A587" s="4"/>
      <c r="E587" s="30"/>
      <c r="F587" s="4" t="s">
        <v>195</v>
      </c>
      <c r="G587" s="56">
        <f>SUBTOTAL(9,G544:G585)</f>
        <v>1012603</v>
      </c>
      <c r="H587" s="56">
        <f>SUBTOTAL(9,H544:H585)</f>
        <v>1208289</v>
      </c>
      <c r="I587" s="56">
        <f>SUBTOTAL(9,I544:I585)</f>
        <v>1171921</v>
      </c>
      <c r="J587" s="56">
        <f>SUBTOTAL(9,J544:J585)</f>
        <v>1181147</v>
      </c>
    </row>
    <row r="588" spans="1:10" s="5" customFormat="1" ht="14.25">
      <c r="A588" s="4"/>
      <c r="E588" s="6"/>
      <c r="F588" s="28"/>
      <c r="G588" s="56"/>
      <c r="H588" s="56"/>
      <c r="I588" s="56"/>
      <c r="J588" s="56"/>
    </row>
    <row r="589" spans="1:10" s="5" customFormat="1" ht="14.25">
      <c r="A589" s="4" t="s">
        <v>196</v>
      </c>
      <c r="E589" s="6"/>
      <c r="G589" s="51"/>
      <c r="H589" s="51"/>
      <c r="I589" s="51"/>
      <c r="J589" s="51"/>
    </row>
    <row r="590" spans="1:10" s="28" customFormat="1" ht="14.25">
      <c r="A590" s="4"/>
      <c r="E590" s="30"/>
      <c r="G590" s="52"/>
      <c r="H590" s="52"/>
      <c r="I590" s="52"/>
      <c r="J590" s="52"/>
    </row>
    <row r="591" spans="1:10" s="28" customFormat="1" ht="14.25">
      <c r="A591" s="4"/>
      <c r="B591" s="29" t="s">
        <v>2</v>
      </c>
      <c r="E591" s="30"/>
      <c r="G591" s="52"/>
      <c r="H591" s="52"/>
      <c r="I591" s="52"/>
      <c r="J591" s="52"/>
    </row>
    <row r="592" spans="1:10" s="28" customFormat="1" ht="14.25">
      <c r="A592" s="4"/>
      <c r="B592" s="29"/>
      <c r="E592" s="30"/>
      <c r="G592" s="52"/>
      <c r="H592" s="52"/>
      <c r="I592" s="52"/>
      <c r="J592" s="52"/>
    </row>
    <row r="593" spans="1:10" s="28" customFormat="1" ht="14.25">
      <c r="A593" s="4"/>
      <c r="C593" s="29" t="s">
        <v>197</v>
      </c>
      <c r="E593" s="30"/>
      <c r="G593" s="53">
        <f>SUBTOTAL(9,G594:G598)</f>
        <v>107341</v>
      </c>
      <c r="H593" s="53">
        <f>SUBTOTAL(9,H594:H598)</f>
        <v>143367</v>
      </c>
      <c r="I593" s="53">
        <f>SUBTOTAL(9,I594:I598)</f>
        <v>139836</v>
      </c>
      <c r="J593" s="53">
        <f>SUBTOTAL(9,J594:J598)</f>
        <v>156374</v>
      </c>
    </row>
    <row r="594" spans="4:10" ht="14.25">
      <c r="D594" s="21" t="s">
        <v>198</v>
      </c>
      <c r="E594" s="14">
        <v>1</v>
      </c>
      <c r="F594" s="21" t="s">
        <v>322</v>
      </c>
      <c r="G594" s="55">
        <v>47972</v>
      </c>
      <c r="H594" s="55">
        <v>60069</v>
      </c>
      <c r="I594" s="55">
        <v>61261</v>
      </c>
      <c r="J594" s="55">
        <v>73817</v>
      </c>
    </row>
    <row r="595" spans="4:10" ht="14.25">
      <c r="D595" s="21" t="s">
        <v>198</v>
      </c>
      <c r="E595" s="14">
        <v>2</v>
      </c>
      <c r="F595" s="21" t="s">
        <v>323</v>
      </c>
      <c r="G595" s="55">
        <v>7784</v>
      </c>
      <c r="H595" s="55">
        <v>12396</v>
      </c>
      <c r="I595" s="55">
        <v>10231</v>
      </c>
      <c r="J595" s="55">
        <v>12108</v>
      </c>
    </row>
    <row r="596" spans="4:10" ht="14.25">
      <c r="D596" s="21" t="s">
        <v>198</v>
      </c>
      <c r="E596" s="14">
        <v>3</v>
      </c>
      <c r="F596" s="21" t="s">
        <v>14</v>
      </c>
      <c r="G596" s="55">
        <v>23092</v>
      </c>
      <c r="H596" s="55">
        <v>26903</v>
      </c>
      <c r="I596" s="55">
        <v>33621</v>
      </c>
      <c r="J596" s="55">
        <v>35633</v>
      </c>
    </row>
    <row r="597" spans="1:10" ht="15">
      <c r="A597" s="11"/>
      <c r="D597" s="21" t="s">
        <v>198</v>
      </c>
      <c r="E597" s="14">
        <v>4</v>
      </c>
      <c r="F597" s="21" t="s">
        <v>35</v>
      </c>
      <c r="G597" s="55">
        <v>17954</v>
      </c>
      <c r="H597" s="55">
        <v>20357</v>
      </c>
      <c r="I597" s="55">
        <v>25953</v>
      </c>
      <c r="J597" s="55">
        <v>26763</v>
      </c>
    </row>
    <row r="598" spans="1:10" ht="15">
      <c r="A598" s="11"/>
      <c r="D598" s="21" t="s">
        <v>198</v>
      </c>
      <c r="E598" s="14">
        <v>5</v>
      </c>
      <c r="F598" s="21" t="s">
        <v>92</v>
      </c>
      <c r="G598" s="55">
        <v>10539</v>
      </c>
      <c r="H598" s="55">
        <v>23642</v>
      </c>
      <c r="I598" s="55">
        <v>8770</v>
      </c>
      <c r="J598" s="55">
        <v>8053</v>
      </c>
    </row>
    <row r="599" spans="1:10" s="31" customFormat="1" ht="14.25">
      <c r="A599" s="20"/>
      <c r="B599" s="33"/>
      <c r="C599" s="33"/>
      <c r="D599" s="39"/>
      <c r="E599" s="34"/>
      <c r="F599" s="39"/>
      <c r="G599" s="57"/>
      <c r="H599" s="57"/>
      <c r="I599" s="57"/>
      <c r="J599" s="57"/>
    </row>
    <row r="600" spans="1:10" s="28" customFormat="1" ht="14.25">
      <c r="A600" s="4"/>
      <c r="E600" s="30"/>
      <c r="F600" s="28" t="s">
        <v>18</v>
      </c>
      <c r="G600" s="56">
        <f>SUBTOTAL(9,G593:G598)</f>
        <v>107341</v>
      </c>
      <c r="H600" s="56">
        <f>SUBTOTAL(9,H593:H598)</f>
        <v>143367</v>
      </c>
      <c r="I600" s="56">
        <f>SUBTOTAL(9,I593:I598)</f>
        <v>139836</v>
      </c>
      <c r="J600" s="56">
        <f>SUBTOTAL(9,J593:J598)</f>
        <v>156374</v>
      </c>
    </row>
    <row r="601" spans="1:10" s="28" customFormat="1" ht="14.25">
      <c r="A601" s="4"/>
      <c r="E601" s="30"/>
      <c r="G601" s="56"/>
      <c r="H601" s="56"/>
      <c r="I601" s="56"/>
      <c r="J601" s="56"/>
    </row>
    <row r="602" spans="1:10" s="28" customFormat="1" ht="14.25">
      <c r="A602" s="4"/>
      <c r="B602" s="29" t="s">
        <v>43</v>
      </c>
      <c r="E602" s="30"/>
      <c r="G602" s="52"/>
      <c r="H602" s="52"/>
      <c r="I602" s="52"/>
      <c r="J602" s="52"/>
    </row>
    <row r="603" spans="1:10" s="28" customFormat="1" ht="14.25">
      <c r="A603" s="4"/>
      <c r="B603" s="29"/>
      <c r="E603" s="30"/>
      <c r="G603" s="52"/>
      <c r="H603" s="52"/>
      <c r="I603" s="52"/>
      <c r="J603" s="52"/>
    </row>
    <row r="604" spans="1:10" s="28" customFormat="1" ht="14.25">
      <c r="A604" s="4"/>
      <c r="C604" s="29" t="s">
        <v>186</v>
      </c>
      <c r="E604" s="30"/>
      <c r="G604" s="53">
        <f>SUBTOTAL(9,G606:G610)</f>
        <v>32466</v>
      </c>
      <c r="H604" s="53">
        <f>SUBTOTAL(9,H606:H610)</f>
        <v>35350</v>
      </c>
      <c r="I604" s="53">
        <f>SUBTOTAL(9,I606:I610)</f>
        <v>34116</v>
      </c>
      <c r="J604" s="53">
        <f>SUBTOTAL(9,J606:J610)</f>
        <v>32263</v>
      </c>
    </row>
    <row r="605" spans="1:10" s="28" customFormat="1" ht="14.25">
      <c r="A605" s="4"/>
      <c r="C605" s="29"/>
      <c r="E605" s="30"/>
      <c r="G605" s="53"/>
      <c r="H605" s="53"/>
      <c r="I605" s="53"/>
      <c r="J605" s="53"/>
    </row>
    <row r="606" spans="1:10" ht="15">
      <c r="A606" s="11"/>
      <c r="D606" s="21" t="s">
        <v>198</v>
      </c>
      <c r="E606" s="14">
        <v>6</v>
      </c>
      <c r="F606" s="21" t="s">
        <v>324</v>
      </c>
      <c r="G606" s="55">
        <v>8081</v>
      </c>
      <c r="H606" s="55">
        <v>8815</v>
      </c>
      <c r="I606" s="55">
        <v>8956</v>
      </c>
      <c r="J606" s="55">
        <v>8948</v>
      </c>
    </row>
    <row r="607" spans="1:10" ht="15">
      <c r="A607" s="11"/>
      <c r="D607" s="21" t="s">
        <v>198</v>
      </c>
      <c r="E607" s="14">
        <v>7</v>
      </c>
      <c r="F607" s="21" t="s">
        <v>46</v>
      </c>
      <c r="G607" s="55">
        <v>415</v>
      </c>
      <c r="H607" s="55">
        <v>500</v>
      </c>
      <c r="I607" s="55">
        <v>578</v>
      </c>
      <c r="J607" s="55">
        <v>580</v>
      </c>
    </row>
    <row r="608" spans="4:10" ht="14.25">
      <c r="D608" s="21" t="s">
        <v>198</v>
      </c>
      <c r="E608" s="14">
        <v>8</v>
      </c>
      <c r="F608" s="21" t="s">
        <v>320</v>
      </c>
      <c r="G608" s="55">
        <v>8499</v>
      </c>
      <c r="H608" s="55">
        <v>8647</v>
      </c>
      <c r="I608" s="55">
        <v>9721</v>
      </c>
      <c r="J608" s="55">
        <v>10267</v>
      </c>
    </row>
    <row r="609" spans="4:10" ht="14.25">
      <c r="D609" s="21" t="s">
        <v>198</v>
      </c>
      <c r="E609" s="14">
        <v>9</v>
      </c>
      <c r="F609" s="21" t="s">
        <v>14</v>
      </c>
      <c r="G609" s="55">
        <v>7339</v>
      </c>
      <c r="H609" s="55">
        <v>9230</v>
      </c>
      <c r="I609" s="55">
        <v>6701</v>
      </c>
      <c r="J609" s="55">
        <v>4155</v>
      </c>
    </row>
    <row r="610" spans="4:10" ht="14.25">
      <c r="D610" s="21" t="s">
        <v>198</v>
      </c>
      <c r="E610" s="14">
        <v>10</v>
      </c>
      <c r="F610" s="21" t="s">
        <v>37</v>
      </c>
      <c r="G610" s="55">
        <v>8132</v>
      </c>
      <c r="H610" s="55">
        <v>8158</v>
      </c>
      <c r="I610" s="55">
        <v>8160</v>
      </c>
      <c r="J610" s="55">
        <v>8313</v>
      </c>
    </row>
    <row r="611" spans="4:10" ht="14.25">
      <c r="D611" s="21"/>
      <c r="F611" s="21"/>
      <c r="G611" s="55"/>
      <c r="H611" s="55"/>
      <c r="I611" s="55"/>
      <c r="J611" s="55"/>
    </row>
    <row r="612" spans="1:10" s="28" customFormat="1" ht="14.25">
      <c r="A612" s="4"/>
      <c r="E612" s="30"/>
      <c r="F612" s="28" t="s">
        <v>62</v>
      </c>
      <c r="G612" s="56">
        <f>SUBTOTAL(9,G604:G610)</f>
        <v>32466</v>
      </c>
      <c r="H612" s="56">
        <f>SUBTOTAL(9,H604:H610)</f>
        <v>35350</v>
      </c>
      <c r="I612" s="56">
        <f>SUBTOTAL(9,I604:I610)</f>
        <v>34116</v>
      </c>
      <c r="J612" s="56">
        <f>SUBTOTAL(9,J604:J610)</f>
        <v>32263</v>
      </c>
    </row>
    <row r="613" spans="1:10" s="28" customFormat="1" ht="14.25">
      <c r="A613" s="4"/>
      <c r="E613" s="30"/>
      <c r="G613" s="56"/>
      <c r="H613" s="56"/>
      <c r="I613" s="56"/>
      <c r="J613" s="56"/>
    </row>
    <row r="614" spans="1:10" s="28" customFormat="1" ht="14.25">
      <c r="A614" s="4"/>
      <c r="E614" s="30"/>
      <c r="F614" s="4" t="s">
        <v>199</v>
      </c>
      <c r="G614" s="56">
        <f>SUBTOTAL(9,G591:G612)</f>
        <v>139807</v>
      </c>
      <c r="H614" s="56">
        <f>SUBTOTAL(9,H591:H612)</f>
        <v>178717</v>
      </c>
      <c r="I614" s="56">
        <f>SUBTOTAL(9,I591:I612)</f>
        <v>173952</v>
      </c>
      <c r="J614" s="56">
        <f>SUBTOTAL(9,J591:J612)</f>
        <v>188637</v>
      </c>
    </row>
    <row r="615" spans="5:10" s="5" customFormat="1" ht="12.75">
      <c r="E615" s="6"/>
      <c r="G615" s="59"/>
      <c r="H615" s="59"/>
      <c r="I615" s="59"/>
      <c r="J615" s="59"/>
    </row>
    <row r="616" spans="1:10" s="5" customFormat="1" ht="14.25">
      <c r="A616" s="4" t="s">
        <v>200</v>
      </c>
      <c r="E616" s="6"/>
      <c r="G616" s="51"/>
      <c r="H616" s="51"/>
      <c r="I616" s="51"/>
      <c r="J616" s="51"/>
    </row>
    <row r="617" spans="1:10" s="5" customFormat="1" ht="14.25">
      <c r="A617" s="4"/>
      <c r="E617" s="6"/>
      <c r="G617" s="51"/>
      <c r="H617" s="51"/>
      <c r="I617" s="51"/>
      <c r="J617" s="51"/>
    </row>
    <row r="618" spans="1:10" s="28" customFormat="1" ht="14.25">
      <c r="A618" s="4"/>
      <c r="B618" s="29" t="s">
        <v>2</v>
      </c>
      <c r="E618" s="30"/>
      <c r="G618" s="52"/>
      <c r="H618" s="52"/>
      <c r="I618" s="52"/>
      <c r="J618" s="52"/>
    </row>
    <row r="619" spans="1:10" s="28" customFormat="1" ht="14.25">
      <c r="A619" s="4"/>
      <c r="B619" s="29"/>
      <c r="E619" s="30"/>
      <c r="G619" s="52"/>
      <c r="H619" s="52"/>
      <c r="I619" s="52"/>
      <c r="J619" s="52"/>
    </row>
    <row r="620" spans="1:10" s="28" customFormat="1" ht="14.25">
      <c r="A620" s="4"/>
      <c r="C620" s="29" t="s">
        <v>65</v>
      </c>
      <c r="E620" s="30"/>
      <c r="G620" s="53">
        <f>SUBTOTAL(9,G621:G625)</f>
        <v>1890668</v>
      </c>
      <c r="H620" s="53">
        <f>SUBTOTAL(9,H621:H625)</f>
        <v>2042529</v>
      </c>
      <c r="I620" s="53">
        <f>SUBTOTAL(9,I621:I625)</f>
        <v>2074372</v>
      </c>
      <c r="J620" s="53">
        <f>SUBTOTAL(9,J621:J625)</f>
        <v>2127442</v>
      </c>
    </row>
    <row r="621" spans="4:10" ht="14.25">
      <c r="D621" s="21" t="s">
        <v>201</v>
      </c>
      <c r="E621" s="14">
        <v>1</v>
      </c>
      <c r="F621" s="21" t="s">
        <v>138</v>
      </c>
      <c r="G621" s="61">
        <v>1064630</v>
      </c>
      <c r="H621" s="61">
        <v>1299603</v>
      </c>
      <c r="I621" s="61">
        <v>1351819</v>
      </c>
      <c r="J621" s="61">
        <v>1381212</v>
      </c>
    </row>
    <row r="622" spans="4:10" ht="14.25">
      <c r="D622" s="21" t="s">
        <v>201</v>
      </c>
      <c r="E622" s="14">
        <v>2</v>
      </c>
      <c r="F622" s="21" t="s">
        <v>202</v>
      </c>
      <c r="G622" s="61">
        <v>81579</v>
      </c>
      <c r="H622" s="61">
        <v>66435</v>
      </c>
      <c r="I622" s="61">
        <v>69058</v>
      </c>
      <c r="J622" s="61">
        <v>70570</v>
      </c>
    </row>
    <row r="623" spans="4:10" ht="14.25">
      <c r="D623" s="21" t="s">
        <v>201</v>
      </c>
      <c r="E623" s="14">
        <v>3</v>
      </c>
      <c r="F623" s="21" t="s">
        <v>128</v>
      </c>
      <c r="G623" s="61">
        <v>340136</v>
      </c>
      <c r="H623" s="61">
        <v>339613</v>
      </c>
      <c r="I623" s="61">
        <v>319109</v>
      </c>
      <c r="J623" s="61">
        <v>352588</v>
      </c>
    </row>
    <row r="624" spans="4:10" ht="14.25">
      <c r="D624" s="21" t="s">
        <v>201</v>
      </c>
      <c r="E624" s="14">
        <v>4</v>
      </c>
      <c r="F624" s="21" t="s">
        <v>348</v>
      </c>
      <c r="G624" s="61">
        <v>313700</v>
      </c>
      <c r="H624" s="61">
        <v>288964</v>
      </c>
      <c r="I624" s="61">
        <v>272603</v>
      </c>
      <c r="J624" s="61">
        <v>260903</v>
      </c>
    </row>
    <row r="625" spans="4:10" ht="14.25">
      <c r="D625" s="21" t="s">
        <v>201</v>
      </c>
      <c r="E625" s="14">
        <v>5</v>
      </c>
      <c r="F625" s="21" t="s">
        <v>346</v>
      </c>
      <c r="G625" s="61">
        <v>90623</v>
      </c>
      <c r="H625" s="61">
        <v>47914</v>
      </c>
      <c r="I625" s="61">
        <v>61783</v>
      </c>
      <c r="J625" s="61">
        <v>62169</v>
      </c>
    </row>
    <row r="626" spans="4:10" ht="14.25">
      <c r="D626" s="21"/>
      <c r="F626" s="21"/>
      <c r="G626" s="61"/>
      <c r="H626" s="61"/>
      <c r="I626" s="61"/>
      <c r="J626" s="61"/>
    </row>
    <row r="627" spans="1:10" s="28" customFormat="1" ht="14.25">
      <c r="A627" s="4"/>
      <c r="E627" s="30"/>
      <c r="F627" s="28" t="s">
        <v>18</v>
      </c>
      <c r="G627" s="56">
        <f>SUBTOTAL(9,G620:G625)</f>
        <v>1890668</v>
      </c>
      <c r="H627" s="56">
        <f>SUBTOTAL(9,H620:H625)</f>
        <v>2042529</v>
      </c>
      <c r="I627" s="56">
        <f>SUBTOTAL(9,I620:I625)</f>
        <v>2074372</v>
      </c>
      <c r="J627" s="56">
        <f>SUBTOTAL(9,J620:J625)</f>
        <v>2127442</v>
      </c>
    </row>
    <row r="628" spans="1:10" s="28" customFormat="1" ht="14.25">
      <c r="A628" s="4"/>
      <c r="E628" s="30"/>
      <c r="G628" s="56"/>
      <c r="H628" s="56"/>
      <c r="I628" s="56"/>
      <c r="J628" s="56"/>
    </row>
    <row r="629" spans="1:10" s="28" customFormat="1" ht="14.25">
      <c r="A629" s="4"/>
      <c r="B629" s="29" t="s">
        <v>43</v>
      </c>
      <c r="E629" s="30"/>
      <c r="G629" s="52"/>
      <c r="H629" s="52"/>
      <c r="I629" s="52"/>
      <c r="J629" s="52"/>
    </row>
    <row r="630" spans="1:10" s="28" customFormat="1" ht="14.25">
      <c r="A630" s="4"/>
      <c r="B630" s="29"/>
      <c r="E630" s="30"/>
      <c r="G630" s="52"/>
      <c r="H630" s="52"/>
      <c r="I630" s="52"/>
      <c r="J630" s="52"/>
    </row>
    <row r="631" spans="1:10" s="28" customFormat="1" ht="14.25">
      <c r="A631" s="4"/>
      <c r="C631" s="29" t="s">
        <v>186</v>
      </c>
      <c r="E631" s="30"/>
      <c r="G631" s="53">
        <f>SUBTOTAL(9,G632:G636)</f>
        <v>108287</v>
      </c>
      <c r="H631" s="53">
        <f>SUBTOTAL(9,H632:H636)</f>
        <v>107441</v>
      </c>
      <c r="I631" s="53">
        <f>SUBTOTAL(9,I632:I636)</f>
        <v>104816</v>
      </c>
      <c r="J631" s="53">
        <f>SUBTOTAL(9,J632:J636)</f>
        <v>106963</v>
      </c>
    </row>
    <row r="632" spans="4:10" ht="14.25">
      <c r="D632" s="21" t="s">
        <v>201</v>
      </c>
      <c r="E632" s="14">
        <v>6</v>
      </c>
      <c r="F632" s="21" t="s">
        <v>51</v>
      </c>
      <c r="G632" s="61">
        <v>59753</v>
      </c>
      <c r="H632" s="61">
        <v>58411</v>
      </c>
      <c r="I632" s="61">
        <v>59138</v>
      </c>
      <c r="J632" s="61">
        <v>60067</v>
      </c>
    </row>
    <row r="633" spans="4:10" ht="14.25">
      <c r="D633" s="21" t="s">
        <v>201</v>
      </c>
      <c r="E633" s="14">
        <v>7</v>
      </c>
      <c r="F633" s="21" t="s">
        <v>203</v>
      </c>
      <c r="G633" s="61">
        <v>21810</v>
      </c>
      <c r="H633" s="61">
        <v>23230</v>
      </c>
      <c r="I633" s="61">
        <v>24253</v>
      </c>
      <c r="J633" s="61">
        <v>24979</v>
      </c>
    </row>
    <row r="634" spans="4:10" ht="14.25">
      <c r="D634" s="21" t="s">
        <v>201</v>
      </c>
      <c r="E634" s="14">
        <v>8</v>
      </c>
      <c r="F634" s="21" t="s">
        <v>37</v>
      </c>
      <c r="G634" s="61">
        <v>18437</v>
      </c>
      <c r="H634" s="61">
        <v>18552</v>
      </c>
      <c r="I634" s="61">
        <v>14162</v>
      </c>
      <c r="J634" s="61">
        <v>14567</v>
      </c>
    </row>
    <row r="635" spans="4:10" ht="14.25">
      <c r="D635" s="21" t="s">
        <v>201</v>
      </c>
      <c r="E635" s="14">
        <v>9</v>
      </c>
      <c r="F635" s="21" t="s">
        <v>54</v>
      </c>
      <c r="G635" s="61">
        <v>7214</v>
      </c>
      <c r="H635" s="61">
        <v>6593</v>
      </c>
      <c r="I635" s="61">
        <v>6642</v>
      </c>
      <c r="J635" s="61">
        <v>6707</v>
      </c>
    </row>
    <row r="636" spans="4:10" ht="14.25">
      <c r="D636" s="21" t="s">
        <v>201</v>
      </c>
      <c r="E636" s="14">
        <v>10</v>
      </c>
      <c r="F636" s="21" t="s">
        <v>204</v>
      </c>
      <c r="G636" s="61">
        <v>1073</v>
      </c>
      <c r="H636" s="61">
        <v>655</v>
      </c>
      <c r="I636" s="61">
        <v>621</v>
      </c>
      <c r="J636" s="61">
        <v>643</v>
      </c>
    </row>
    <row r="637" spans="4:10" ht="14.25">
      <c r="D637" s="21"/>
      <c r="F637" s="21"/>
      <c r="G637" s="55"/>
      <c r="H637" s="55"/>
      <c r="I637" s="55"/>
      <c r="J637" s="55"/>
    </row>
    <row r="638" spans="1:10" s="28" customFormat="1" ht="14.25">
      <c r="A638" s="4"/>
      <c r="E638" s="30"/>
      <c r="F638" s="28" t="s">
        <v>62</v>
      </c>
      <c r="G638" s="56">
        <f>SUBTOTAL(9,G631:G636)</f>
        <v>108287</v>
      </c>
      <c r="H638" s="56">
        <f>SUBTOTAL(9,H631:H636)</f>
        <v>107441</v>
      </c>
      <c r="I638" s="56">
        <f>SUBTOTAL(9,I631:I636)</f>
        <v>104816</v>
      </c>
      <c r="J638" s="56">
        <f>SUBTOTAL(9,J631:J636)</f>
        <v>106963</v>
      </c>
    </row>
    <row r="639" spans="1:10" s="28" customFormat="1" ht="14.25">
      <c r="A639" s="4"/>
      <c r="E639" s="30"/>
      <c r="G639" s="56"/>
      <c r="H639" s="56"/>
      <c r="I639" s="56"/>
      <c r="J639" s="56"/>
    </row>
    <row r="640" spans="1:10" s="28" customFormat="1" ht="14.25">
      <c r="A640" s="4"/>
      <c r="E640" s="30"/>
      <c r="F640" s="4" t="s">
        <v>205</v>
      </c>
      <c r="G640" s="56">
        <f>SUBTOTAL(9,G620:G638)</f>
        <v>1998955</v>
      </c>
      <c r="H640" s="56">
        <f>SUBTOTAL(9,H620:H638)</f>
        <v>2149970</v>
      </c>
      <c r="I640" s="56">
        <f>SUBTOTAL(9,I620:I638)</f>
        <v>2179188</v>
      </c>
      <c r="J640" s="56">
        <f>SUBTOTAL(9,J620:J638)</f>
        <v>2234405</v>
      </c>
    </row>
    <row r="641" spans="1:10" s="5" customFormat="1" ht="15">
      <c r="A641" s="7" t="s">
        <v>347</v>
      </c>
      <c r="E641" s="6"/>
      <c r="F641" s="28"/>
      <c r="G641" s="56"/>
      <c r="H641" s="56"/>
      <c r="I641" s="56"/>
      <c r="J641" s="56"/>
    </row>
    <row r="642" spans="1:10" s="5" customFormat="1" ht="14.25">
      <c r="A642" s="4" t="s">
        <v>206</v>
      </c>
      <c r="E642" s="6"/>
      <c r="G642" s="51"/>
      <c r="H642" s="51"/>
      <c r="I642" s="51"/>
      <c r="J642" s="51"/>
    </row>
    <row r="643" spans="1:10" s="5" customFormat="1" ht="14.25">
      <c r="A643" s="4"/>
      <c r="E643" s="6"/>
      <c r="G643" s="51"/>
      <c r="H643" s="51"/>
      <c r="I643" s="51"/>
      <c r="J643" s="51"/>
    </row>
    <row r="644" spans="1:10" s="28" customFormat="1" ht="14.25">
      <c r="A644" s="4"/>
      <c r="B644" s="29" t="s">
        <v>2</v>
      </c>
      <c r="E644" s="30"/>
      <c r="G644" s="52"/>
      <c r="H644" s="52"/>
      <c r="I644" s="52"/>
      <c r="J644" s="52"/>
    </row>
    <row r="645" spans="1:10" s="5" customFormat="1" ht="14.25">
      <c r="A645" s="4"/>
      <c r="B645" s="36"/>
      <c r="E645" s="6"/>
      <c r="G645" s="51"/>
      <c r="H645" s="51"/>
      <c r="I645" s="51"/>
      <c r="J645" s="51"/>
    </row>
    <row r="646" spans="1:10" s="28" customFormat="1" ht="14.25">
      <c r="A646" s="4"/>
      <c r="C646" s="29" t="s">
        <v>3</v>
      </c>
      <c r="E646" s="30"/>
      <c r="G646" s="53">
        <f>SUBTOTAL(9,G647:G651)</f>
        <v>1547638</v>
      </c>
      <c r="H646" s="53">
        <f>SUBTOTAL(9,H647:H651)</f>
        <v>2061112</v>
      </c>
      <c r="I646" s="53">
        <f>SUBTOTAL(9,I647:I651)</f>
        <v>2249313</v>
      </c>
      <c r="J646" s="53">
        <f>SUBTOTAL(9,J647:J651)</f>
        <v>2401387</v>
      </c>
    </row>
    <row r="647" spans="4:10" ht="14.25">
      <c r="D647" s="21" t="s">
        <v>207</v>
      </c>
      <c r="E647" s="14">
        <v>1</v>
      </c>
      <c r="F647" s="21" t="s">
        <v>5</v>
      </c>
      <c r="G647" s="68">
        <v>379979</v>
      </c>
      <c r="H647" s="68">
        <v>580427</v>
      </c>
      <c r="I647" s="68">
        <v>669748</v>
      </c>
      <c r="J647" s="68">
        <v>726411</v>
      </c>
    </row>
    <row r="648" spans="4:10" ht="14.25">
      <c r="D648" s="21" t="s">
        <v>207</v>
      </c>
      <c r="E648" s="14">
        <v>2</v>
      </c>
      <c r="F648" s="21" t="s">
        <v>6</v>
      </c>
      <c r="G648" s="68">
        <v>517832</v>
      </c>
      <c r="H648" s="68">
        <v>633103</v>
      </c>
      <c r="I648" s="68">
        <v>651273</v>
      </c>
      <c r="J648" s="68">
        <v>690298</v>
      </c>
    </row>
    <row r="649" spans="4:10" ht="14.25">
      <c r="D649" s="21" t="s">
        <v>207</v>
      </c>
      <c r="E649" s="14">
        <v>3</v>
      </c>
      <c r="F649" s="21" t="s">
        <v>7</v>
      </c>
      <c r="G649" s="68">
        <v>228647</v>
      </c>
      <c r="H649" s="68">
        <v>303254</v>
      </c>
      <c r="I649" s="68">
        <v>343180</v>
      </c>
      <c r="J649" s="68">
        <v>367883</v>
      </c>
    </row>
    <row r="650" spans="4:10" ht="14.25">
      <c r="D650" s="21" t="s">
        <v>207</v>
      </c>
      <c r="E650" s="14">
        <v>4</v>
      </c>
      <c r="F650" s="21" t="s">
        <v>182</v>
      </c>
      <c r="G650" s="68">
        <v>380135</v>
      </c>
      <c r="H650" s="68">
        <v>493250</v>
      </c>
      <c r="I650" s="68">
        <v>563199</v>
      </c>
      <c r="J650" s="68">
        <v>595747</v>
      </c>
    </row>
    <row r="651" spans="4:10" ht="14.25">
      <c r="D651" s="21" t="s">
        <v>207</v>
      </c>
      <c r="E651" s="14">
        <v>5</v>
      </c>
      <c r="F651" s="21" t="s">
        <v>8</v>
      </c>
      <c r="G651" s="68">
        <v>41045</v>
      </c>
      <c r="H651" s="68">
        <v>51078</v>
      </c>
      <c r="I651" s="68">
        <v>21913</v>
      </c>
      <c r="J651" s="68">
        <v>21048</v>
      </c>
    </row>
    <row r="652" spans="4:10" ht="14.25">
      <c r="D652" s="21"/>
      <c r="F652" s="21"/>
      <c r="G652" s="55"/>
      <c r="H652" s="55"/>
      <c r="I652" s="55"/>
      <c r="J652" s="55"/>
    </row>
    <row r="653" spans="1:10" s="28" customFormat="1" ht="14.25">
      <c r="A653" s="4"/>
      <c r="C653" s="29" t="s">
        <v>9</v>
      </c>
      <c r="E653" s="30"/>
      <c r="G653" s="53">
        <f>SUBTOTAL(9,G654:G656)</f>
        <v>457714</v>
      </c>
      <c r="H653" s="53">
        <f>SUBTOTAL(9,H654:H656)</f>
        <v>492500</v>
      </c>
      <c r="I653" s="53">
        <f>SUBTOTAL(9,I654:I656)</f>
        <v>428945</v>
      </c>
      <c r="J653" s="53">
        <f>SUBTOTAL(9,J654:J656)</f>
        <v>545773</v>
      </c>
    </row>
    <row r="654" spans="4:10" ht="14.25">
      <c r="D654" s="21" t="s">
        <v>207</v>
      </c>
      <c r="E654" s="14">
        <v>6</v>
      </c>
      <c r="F654" s="21" t="str">
        <f>UPPER("Force Readiness Operations Support")</f>
        <v>FORCE READINESS OPERATIONS SUPPORT</v>
      </c>
      <c r="G654" s="68">
        <v>119726</v>
      </c>
      <c r="H654" s="68">
        <v>91087</v>
      </c>
      <c r="I654" s="68">
        <v>128036</v>
      </c>
      <c r="J654" s="68">
        <v>161645</v>
      </c>
    </row>
    <row r="655" spans="4:10" ht="14.25">
      <c r="D655" s="21" t="s">
        <v>207</v>
      </c>
      <c r="E655" s="14">
        <v>7</v>
      </c>
      <c r="F655" s="21" t="str">
        <f>UPPER("Land Forces Systems Readiness")</f>
        <v>LAND FORCES SYSTEMS READINESS</v>
      </c>
      <c r="G655" s="68">
        <v>151497</v>
      </c>
      <c r="H655" s="68">
        <v>224641</v>
      </c>
      <c r="I655" s="68">
        <v>106760</v>
      </c>
      <c r="J655" s="68">
        <v>124137</v>
      </c>
    </row>
    <row r="656" spans="4:10" ht="14.25">
      <c r="D656" s="21" t="s">
        <v>207</v>
      </c>
      <c r="E656" s="14">
        <v>8</v>
      </c>
      <c r="F656" s="21" t="str">
        <f>UPPER("Land Forces Depot Maintenance")</f>
        <v>LAND FORCES DEPOT MAINTENANCE</v>
      </c>
      <c r="G656" s="68">
        <v>186491</v>
      </c>
      <c r="H656" s="68">
        <v>176772</v>
      </c>
      <c r="I656" s="68">
        <v>194149</v>
      </c>
      <c r="J656" s="68">
        <v>259991</v>
      </c>
    </row>
    <row r="657" spans="4:10" ht="14.25">
      <c r="D657" s="21"/>
      <c r="F657" s="21"/>
      <c r="G657" s="55"/>
      <c r="H657" s="55"/>
      <c r="I657" s="55"/>
      <c r="J657" s="55"/>
    </row>
    <row r="658" spans="1:10" s="28" customFormat="1" ht="14.25">
      <c r="A658" s="4"/>
      <c r="C658" s="29" t="s">
        <v>13</v>
      </c>
      <c r="E658" s="30"/>
      <c r="G658" s="53">
        <f>SUBTOTAL(9,G659:G662)</f>
        <v>1495012</v>
      </c>
      <c r="H658" s="53">
        <f>SUBTOTAL(9,H659:H662)</f>
        <v>1417744</v>
      </c>
      <c r="I658" s="53">
        <f>SUBTOTAL(9,I659:I662)</f>
        <v>1268585</v>
      </c>
      <c r="J658" s="53">
        <f>SUBTOTAL(9,J659:J662)</f>
        <v>1344657</v>
      </c>
    </row>
    <row r="659" spans="4:10" ht="14.25">
      <c r="D659" s="21" t="s">
        <v>207</v>
      </c>
      <c r="E659" s="14">
        <v>9</v>
      </c>
      <c r="F659" s="21" t="str">
        <f>UPPER("Base Operations Support")</f>
        <v>BASE OPERATIONS SUPPORT</v>
      </c>
      <c r="G659" s="67">
        <v>586531</v>
      </c>
      <c r="H659" s="67">
        <v>620176</v>
      </c>
      <c r="I659" s="67">
        <v>448167</v>
      </c>
      <c r="J659" s="67">
        <v>558808</v>
      </c>
    </row>
    <row r="660" spans="4:10" ht="14.25">
      <c r="D660" s="21" t="s">
        <v>207</v>
      </c>
      <c r="E660" s="14">
        <v>10</v>
      </c>
      <c r="F660" s="21" t="s">
        <v>92</v>
      </c>
      <c r="G660" s="67">
        <v>256828</v>
      </c>
      <c r="H660" s="67">
        <v>364782</v>
      </c>
      <c r="I660" s="67">
        <v>380226</v>
      </c>
      <c r="J660" s="67">
        <v>308330</v>
      </c>
    </row>
    <row r="661" spans="4:10" ht="14.25">
      <c r="D661" s="21" t="s">
        <v>207</v>
      </c>
      <c r="E661" s="14">
        <v>11</v>
      </c>
      <c r="F661" s="21" t="str">
        <f>UPPER("Management &amp; Operational Headquarters")</f>
        <v>MANAGEMENT &amp; OPERATIONAL HEADQUARTERS</v>
      </c>
      <c r="G661" s="67">
        <v>607870</v>
      </c>
      <c r="H661" s="67">
        <v>385730</v>
      </c>
      <c r="I661" s="67">
        <v>398017</v>
      </c>
      <c r="J661" s="67">
        <v>425802</v>
      </c>
    </row>
    <row r="662" spans="4:10" ht="14.25">
      <c r="D662" s="21" t="s">
        <v>207</v>
      </c>
      <c r="E662" s="14">
        <v>12</v>
      </c>
      <c r="F662" s="21" t="str">
        <f>UPPER("Miscellaneous Activities")</f>
        <v>MISCELLANEOUS ACTIVITIES</v>
      </c>
      <c r="G662" s="54">
        <v>43783</v>
      </c>
      <c r="H662" s="54">
        <v>47056</v>
      </c>
      <c r="I662" s="54">
        <v>42175</v>
      </c>
      <c r="J662" s="54">
        <v>51717</v>
      </c>
    </row>
    <row r="663" spans="4:10" ht="14.25">
      <c r="D663" s="21"/>
      <c r="F663" s="21"/>
      <c r="G663" s="55"/>
      <c r="H663" s="55"/>
      <c r="I663" s="55"/>
      <c r="J663" s="55"/>
    </row>
    <row r="664" spans="1:10" s="5" customFormat="1" ht="14.25">
      <c r="A664" s="4"/>
      <c r="E664" s="6"/>
      <c r="F664" s="28" t="s">
        <v>18</v>
      </c>
      <c r="G664" s="56">
        <f>G658+G653+G646</f>
        <v>3500364</v>
      </c>
      <c r="H664" s="56">
        <f>H658+H653+H646</f>
        <v>3971356</v>
      </c>
      <c r="I664" s="56">
        <f>I658+I653+I646</f>
        <v>3946843</v>
      </c>
      <c r="J664" s="56">
        <f>J658+J653+J646</f>
        <v>4291817</v>
      </c>
    </row>
    <row r="665" spans="1:10" s="5" customFormat="1" ht="14.25">
      <c r="A665" s="4"/>
      <c r="E665" s="6"/>
      <c r="F665" s="28"/>
      <c r="G665" s="56"/>
      <c r="H665" s="56"/>
      <c r="I665" s="56"/>
      <c r="J665" s="56"/>
    </row>
    <row r="666" spans="1:10" s="28" customFormat="1" ht="14.25">
      <c r="A666" s="4"/>
      <c r="B666" s="29" t="s">
        <v>43</v>
      </c>
      <c r="E666" s="30"/>
      <c r="G666" s="52"/>
      <c r="H666" s="52"/>
      <c r="I666" s="52"/>
      <c r="J666" s="52"/>
    </row>
    <row r="667" spans="1:10" s="5" customFormat="1" ht="14.25">
      <c r="A667" s="4"/>
      <c r="B667" s="36"/>
      <c r="E667" s="6"/>
      <c r="G667" s="51"/>
      <c r="H667" s="51"/>
      <c r="I667" s="51"/>
      <c r="J667" s="51"/>
    </row>
    <row r="668" spans="1:10" s="28" customFormat="1" ht="14.25">
      <c r="A668" s="4"/>
      <c r="C668" s="29" t="s">
        <v>186</v>
      </c>
      <c r="E668" s="30"/>
      <c r="G668" s="53">
        <f>SUBTOTAL(9,G669:G672)</f>
        <v>246528</v>
      </c>
      <c r="H668" s="53">
        <f>SUBTOTAL(9,H669:H672)</f>
        <v>268204</v>
      </c>
      <c r="I668" s="53">
        <f>SUBTOTAL(9,I669:I672)</f>
        <v>264488</v>
      </c>
      <c r="J668" s="53">
        <f>SUBTOTAL(9,J669:J672)</f>
        <v>268684</v>
      </c>
    </row>
    <row r="669" spans="4:10" ht="14.25">
      <c r="D669" s="21" t="s">
        <v>207</v>
      </c>
      <c r="E669" s="14">
        <v>13</v>
      </c>
      <c r="F669" s="21" t="s">
        <v>208</v>
      </c>
      <c r="G669" s="68">
        <v>105193</v>
      </c>
      <c r="H669" s="68">
        <v>107938</v>
      </c>
      <c r="I669" s="68">
        <v>102752</v>
      </c>
      <c r="J669" s="68">
        <v>106902</v>
      </c>
    </row>
    <row r="670" spans="4:10" ht="14.25">
      <c r="D670" s="21" t="s">
        <v>207</v>
      </c>
      <c r="E670" s="14">
        <v>14</v>
      </c>
      <c r="F670" s="21" t="s">
        <v>209</v>
      </c>
      <c r="G670" s="68">
        <v>14642</v>
      </c>
      <c r="H670" s="68">
        <v>21081</v>
      </c>
      <c r="I670" s="68">
        <v>13529</v>
      </c>
      <c r="J670" s="68">
        <v>21216</v>
      </c>
    </row>
    <row r="671" spans="4:10" ht="14.25">
      <c r="D671" s="21" t="s">
        <v>207</v>
      </c>
      <c r="E671" s="14">
        <v>15</v>
      </c>
      <c r="F671" s="21" t="s">
        <v>210</v>
      </c>
      <c r="G671" s="68">
        <v>41951</v>
      </c>
      <c r="H671" s="68">
        <v>51659</v>
      </c>
      <c r="I671" s="68">
        <v>51667</v>
      </c>
      <c r="J671" s="68">
        <v>54264</v>
      </c>
    </row>
    <row r="672" spans="4:10" ht="14.25">
      <c r="D672" s="21" t="s">
        <v>207</v>
      </c>
      <c r="E672" s="14">
        <v>16</v>
      </c>
      <c r="F672" s="21" t="s">
        <v>37</v>
      </c>
      <c r="G672" s="68">
        <v>84742</v>
      </c>
      <c r="H672" s="68">
        <v>87526</v>
      </c>
      <c r="I672" s="68">
        <v>96540</v>
      </c>
      <c r="J672" s="68">
        <v>86302</v>
      </c>
    </row>
    <row r="673" spans="4:10" ht="14.25">
      <c r="D673" s="21"/>
      <c r="F673" s="21"/>
      <c r="G673" s="55"/>
      <c r="H673" s="55"/>
      <c r="I673" s="55"/>
      <c r="J673" s="55"/>
    </row>
    <row r="674" spans="1:10" s="5" customFormat="1" ht="14.25">
      <c r="A674" s="4"/>
      <c r="E674" s="6"/>
      <c r="F674" s="28" t="s">
        <v>62</v>
      </c>
      <c r="G674" s="56">
        <f>SUBTOTAL(9,G668:G672)</f>
        <v>246528</v>
      </c>
      <c r="H674" s="56">
        <f>SUBTOTAL(9,H668:H672)</f>
        <v>268204</v>
      </c>
      <c r="I674" s="56">
        <f>SUBTOTAL(9,I668:I672)</f>
        <v>264488</v>
      </c>
      <c r="J674" s="56">
        <f>SUBTOTAL(9,J668:J672)</f>
        <v>268684</v>
      </c>
    </row>
    <row r="675" spans="1:10" s="5" customFormat="1" ht="14.25">
      <c r="A675" s="4"/>
      <c r="E675" s="6"/>
      <c r="F675" s="28"/>
      <c r="G675" s="56"/>
      <c r="H675" s="56"/>
      <c r="I675" s="56"/>
      <c r="J675" s="56"/>
    </row>
    <row r="676" spans="1:10" s="5" customFormat="1" ht="14.25">
      <c r="A676" s="4"/>
      <c r="E676" s="6"/>
      <c r="F676" s="4" t="s">
        <v>211</v>
      </c>
      <c r="G676" s="56">
        <f>G668+G664</f>
        <v>3746892</v>
      </c>
      <c r="H676" s="56">
        <f>H668+H664</f>
        <v>4239560</v>
      </c>
      <c r="I676" s="56">
        <f>I668+I664</f>
        <v>4211331</v>
      </c>
      <c r="J676" s="56">
        <f>J668+J664</f>
        <v>4560501</v>
      </c>
    </row>
    <row r="677" spans="1:10" s="5" customFormat="1" ht="14.25">
      <c r="A677" s="4"/>
      <c r="E677" s="6"/>
      <c r="F677" s="28"/>
      <c r="G677" s="51"/>
      <c r="H677" s="51"/>
      <c r="I677" s="51"/>
      <c r="J677" s="51"/>
    </row>
    <row r="678" spans="1:10" s="5" customFormat="1" ht="14.25">
      <c r="A678" s="4" t="s">
        <v>212</v>
      </c>
      <c r="E678" s="6"/>
      <c r="G678" s="51"/>
      <c r="H678" s="51"/>
      <c r="I678" s="51"/>
      <c r="J678" s="51"/>
    </row>
    <row r="679" spans="1:10" s="5" customFormat="1" ht="14.25">
      <c r="A679" s="4"/>
      <c r="E679" s="6"/>
      <c r="G679" s="51"/>
      <c r="H679" s="51"/>
      <c r="I679" s="51"/>
      <c r="J679" s="51"/>
    </row>
    <row r="680" spans="1:10" s="28" customFormat="1" ht="14.25">
      <c r="A680" s="4"/>
      <c r="B680" s="29" t="s">
        <v>2</v>
      </c>
      <c r="E680" s="30"/>
      <c r="G680" s="52"/>
      <c r="H680" s="52"/>
      <c r="I680" s="52"/>
      <c r="J680" s="52"/>
    </row>
    <row r="681" spans="1:10" s="28" customFormat="1" ht="14.25">
      <c r="A681" s="4"/>
      <c r="B681" s="29"/>
      <c r="E681" s="30"/>
      <c r="G681" s="52"/>
      <c r="H681" s="52"/>
      <c r="I681" s="52"/>
      <c r="J681" s="52"/>
    </row>
    <row r="682" spans="1:10" s="28" customFormat="1" ht="14.25">
      <c r="A682" s="4"/>
      <c r="C682" s="29" t="s">
        <v>65</v>
      </c>
      <c r="E682" s="30"/>
      <c r="G682" s="53">
        <f>SUBTOTAL(9,G683:G687)</f>
        <v>3917365</v>
      </c>
      <c r="H682" s="53">
        <f>SUBTOTAL(9,H683:H687)</f>
        <v>4058472</v>
      </c>
      <c r="I682" s="53">
        <f>SUBTOTAL(9,I683:I687)</f>
        <v>4366395</v>
      </c>
      <c r="J682" s="53">
        <f>SUBTOTAL(9,J683:J687)</f>
        <v>4363596</v>
      </c>
    </row>
    <row r="683" spans="4:10" ht="14.25">
      <c r="D683" s="21" t="s">
        <v>213</v>
      </c>
      <c r="E683" s="14">
        <v>1</v>
      </c>
      <c r="F683" s="21" t="s">
        <v>214</v>
      </c>
      <c r="G683" s="55">
        <v>2076876</v>
      </c>
      <c r="H683" s="55">
        <v>2558281</v>
      </c>
      <c r="I683" s="55">
        <v>2842931</v>
      </c>
      <c r="J683" s="55">
        <v>2718035</v>
      </c>
    </row>
    <row r="684" spans="4:10" ht="14.25">
      <c r="D684" s="21" t="s">
        <v>213</v>
      </c>
      <c r="E684" s="14">
        <v>2</v>
      </c>
      <c r="F684" s="21" t="s">
        <v>202</v>
      </c>
      <c r="G684" s="55">
        <v>505735</v>
      </c>
      <c r="H684" s="55">
        <v>334807</v>
      </c>
      <c r="I684" s="55">
        <v>336979</v>
      </c>
      <c r="J684" s="55">
        <v>347264</v>
      </c>
    </row>
    <row r="685" spans="4:10" ht="14.25">
      <c r="D685" s="21" t="s">
        <v>213</v>
      </c>
      <c r="E685" s="14">
        <v>3</v>
      </c>
      <c r="F685" s="21" t="s">
        <v>14</v>
      </c>
      <c r="G685" s="55">
        <v>437556</v>
      </c>
      <c r="H685" s="55">
        <v>437243</v>
      </c>
      <c r="I685" s="55">
        <v>410627</v>
      </c>
      <c r="J685" s="55">
        <v>417468</v>
      </c>
    </row>
    <row r="686" spans="4:10" ht="14.25">
      <c r="D686" s="21" t="s">
        <v>213</v>
      </c>
      <c r="E686" s="14">
        <v>4</v>
      </c>
      <c r="F686" s="21" t="s">
        <v>92</v>
      </c>
      <c r="G686" s="55">
        <v>186942</v>
      </c>
      <c r="H686" s="55">
        <v>163664</v>
      </c>
      <c r="I686" s="55">
        <v>154798</v>
      </c>
      <c r="J686" s="55">
        <v>215641</v>
      </c>
    </row>
    <row r="687" spans="4:10" ht="14.25">
      <c r="D687" s="21" t="s">
        <v>213</v>
      </c>
      <c r="E687" s="14">
        <v>5</v>
      </c>
      <c r="F687" s="21" t="s">
        <v>128</v>
      </c>
      <c r="G687" s="55">
        <v>710256</v>
      </c>
      <c r="H687" s="55">
        <v>564477</v>
      </c>
      <c r="I687" s="55">
        <v>621060</v>
      </c>
      <c r="J687" s="55">
        <v>665188</v>
      </c>
    </row>
    <row r="688" spans="4:10" ht="14.25">
      <c r="D688" s="21"/>
      <c r="F688" s="21"/>
      <c r="G688" s="55"/>
      <c r="H688" s="55"/>
      <c r="I688" s="55"/>
      <c r="J688" s="55"/>
    </row>
    <row r="689" spans="1:10" s="28" customFormat="1" ht="14.25">
      <c r="A689" s="4"/>
      <c r="E689" s="30"/>
      <c r="F689" s="28" t="s">
        <v>18</v>
      </c>
      <c r="G689" s="56">
        <f>SUBTOTAL(9,G682:G687)</f>
        <v>3917365</v>
      </c>
      <c r="H689" s="56">
        <f>SUBTOTAL(9,H682:H687)</f>
        <v>4058472</v>
      </c>
      <c r="I689" s="56">
        <f>SUBTOTAL(9,I682:I687)</f>
        <v>4366395</v>
      </c>
      <c r="J689" s="56">
        <f>SUBTOTAL(9,J682:J687)</f>
        <v>4363596</v>
      </c>
    </row>
    <row r="690" spans="1:10" s="28" customFormat="1" ht="14.25">
      <c r="A690" s="4"/>
      <c r="E690" s="30"/>
      <c r="G690" s="56"/>
      <c r="H690" s="56"/>
      <c r="I690" s="56"/>
      <c r="J690" s="56"/>
    </row>
    <row r="691" spans="1:10" s="28" customFormat="1" ht="14.25">
      <c r="A691" s="4"/>
      <c r="B691" s="29" t="s">
        <v>43</v>
      </c>
      <c r="E691" s="30"/>
      <c r="G691" s="52"/>
      <c r="H691" s="52"/>
      <c r="I691" s="52"/>
      <c r="J691" s="52"/>
    </row>
    <row r="692" spans="1:10" s="28" customFormat="1" ht="14.25">
      <c r="A692" s="4"/>
      <c r="B692" s="29"/>
      <c r="E692" s="30"/>
      <c r="G692" s="52"/>
      <c r="H692" s="52"/>
      <c r="I692" s="52"/>
      <c r="J692" s="52"/>
    </row>
    <row r="693" spans="1:10" s="28" customFormat="1" ht="14.25">
      <c r="A693" s="4"/>
      <c r="C693" s="29" t="s">
        <v>141</v>
      </c>
      <c r="E693" s="30"/>
      <c r="G693" s="53">
        <f>SUBTOTAL(9,G694:G695)</f>
        <v>17753</v>
      </c>
      <c r="H693" s="53">
        <f>SUBTOTAL(9,H694:H695)</f>
        <v>33416</v>
      </c>
      <c r="I693" s="53">
        <f>SUBTOTAL(9,I694:I695)</f>
        <v>36251</v>
      </c>
      <c r="J693" s="53">
        <f>SUBTOTAL(9,J694:J695)</f>
        <v>36917</v>
      </c>
    </row>
    <row r="694" spans="4:10" ht="14.25">
      <c r="D694" s="21" t="s">
        <v>213</v>
      </c>
      <c r="E694" s="14">
        <v>6</v>
      </c>
      <c r="F694" s="21" t="s">
        <v>51</v>
      </c>
      <c r="G694" s="55">
        <v>2300</v>
      </c>
      <c r="H694" s="55">
        <v>23667</v>
      </c>
      <c r="I694" s="55">
        <v>26547</v>
      </c>
      <c r="J694" s="55">
        <v>27215</v>
      </c>
    </row>
    <row r="695" spans="4:10" ht="14.25">
      <c r="D695" s="21" t="s">
        <v>213</v>
      </c>
      <c r="E695" s="14">
        <v>7</v>
      </c>
      <c r="F695" s="21" t="s">
        <v>37</v>
      </c>
      <c r="G695" s="55">
        <v>15453</v>
      </c>
      <c r="H695" s="55">
        <v>9749</v>
      </c>
      <c r="I695" s="55">
        <v>9704</v>
      </c>
      <c r="J695" s="55">
        <v>9702</v>
      </c>
    </row>
    <row r="696" spans="4:10" ht="14.25">
      <c r="D696" s="21"/>
      <c r="F696" s="21"/>
      <c r="G696" s="55"/>
      <c r="H696" s="55"/>
      <c r="I696" s="55"/>
      <c r="J696" s="55"/>
    </row>
    <row r="697" spans="1:10" s="28" customFormat="1" ht="14.25">
      <c r="A697" s="4"/>
      <c r="E697" s="30"/>
      <c r="F697" s="28" t="s">
        <v>62</v>
      </c>
      <c r="G697" s="56">
        <f>SUBTOTAL(9,G693:G695)</f>
        <v>17753</v>
      </c>
      <c r="H697" s="56">
        <f>SUBTOTAL(9,H693:H695)</f>
        <v>33416</v>
      </c>
      <c r="I697" s="56">
        <f>SUBTOTAL(9,I693:I695)</f>
        <v>36251</v>
      </c>
      <c r="J697" s="56">
        <f>SUBTOTAL(9,J693:J695)</f>
        <v>36917</v>
      </c>
    </row>
    <row r="698" spans="1:10" s="28" customFormat="1" ht="14.25">
      <c r="A698" s="4"/>
      <c r="E698" s="30"/>
      <c r="G698" s="56"/>
      <c r="H698" s="56"/>
      <c r="I698" s="56"/>
      <c r="J698" s="56"/>
    </row>
    <row r="699" spans="1:10" s="28" customFormat="1" ht="14.25">
      <c r="A699" s="4"/>
      <c r="E699" s="30"/>
      <c r="F699" s="4" t="s">
        <v>215</v>
      </c>
      <c r="G699" s="56">
        <f>SUBTOTAL(9,G680:G697)</f>
        <v>3935118</v>
      </c>
      <c r="H699" s="56">
        <f>SUBTOTAL(9,H680:H697)</f>
        <v>4091888</v>
      </c>
      <c r="I699" s="56">
        <f>SUBTOTAL(9,I680:I697)</f>
        <v>4402646</v>
      </c>
      <c r="J699" s="56">
        <f>SUBTOTAL(9,J680:J697)</f>
        <v>4400513</v>
      </c>
    </row>
    <row r="701" spans="4:6" ht="14.25">
      <c r="D701" s="32" t="s">
        <v>216</v>
      </c>
      <c r="E701" s="40"/>
      <c r="F701" s="27"/>
    </row>
    <row r="702" spans="4:10" ht="14.25">
      <c r="D702" s="21" t="s">
        <v>217</v>
      </c>
      <c r="E702" s="14">
        <v>1</v>
      </c>
      <c r="F702" s="21" t="s">
        <v>344</v>
      </c>
      <c r="G702" s="50">
        <v>0</v>
      </c>
      <c r="H702" s="50">
        <v>393679</v>
      </c>
      <c r="I702" s="50">
        <v>396018</v>
      </c>
      <c r="J702" s="50">
        <v>401948</v>
      </c>
    </row>
    <row r="703" spans="4:10" ht="14.25">
      <c r="D703" s="21" t="s">
        <v>218</v>
      </c>
      <c r="E703" s="14">
        <v>2</v>
      </c>
      <c r="F703" s="21" t="s">
        <v>219</v>
      </c>
      <c r="G703" s="50">
        <v>0</v>
      </c>
      <c r="H703" s="50">
        <v>255507</v>
      </c>
      <c r="I703" s="50">
        <v>256153</v>
      </c>
      <c r="J703" s="50">
        <v>267820</v>
      </c>
    </row>
    <row r="704" spans="4:10" ht="14.25">
      <c r="D704" s="21" t="s">
        <v>220</v>
      </c>
      <c r="E704" s="14">
        <v>3</v>
      </c>
      <c r="F704" s="21" t="s">
        <v>221</v>
      </c>
      <c r="G704" s="50">
        <v>0</v>
      </c>
      <c r="H704" s="50">
        <v>387587</v>
      </c>
      <c r="I704" s="50">
        <v>384307</v>
      </c>
      <c r="J704" s="50">
        <v>398368</v>
      </c>
    </row>
    <row r="705" spans="4:10" ht="14.25">
      <c r="D705" s="21" t="s">
        <v>222</v>
      </c>
      <c r="E705" s="14">
        <v>4</v>
      </c>
      <c r="F705" s="21" t="s">
        <v>223</v>
      </c>
      <c r="G705" s="50">
        <v>0</v>
      </c>
      <c r="H705" s="50">
        <v>24281</v>
      </c>
      <c r="I705" s="50">
        <v>24081</v>
      </c>
      <c r="J705" s="50">
        <v>23684</v>
      </c>
    </row>
    <row r="706" spans="4:10" ht="14.25">
      <c r="D706" s="21" t="s">
        <v>224</v>
      </c>
      <c r="E706" s="14">
        <v>5</v>
      </c>
      <c r="F706" s="21" t="s">
        <v>225</v>
      </c>
      <c r="G706" s="50">
        <v>0</v>
      </c>
      <c r="H706" s="50">
        <v>246886</v>
      </c>
      <c r="I706" s="50">
        <v>212619</v>
      </c>
      <c r="J706" s="50">
        <v>217516</v>
      </c>
    </row>
    <row r="707" spans="4:10" ht="14.25">
      <c r="D707" s="21" t="s">
        <v>227</v>
      </c>
      <c r="E707" s="14">
        <v>7</v>
      </c>
      <c r="F707" s="21" t="s">
        <v>228</v>
      </c>
      <c r="G707" s="50">
        <v>0</v>
      </c>
      <c r="H707" s="50">
        <v>37033</v>
      </c>
      <c r="I707" s="50">
        <v>50000</v>
      </c>
      <c r="J707" s="50">
        <v>981900</v>
      </c>
    </row>
    <row r="708" spans="1:10" s="5" customFormat="1" ht="14.25">
      <c r="A708" s="4"/>
      <c r="D708" s="38"/>
      <c r="E708" s="14"/>
      <c r="F708" s="41" t="s">
        <v>229</v>
      </c>
      <c r="G708" s="69">
        <f>SUBTOTAL(9,G702:G707)</f>
        <v>0</v>
      </c>
      <c r="H708" s="69">
        <f>SUBTOTAL(9,H702:H707)</f>
        <v>1344973</v>
      </c>
      <c r="I708" s="69">
        <f>SUBTOTAL(9,I702:I707)</f>
        <v>1323178</v>
      </c>
      <c r="J708" s="69">
        <f>SUBTOTAL(9,J702:J707)</f>
        <v>2291236</v>
      </c>
    </row>
    <row r="709" spans="1:10" s="5" customFormat="1" ht="14.25">
      <c r="A709" s="4"/>
      <c r="D709" s="38"/>
      <c r="E709" s="14"/>
      <c r="F709" s="41"/>
      <c r="G709" s="70"/>
      <c r="H709" s="70"/>
      <c r="I709" s="70"/>
      <c r="J709" s="70"/>
    </row>
    <row r="710" spans="4:10" s="5" customFormat="1" ht="12.75">
      <c r="D710" s="29" t="s">
        <v>327</v>
      </c>
      <c r="E710" s="14"/>
      <c r="G710" s="70"/>
      <c r="H710" s="70"/>
      <c r="I710" s="70"/>
      <c r="J710" s="70"/>
    </row>
    <row r="711" spans="4:10" ht="14.25">
      <c r="D711" s="21" t="s">
        <v>231</v>
      </c>
      <c r="E711" s="14">
        <v>8</v>
      </c>
      <c r="F711" s="21" t="s">
        <v>232</v>
      </c>
      <c r="G711" s="50">
        <v>9006</v>
      </c>
      <c r="H711" s="50">
        <v>9560</v>
      </c>
      <c r="I711" s="50">
        <v>10333</v>
      </c>
      <c r="J711" s="50">
        <v>10842</v>
      </c>
    </row>
    <row r="712" spans="4:10" ht="14.25">
      <c r="D712" s="21" t="s">
        <v>233</v>
      </c>
      <c r="E712" s="14">
        <f aca="true" t="shared" si="5" ref="E712:E719">E711+1</f>
        <v>9</v>
      </c>
      <c r="F712" s="21" t="s">
        <v>234</v>
      </c>
      <c r="G712" s="50">
        <v>15892</v>
      </c>
      <c r="H712" s="50">
        <v>18893</v>
      </c>
      <c r="I712" s="50">
        <v>0</v>
      </c>
      <c r="J712" s="50">
        <v>0</v>
      </c>
    </row>
    <row r="713" spans="4:10" ht="14.25">
      <c r="D713" s="21" t="s">
        <v>235</v>
      </c>
      <c r="E713" s="14">
        <f t="shared" si="5"/>
        <v>10</v>
      </c>
      <c r="F713" s="21" t="s">
        <v>268</v>
      </c>
      <c r="G713" s="50">
        <v>49355</v>
      </c>
      <c r="H713" s="50">
        <v>58072</v>
      </c>
      <c r="I713" s="50">
        <v>59000</v>
      </c>
      <c r="J713" s="50">
        <v>59600</v>
      </c>
    </row>
    <row r="714" spans="4:10" ht="14.25">
      <c r="D714" s="21" t="s">
        <v>236</v>
      </c>
      <c r="E714" s="14">
        <f t="shared" si="5"/>
        <v>11</v>
      </c>
      <c r="F714" s="21" t="s">
        <v>237</v>
      </c>
      <c r="G714" s="50">
        <v>75954</v>
      </c>
      <c r="H714" s="50">
        <v>75000</v>
      </c>
      <c r="I714" s="50">
        <v>0</v>
      </c>
      <c r="J714" s="50">
        <v>0</v>
      </c>
    </row>
    <row r="715" spans="4:10" ht="14.25">
      <c r="D715" s="21" t="s">
        <v>238</v>
      </c>
      <c r="E715" s="14">
        <f>E714+1</f>
        <v>12</v>
      </c>
      <c r="F715" s="21" t="s">
        <v>239</v>
      </c>
      <c r="G715" s="50">
        <v>13232778</v>
      </c>
      <c r="H715" s="50">
        <v>1411792</v>
      </c>
      <c r="I715" s="50">
        <v>0</v>
      </c>
      <c r="J715" s="50">
        <v>0</v>
      </c>
    </row>
    <row r="716" spans="4:10" ht="14.25">
      <c r="D716" s="21" t="s">
        <v>241</v>
      </c>
      <c r="E716" s="14">
        <f>E715+1</f>
        <v>13</v>
      </c>
      <c r="F716" s="21" t="s">
        <v>242</v>
      </c>
      <c r="G716" s="50">
        <v>400199</v>
      </c>
      <c r="H716" s="50">
        <v>414362</v>
      </c>
      <c r="I716" s="50">
        <v>450800</v>
      </c>
      <c r="J716" s="50">
        <v>410200</v>
      </c>
    </row>
    <row r="717" spans="4:10" ht="14.25">
      <c r="D717" s="21" t="s">
        <v>243</v>
      </c>
      <c r="E717" s="14">
        <f t="shared" si="5"/>
        <v>14</v>
      </c>
      <c r="F717" s="21" t="s">
        <v>244</v>
      </c>
      <c r="G717" s="50">
        <v>0</v>
      </c>
      <c r="H717" s="50">
        <v>0</v>
      </c>
      <c r="I717" s="50">
        <v>0</v>
      </c>
      <c r="J717" s="50">
        <v>0</v>
      </c>
    </row>
    <row r="718" spans="4:10" ht="14.25">
      <c r="D718" s="21" t="s">
        <v>245</v>
      </c>
      <c r="E718" s="14">
        <f t="shared" si="5"/>
        <v>15</v>
      </c>
      <c r="F718" s="21" t="s">
        <v>246</v>
      </c>
      <c r="G718" s="50">
        <v>0</v>
      </c>
      <c r="H718" s="50">
        <v>0</v>
      </c>
      <c r="I718" s="50">
        <v>0</v>
      </c>
      <c r="J718" s="50">
        <v>0</v>
      </c>
    </row>
    <row r="719" spans="1:10" ht="15">
      <c r="A719" s="42"/>
      <c r="D719" s="23" t="s">
        <v>267</v>
      </c>
      <c r="E719" s="14">
        <f t="shared" si="5"/>
        <v>16</v>
      </c>
      <c r="F719" s="12" t="s">
        <v>265</v>
      </c>
      <c r="G719" s="46">
        <v>0</v>
      </c>
      <c r="H719" s="46">
        <v>0</v>
      </c>
      <c r="I719" s="46">
        <v>0</v>
      </c>
      <c r="J719" s="46">
        <v>0</v>
      </c>
    </row>
    <row r="720" spans="4:10" ht="14.25">
      <c r="D720" s="21"/>
      <c r="F720" s="21"/>
      <c r="G720" s="50"/>
      <c r="H720" s="50"/>
      <c r="I720" s="50"/>
      <c r="J720" s="50"/>
    </row>
    <row r="721" spans="1:10" s="5" customFormat="1" ht="14.25">
      <c r="A721" s="4"/>
      <c r="E721" s="43"/>
      <c r="F721" s="41" t="s">
        <v>247</v>
      </c>
      <c r="G721" s="69">
        <f>SUBTOTAL(9,G711:G719)</f>
        <v>13783184</v>
      </c>
      <c r="H721" s="69">
        <f>SUBTOTAL(9,H711:H719)</f>
        <v>1987679</v>
      </c>
      <c r="I721" s="69">
        <f>SUBTOTAL(9,I711:I719)</f>
        <v>520133</v>
      </c>
      <c r="J721" s="69">
        <f>SUBTOTAL(9,J711:J719)</f>
        <v>480642</v>
      </c>
    </row>
    <row r="722" spans="1:10" s="5" customFormat="1" ht="14.25">
      <c r="A722" s="4"/>
      <c r="E722" s="43"/>
      <c r="G722" s="51"/>
      <c r="H722" s="51"/>
      <c r="I722" s="51"/>
      <c r="J722" s="51"/>
    </row>
    <row r="723" spans="1:10" s="5" customFormat="1" ht="14.25">
      <c r="A723" s="4"/>
      <c r="E723" s="43"/>
      <c r="F723" s="41" t="s">
        <v>248</v>
      </c>
      <c r="G723" s="69">
        <f>G721+G708+G699+G676+G614+G587+G539+G504+G449+G278+G145+G640+G341</f>
        <v>125201160</v>
      </c>
      <c r="H723" s="69">
        <f>H721+H708+H699+H676+H614+H587+H539+H504+H449+H278+H145+H640+H341</f>
        <v>115491490</v>
      </c>
      <c r="I723" s="69">
        <f>I721+I708+I699+I676+I614+I587+I539+I504+I449+I278+I145+I640+I341</f>
        <v>116958824</v>
      </c>
      <c r="J723" s="69">
        <f>J721+J708+J699+J676+J614+J587+J539+J504+J449+J278+J145+J640+J341</f>
        <v>121667500</v>
      </c>
    </row>
    <row r="725" ht="15">
      <c r="D725" s="11" t="s">
        <v>345</v>
      </c>
    </row>
  </sheetData>
  <mergeCells count="2">
    <mergeCell ref="G1:J1"/>
    <mergeCell ref="G2:J2"/>
  </mergeCells>
  <printOptions/>
  <pageMargins left="0.96" right="0.21" top="0.91" bottom="0.57" header="0.26" footer="0.26"/>
  <pageSetup fitToHeight="0" horizontalDpi="600" verticalDpi="600" orientation="landscape" scale="83" r:id="rId1"/>
  <headerFooter alignWithMargins="0">
    <oddHeader>&amp;C&amp;"Times New Roman,Bold"&amp;14Department of Defense
FY 2004/FY 2005 President's Budget 
Exhibit O-1</oddHeader>
    <oddFooter>&amp;L&amp;"Times New Roman,Regular"Exhibit O-1&amp;C&amp;"Courier,Regular"Revised June 13, 2003&amp;R&amp;"Times New Roman,Regular"Page &amp;P of &amp;N</oddFooter>
  </headerFooter>
  <rowBreaks count="24" manualBreakCount="24">
    <brk id="27" max="9" man="1"/>
    <brk id="52" max="9" man="1"/>
    <brk id="86" max="9" man="1"/>
    <brk id="114" max="9" man="1"/>
    <brk id="146" max="9" man="1"/>
    <brk id="183" max="9" man="1"/>
    <brk id="209" max="9" man="1"/>
    <brk id="245" max="9" man="1"/>
    <brk id="279" max="9" man="1"/>
    <brk id="312" max="9" man="1"/>
    <brk id="343" max="9" man="1"/>
    <brk id="376" max="9" man="1"/>
    <brk id="407" max="9" man="1"/>
    <brk id="439" max="9" man="1"/>
    <brk id="450" max="255" man="1"/>
    <brk id="477" max="9" man="1"/>
    <brk id="505" max="9" man="1"/>
    <brk id="541" max="9" man="1"/>
    <brk id="571" max="9" man="1"/>
    <brk id="588" max="9" man="1"/>
    <brk id="615" max="9" man="1"/>
    <brk id="641" max="9" man="1"/>
    <brk id="677" max="9" man="1"/>
    <brk id="70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Comptroller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farleyr</dc:creator>
  <cp:keywords/>
  <dc:description/>
  <cp:lastModifiedBy>reesea</cp:lastModifiedBy>
  <cp:lastPrinted>2003-06-13T20:37:45Z</cp:lastPrinted>
  <dcterms:created xsi:type="dcterms:W3CDTF">2001-06-26T19:06:40Z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