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55" windowWidth="11970" windowHeight="1635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<sst xmlns="http://schemas.openxmlformats.org/spreadsheetml/2006/main" count="312" uniqueCount="137">
  <si>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</si>
  <si>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</si>
  <si>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</si>
  <si>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</si>
  <si>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</si>
  <si>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</si>
  <si>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</si>
  <si>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</si>
  <si>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Soot Blowing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</si>
  <si>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</si>
  <si>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</si>
  <si>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</si>
  <si>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</si>
  <si>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</si>
  <si>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</si>
  <si>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</si>
  <si>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</si>
  <si>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</si>
  <si>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</si>
  <si>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</si>
  <si>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</si>
  <si>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</si>
  <si>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</si>
  <si>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</si>
  <si>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</si>
  <si>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</si>
  <si>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</si>
  <si>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</si>
  <si>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</si>
  <si>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g/hr</t>
  </si>
  <si>
    <t>Btu/lb</t>
  </si>
  <si>
    <t>nd</t>
  </si>
  <si>
    <t>Ash</t>
  </si>
  <si>
    <t>Chlorine</t>
  </si>
  <si>
    <t xml:space="preserve">    Testing Dates</t>
  </si>
  <si>
    <t>Process Information</t>
  </si>
  <si>
    <t>MMBtu/hr</t>
  </si>
  <si>
    <t>Heating Value</t>
  </si>
  <si>
    <t>Thermal Feedrate</t>
  </si>
  <si>
    <t>Stack Gas Flowrate</t>
  </si>
  <si>
    <t>Oxygen</t>
  </si>
  <si>
    <t>Total</t>
  </si>
  <si>
    <t>mg/dscm</t>
  </si>
  <si>
    <t>ug/dscm</t>
  </si>
  <si>
    <t>Stack Gas Emissions</t>
  </si>
  <si>
    <t>HW</t>
  </si>
  <si>
    <t>SVM</t>
  </si>
  <si>
    <t>LVM</t>
  </si>
  <si>
    <t>General Electric Plastics</t>
  </si>
  <si>
    <t>Selkirk</t>
  </si>
  <si>
    <t>NY</t>
  </si>
  <si>
    <t>A/P Hot Oil Heater</t>
  </si>
  <si>
    <t>Tier I A for metals and chlorine</t>
  </si>
  <si>
    <t xml:space="preserve">Boiler and Industrial Furnace Compliance Test Report and Certification of Compliance - General Electric Plastics Plant, August 1998 </t>
  </si>
  <si>
    <t>ENSR</t>
  </si>
  <si>
    <t>Process vent gas</t>
  </si>
  <si>
    <t>scf/hr</t>
  </si>
  <si>
    <t>Btu/scf</t>
  </si>
  <si>
    <t>Capacity (MMBtu/hr)</t>
  </si>
  <si>
    <t xml:space="preserve">Liq </t>
  </si>
  <si>
    <t>Feedstreams</t>
  </si>
  <si>
    <t>Nat gas</t>
  </si>
  <si>
    <t>Haz waste</t>
  </si>
  <si>
    <t>Hazardous Wastes</t>
  </si>
  <si>
    <t>Haz Waste Description</t>
  </si>
  <si>
    <t>Supplemental Fuel</t>
  </si>
  <si>
    <t>Feedrate MTEC Calculations</t>
  </si>
  <si>
    <t>PM, CO emissions; ash, metals, and chlorine anaysis of feedstreams</t>
  </si>
  <si>
    <t>7% O2</t>
  </si>
  <si>
    <t xml:space="preserve">    Gas Velocity (ft/sec)</t>
  </si>
  <si>
    <t xml:space="preserve">    Gas Temperature (°F)</t>
  </si>
  <si>
    <t>Liquid waste byproducts (monomer bottoms)</t>
  </si>
  <si>
    <t>Boiler Operating Load</t>
  </si>
  <si>
    <t>Phase II ID No.</t>
  </si>
  <si>
    <t>Source Description</t>
  </si>
  <si>
    <t>Boiler -- Hot oil heater</t>
  </si>
  <si>
    <t>Combustor Characteristics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</si>
  <si>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</si>
  <si>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</si>
  <si>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</si>
  <si>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</si>
  <si>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</si>
  <si>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CO (RA)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</si>
  <si>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</si>
  <si>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</si>
  <si>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</si>
  <si>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</si>
  <si>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</si>
  <si>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</si>
  <si>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</si>
  <si>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</si>
  <si>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</si>
  <si>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</si>
  <si>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</si>
  <si>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Feedstream Description</t>
  </si>
  <si>
    <t>BIF Feedrate Limits</t>
  </si>
  <si>
    <t>766C1</t>
  </si>
  <si>
    <t>*</t>
  </si>
  <si>
    <t>Mercury</t>
  </si>
  <si>
    <t>Feed Rate</t>
  </si>
  <si>
    <t>NYD066832023</t>
  </si>
  <si>
    <t>Not conducted during testing, however is conducted on this boiler.</t>
  </si>
  <si>
    <t>Natural gas (primary); No. 2 and No. 6 may also be used as 
non-waste fuels.</t>
  </si>
  <si>
    <t>HWC Burn Status (Date if Terminated)</t>
  </si>
  <si>
    <t xml:space="preserve">    Cond Dates</t>
  </si>
  <si>
    <t>R1</t>
  </si>
  <si>
    <t>R2</t>
  </si>
  <si>
    <t>R3</t>
  </si>
  <si>
    <t>Cond Description</t>
  </si>
  <si>
    <t>Liquid-fired boiler</t>
  </si>
  <si>
    <t>Number of Sister Facilities</t>
  </si>
  <si>
    <t>Combustor Type</t>
  </si>
  <si>
    <t>APCS Detailed Acronym</t>
  </si>
  <si>
    <t>APCS General Class</t>
  </si>
  <si>
    <t>E1</t>
  </si>
  <si>
    <t>Natural gas</t>
  </si>
  <si>
    <t>source</t>
  </si>
  <si>
    <t>cond</t>
  </si>
  <si>
    <t>emiss</t>
  </si>
  <si>
    <t>feed</t>
  </si>
  <si>
    <t>process</t>
  </si>
  <si>
    <t>Liquid-fired, process heater, hot oil</t>
  </si>
  <si>
    <t>Combustor Class</t>
  </si>
  <si>
    <t>Feedstream Number</t>
  </si>
  <si>
    <t>Feed Class</t>
  </si>
  <si>
    <t>F1</t>
  </si>
  <si>
    <t>Liq HW</t>
  </si>
  <si>
    <t>F2</t>
  </si>
  <si>
    <t>Process Gas</t>
  </si>
  <si>
    <t>F3</t>
  </si>
  <si>
    <t>NG</t>
  </si>
  <si>
    <t>F4</t>
  </si>
  <si>
    <t>Feed Class 2</t>
  </si>
  <si>
    <t>Non-HW</t>
  </si>
  <si>
    <t>MF</t>
  </si>
  <si>
    <t>Estimated Firing Rate</t>
  </si>
  <si>
    <t>CoC, max HW feed rate ??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</si>
</sst>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  <numFmt numFmtId="173" formatCode="0.0E+00"/>
    <numFmt numFmtId="174" formatCode="0E+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9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10" sqref="B10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0"/>
  <sheetViews>
    <sheetView tabSelected="1" workbookViewId="0" topLeftCell="B1">
      <selection activeCell="C2" sqref="C2"/>
    </sheetView>
  </sheetViews>
  <sheetFormatPr defaultColWidth="9.140625" defaultRowHeight="12.75"/>
  <cols>
    <col min="1" max="1" width="9.140625" style="2" hidden="1" customWidth="1"/>
    <col min="2" max="2" width="23.8515625" style="2" customWidth="1"/>
    <col min="3" max="3" width="55.8515625" style="2" customWidth="1"/>
    <col min="4" max="18" width="8.8515625" style="0" customWidth="1"/>
    <col min="19" max="16384" width="8.8515625" style="2" customWidth="1"/>
  </cols>
  <sheetData>
    <row r="1" ht="12.75">
      <c r="B1" s="1" t="s">
        <v>74</v>
      </c>
    </row>
    <row r="3" spans="2:3" ht="12.75">
      <c r="B3" s="2" t="s">
        <v>73</v>
      </c>
      <c r="C3" s="33">
        <v>766</v>
      </c>
    </row>
    <row r="4" spans="2:3" ht="12.75">
      <c r="B4" s="2" t="s">
        <v>0</v>
      </c>
      <c r="C4" s="34" t="s">
        <v>100</v>
      </c>
    </row>
    <row r="5" spans="2:3" ht="12.75">
      <c r="B5" s="2" t="s">
        <v>1</v>
      </c>
      <c r="C5" s="35" t="s">
        <v>48</v>
      </c>
    </row>
    <row r="6" spans="2:3" ht="12.75">
      <c r="B6" s="2" t="s">
        <v>2</v>
      </c>
      <c r="C6" s="36"/>
    </row>
    <row r="7" spans="2:3" ht="12.75">
      <c r="B7" s="2" t="s">
        <v>3</v>
      </c>
      <c r="C7" s="34" t="s">
        <v>49</v>
      </c>
    </row>
    <row r="8" spans="2:3" ht="12.75">
      <c r="B8" s="2" t="s">
        <v>4</v>
      </c>
      <c r="C8" s="34" t="s">
        <v>50</v>
      </c>
    </row>
    <row r="9" spans="2:3" ht="12.75">
      <c r="B9" s="2" t="s">
        <v>5</v>
      </c>
      <c r="C9" s="2" t="s">
        <v>51</v>
      </c>
    </row>
    <row r="10" spans="2:3" ht="12.75">
      <c r="B10" s="2" t="s">
        <v>6</v>
      </c>
      <c r="C10" s="2" t="s">
        <v>7</v>
      </c>
    </row>
    <row r="11" spans="2:3" ht="12.75">
      <c r="B11" s="2" t="s">
        <v>110</v>
      </c>
      <c r="C11" s="3">
        <v>0</v>
      </c>
    </row>
    <row r="12" spans="2:3" ht="12.75">
      <c r="B12" s="2" t="s">
        <v>122</v>
      </c>
      <c r="C12" s="34" t="s">
        <v>109</v>
      </c>
    </row>
    <row r="13" spans="2:3" ht="12.75">
      <c r="B13" s="2" t="s">
        <v>111</v>
      </c>
      <c r="C13" s="34" t="s">
        <v>121</v>
      </c>
    </row>
    <row r="14" spans="2:3" ht="12.75">
      <c r="B14" s="2" t="s">
        <v>76</v>
      </c>
      <c r="C14" s="2" t="s">
        <v>75</v>
      </c>
    </row>
    <row r="15" spans="2:3" ht="12.75">
      <c r="B15" s="2" t="s">
        <v>58</v>
      </c>
      <c r="C15" s="3">
        <v>180</v>
      </c>
    </row>
    <row r="16" spans="2:3" ht="12.75">
      <c r="B16" s="2" t="s">
        <v>8</v>
      </c>
      <c r="C16" s="2" t="s">
        <v>101</v>
      </c>
    </row>
    <row r="17" spans="2:3" ht="12.75">
      <c r="B17" s="2" t="s">
        <v>112</v>
      </c>
      <c r="C17" s="2" t="s">
        <v>7</v>
      </c>
    </row>
    <row r="18" ht="12.75">
      <c r="B18" s="2" t="s">
        <v>113</v>
      </c>
    </row>
    <row r="19" spans="2:3" ht="12.75">
      <c r="B19" s="2" t="s">
        <v>9</v>
      </c>
      <c r="C19" s="2" t="s">
        <v>10</v>
      </c>
    </row>
    <row r="20" spans="2:3" ht="12.75">
      <c r="B20" s="2" t="s">
        <v>63</v>
      </c>
      <c r="C20" s="2" t="s">
        <v>59</v>
      </c>
    </row>
    <row r="21" spans="2:3" ht="12.75">
      <c r="B21" s="2" t="s">
        <v>64</v>
      </c>
      <c r="C21" s="2" t="s">
        <v>71</v>
      </c>
    </row>
    <row r="22" spans="2:18" s="41" customFormat="1" ht="14.25" customHeight="1">
      <c r="B22" s="43" t="s">
        <v>65</v>
      </c>
      <c r="C22" s="37" t="s">
        <v>115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ht="12.75" customHeight="1">
      <c r="C23" s="37" t="s">
        <v>102</v>
      </c>
    </row>
    <row r="24" ht="12.75">
      <c r="B24" s="2" t="s">
        <v>11</v>
      </c>
    </row>
    <row r="25" spans="2:3" ht="12.75">
      <c r="B25" s="2" t="s">
        <v>12</v>
      </c>
      <c r="C25" s="6"/>
    </row>
    <row r="26" spans="2:3" ht="12.75">
      <c r="B26" s="2" t="s">
        <v>13</v>
      </c>
      <c r="C26" s="6"/>
    </row>
    <row r="27" spans="2:3" ht="12.75">
      <c r="B27" s="2" t="s">
        <v>69</v>
      </c>
      <c r="C27" s="6"/>
    </row>
    <row r="28" spans="2:3" ht="12.75">
      <c r="B28" s="2" t="s">
        <v>70</v>
      </c>
      <c r="C28" s="3">
        <f>emiss!M16</f>
        <v>300</v>
      </c>
    </row>
    <row r="29" ht="12.75" customHeight="1"/>
    <row r="30" spans="2:3" ht="12.75">
      <c r="B30" s="2" t="s">
        <v>14</v>
      </c>
      <c r="C30" s="2" t="s">
        <v>52</v>
      </c>
    </row>
    <row r="31" spans="2:18" s="37" customFormat="1" ht="25.5">
      <c r="B31" s="37" t="s">
        <v>103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ht="12.75" customHeight="1"/>
    <row r="42" ht="12.75">
      <c r="C42" s="7"/>
    </row>
    <row r="46" ht="12.75">
      <c r="C46" s="7"/>
    </row>
    <row r="50" ht="12.75">
      <c r="C50" s="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1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0.00390625" style="2" customWidth="1"/>
    <col min="3" max="3" width="50.57421875" style="2" customWidth="1"/>
    <col min="4" max="16384" width="9.140625" style="2" customWidth="1"/>
  </cols>
  <sheetData>
    <row r="1" ht="12.75">
      <c r="B1" s="1" t="s">
        <v>108</v>
      </c>
    </row>
    <row r="3" ht="12.75">
      <c r="B3" s="39" t="s">
        <v>96</v>
      </c>
    </row>
    <row r="4" ht="12.75">
      <c r="B4" s="39"/>
    </row>
    <row r="5" spans="2:18" s="29" customFormat="1" ht="38.25">
      <c r="B5" s="29" t="s">
        <v>15</v>
      </c>
      <c r="C5" s="30" t="s">
        <v>53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3" ht="12.75">
      <c r="B6" s="2" t="s">
        <v>16</v>
      </c>
      <c r="C6" s="2" t="s">
        <v>54</v>
      </c>
    </row>
    <row r="7" spans="2:3" ht="12.75">
      <c r="B7" s="2" t="s">
        <v>17</v>
      </c>
      <c r="C7" s="2" t="s">
        <v>54</v>
      </c>
    </row>
    <row r="8" spans="2:3" ht="12.75">
      <c r="B8" s="2" t="s">
        <v>34</v>
      </c>
      <c r="C8" s="7">
        <v>36005</v>
      </c>
    </row>
    <row r="9" spans="2:3" ht="12.75">
      <c r="B9" s="2" t="s">
        <v>104</v>
      </c>
      <c r="C9" s="38">
        <v>35977</v>
      </c>
    </row>
    <row r="10" spans="2:3" ht="12.75">
      <c r="B10" s="2" t="s">
        <v>18</v>
      </c>
      <c r="C10" s="2" t="s">
        <v>136</v>
      </c>
    </row>
    <row r="11" spans="2:18" s="29" customFormat="1" ht="25.5">
      <c r="B11" s="29" t="s">
        <v>19</v>
      </c>
      <c r="C11" s="29" t="s">
        <v>67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B1">
      <selection activeCell="B5" sqref="B5"/>
    </sheetView>
  </sheetViews>
  <sheetFormatPr defaultColWidth="9.140625" defaultRowHeight="12.75"/>
  <cols>
    <col min="1" max="1" width="9.140625" style="10" hidden="1" customWidth="1"/>
    <col min="2" max="2" width="21.140625" style="10" customWidth="1"/>
    <col min="3" max="3" width="6.28125" style="10" customWidth="1"/>
    <col min="4" max="4" width="8.8515625" style="9" customWidth="1"/>
    <col min="5" max="5" width="6.00390625" style="9" customWidth="1"/>
    <col min="6" max="6" width="3.00390625" style="9" customWidth="1"/>
    <col min="7" max="7" width="8.140625" style="10" customWidth="1"/>
    <col min="8" max="8" width="2.8515625" style="10" customWidth="1"/>
    <col min="9" max="9" width="8.7109375" style="10" customWidth="1"/>
    <col min="10" max="10" width="2.7109375" style="10" customWidth="1"/>
    <col min="11" max="11" width="9.7109375" style="10" customWidth="1"/>
    <col min="12" max="12" width="2.8515625" style="10" customWidth="1"/>
    <col min="13" max="13" width="9.28125" style="10" customWidth="1"/>
    <col min="14" max="16384" width="8.8515625" style="10" customWidth="1"/>
  </cols>
  <sheetData>
    <row r="1" spans="2:3" ht="12.75">
      <c r="B1" s="8" t="s">
        <v>44</v>
      </c>
      <c r="C1" s="8"/>
    </row>
    <row r="2" spans="2:12" ht="12.75">
      <c r="B2" s="11"/>
      <c r="C2" s="11"/>
      <c r="G2" s="11"/>
      <c r="H2" s="11"/>
      <c r="I2" s="11"/>
      <c r="J2" s="11"/>
      <c r="K2" s="11"/>
      <c r="L2" s="11"/>
    </row>
    <row r="3" spans="2:12" ht="12.75">
      <c r="B3" s="2"/>
      <c r="C3" s="2" t="s">
        <v>79</v>
      </c>
      <c r="D3" s="9" t="s">
        <v>20</v>
      </c>
      <c r="E3" s="9" t="s">
        <v>68</v>
      </c>
      <c r="G3" s="11"/>
      <c r="H3" s="11"/>
      <c r="I3" s="11"/>
      <c r="J3" s="11"/>
      <c r="K3" s="11"/>
      <c r="L3" s="12"/>
    </row>
    <row r="4" spans="2:13" ht="12.75">
      <c r="B4" s="2"/>
      <c r="C4" s="2"/>
      <c r="G4" s="11"/>
      <c r="H4" s="11"/>
      <c r="I4" s="11"/>
      <c r="J4" s="11"/>
      <c r="K4" s="11"/>
      <c r="L4" s="12"/>
      <c r="M4" s="12"/>
    </row>
    <row r="5" spans="2:13" ht="12.75">
      <c r="B5" s="2"/>
      <c r="C5" s="2"/>
      <c r="G5" s="11"/>
      <c r="H5" s="11"/>
      <c r="I5" s="11"/>
      <c r="J5" s="11"/>
      <c r="K5" s="11"/>
      <c r="L5" s="12"/>
      <c r="M5" s="12"/>
    </row>
    <row r="6" spans="1:13" ht="12.75">
      <c r="A6" s="10">
        <v>1</v>
      </c>
      <c r="B6" s="13" t="s">
        <v>96</v>
      </c>
      <c r="C6" s="13"/>
      <c r="G6" s="11" t="s">
        <v>105</v>
      </c>
      <c r="H6" s="11"/>
      <c r="I6" s="11" t="s">
        <v>106</v>
      </c>
      <c r="J6" s="11"/>
      <c r="K6" s="11" t="s">
        <v>107</v>
      </c>
      <c r="L6" s="12"/>
      <c r="M6" s="12" t="s">
        <v>28</v>
      </c>
    </row>
    <row r="7" spans="2:13" ht="12.75">
      <c r="B7" s="9"/>
      <c r="C7" s="9"/>
      <c r="D7" s="2"/>
      <c r="E7" s="2"/>
      <c r="F7" s="2"/>
      <c r="G7" s="2"/>
      <c r="H7" s="2"/>
      <c r="I7" s="2"/>
      <c r="J7" s="2"/>
      <c r="K7" s="2"/>
      <c r="L7" s="12"/>
      <c r="M7" s="12"/>
    </row>
    <row r="8" spans="2:13" ht="12.75">
      <c r="B8" s="9" t="s">
        <v>21</v>
      </c>
      <c r="C8" s="9" t="s">
        <v>114</v>
      </c>
      <c r="D8" s="9" t="s">
        <v>22</v>
      </c>
      <c r="E8" s="9" t="s">
        <v>23</v>
      </c>
      <c r="G8" s="12">
        <v>0.0059</v>
      </c>
      <c r="H8" s="12"/>
      <c r="I8" s="12">
        <v>0.0022</v>
      </c>
      <c r="J8" s="12"/>
      <c r="K8" s="12">
        <v>0.0025</v>
      </c>
      <c r="L8" s="12"/>
      <c r="M8" s="31">
        <f>AVERAGE(K8,I8,G8)</f>
        <v>0.003533333333333333</v>
      </c>
    </row>
    <row r="9" spans="2:13" ht="12.75">
      <c r="B9" s="9" t="s">
        <v>82</v>
      </c>
      <c r="C9" s="9" t="s">
        <v>114</v>
      </c>
      <c r="D9" s="9" t="s">
        <v>24</v>
      </c>
      <c r="E9" s="9" t="s">
        <v>23</v>
      </c>
      <c r="G9" s="12">
        <v>0.2</v>
      </c>
      <c r="H9" s="12"/>
      <c r="I9" s="12">
        <v>0.2</v>
      </c>
      <c r="J9" s="12"/>
      <c r="K9" s="12">
        <v>0.3</v>
      </c>
      <c r="L9" s="12"/>
      <c r="M9" s="14">
        <f>AVERAGE(K9,I9,G9)</f>
        <v>0.2333333333333333</v>
      </c>
    </row>
    <row r="10" spans="2:13" ht="12.75">
      <c r="B10" s="9" t="s">
        <v>83</v>
      </c>
      <c r="C10" s="9" t="s">
        <v>114</v>
      </c>
      <c r="D10" s="9" t="s">
        <v>24</v>
      </c>
      <c r="E10" s="9" t="s">
        <v>23</v>
      </c>
      <c r="G10" s="12">
        <v>0.2</v>
      </c>
      <c r="H10" s="12"/>
      <c r="I10" s="12">
        <v>0.3</v>
      </c>
      <c r="J10" s="12"/>
      <c r="K10" s="12">
        <v>0.3</v>
      </c>
      <c r="L10" s="12"/>
      <c r="M10" s="14">
        <f>AVERAGE(K10,I10,G10)</f>
        <v>0.26666666666666666</v>
      </c>
    </row>
    <row r="11" spans="2:12" ht="12.75">
      <c r="B11" s="9"/>
      <c r="C11" s="9"/>
      <c r="G11" s="12"/>
      <c r="H11" s="12"/>
      <c r="I11" s="12"/>
      <c r="J11" s="12"/>
      <c r="K11" s="12"/>
      <c r="L11" s="12"/>
    </row>
    <row r="12" spans="2:12" ht="12.75">
      <c r="B12" s="9" t="s">
        <v>84</v>
      </c>
      <c r="C12" s="9" t="s">
        <v>21</v>
      </c>
      <c r="D12" s="9" t="s">
        <v>114</v>
      </c>
      <c r="G12" s="12"/>
      <c r="H12" s="12"/>
      <c r="I12" s="12"/>
      <c r="J12" s="12"/>
      <c r="K12" s="12"/>
      <c r="L12" s="12"/>
    </row>
    <row r="13" spans="2:13" ht="12.75">
      <c r="B13" s="9" t="s">
        <v>78</v>
      </c>
      <c r="C13" s="9"/>
      <c r="D13" s="9" t="s">
        <v>25</v>
      </c>
      <c r="G13" s="12">
        <v>19218</v>
      </c>
      <c r="H13" s="12"/>
      <c r="I13" s="15">
        <v>18052</v>
      </c>
      <c r="J13" s="15"/>
      <c r="K13" s="12">
        <v>17049</v>
      </c>
      <c r="L13" s="12"/>
      <c r="M13" s="14">
        <f>AVERAGE(K13,I13,G13)</f>
        <v>18106.333333333332</v>
      </c>
    </row>
    <row r="14" spans="2:13" ht="12.75">
      <c r="B14" s="9" t="s">
        <v>80</v>
      </c>
      <c r="C14" s="9"/>
      <c r="D14" s="9" t="s">
        <v>26</v>
      </c>
      <c r="G14" s="12">
        <v>4.8</v>
      </c>
      <c r="H14" s="12"/>
      <c r="I14" s="12">
        <v>4.8</v>
      </c>
      <c r="J14" s="12"/>
      <c r="K14" s="12">
        <v>4.9</v>
      </c>
      <c r="L14" s="12"/>
      <c r="M14" s="14">
        <f>AVERAGE(K14,I14,G14)</f>
        <v>4.833333333333333</v>
      </c>
    </row>
    <row r="15" spans="2:13" ht="12.75">
      <c r="B15" s="9" t="s">
        <v>81</v>
      </c>
      <c r="C15" s="9"/>
      <c r="D15" s="9" t="s">
        <v>26</v>
      </c>
      <c r="G15" s="12"/>
      <c r="H15" s="12"/>
      <c r="I15" s="12"/>
      <c r="J15" s="12"/>
      <c r="K15" s="12"/>
      <c r="L15" s="12"/>
      <c r="M15" s="14"/>
    </row>
    <row r="16" spans="2:13" ht="12.75">
      <c r="B16" s="9" t="s">
        <v>77</v>
      </c>
      <c r="C16" s="9"/>
      <c r="D16" s="9" t="s">
        <v>27</v>
      </c>
      <c r="G16" s="12">
        <v>301</v>
      </c>
      <c r="H16" s="12"/>
      <c r="I16" s="12">
        <v>302</v>
      </c>
      <c r="J16" s="12"/>
      <c r="K16" s="12">
        <v>297</v>
      </c>
      <c r="L16" s="12"/>
      <c r="M16" s="14">
        <f>AVERAGE(K16,I16,G16)</f>
        <v>300</v>
      </c>
    </row>
    <row r="17" spans="2:12" ht="12.75">
      <c r="B17" s="9"/>
      <c r="C17" s="9"/>
      <c r="G17" s="12"/>
      <c r="H17" s="12"/>
      <c r="I17" s="12"/>
      <c r="J17" s="12"/>
      <c r="K17" s="12"/>
      <c r="L17" s="12"/>
    </row>
    <row r="18" spans="2:12" ht="12.75">
      <c r="B18" s="13"/>
      <c r="C18" s="13"/>
      <c r="G18" s="11"/>
      <c r="H18" s="11"/>
      <c r="I18" s="11"/>
      <c r="J18" s="11"/>
      <c r="K18" s="11"/>
      <c r="L18" s="12"/>
    </row>
    <row r="19" spans="2:13" ht="12.75">
      <c r="B19" s="9"/>
      <c r="C19" s="9"/>
      <c r="D19" s="2"/>
      <c r="E19" s="2"/>
      <c r="F19" s="2"/>
      <c r="G19" s="2"/>
      <c r="H19" s="2"/>
      <c r="I19" s="2"/>
      <c r="J19" s="2"/>
      <c r="K19" s="2"/>
      <c r="L19" s="12"/>
      <c r="M19" s="12"/>
    </row>
    <row r="20" spans="2:13" ht="12.75">
      <c r="B20" s="9"/>
      <c r="C20" s="9"/>
      <c r="G20" s="12"/>
      <c r="H20" s="12"/>
      <c r="I20" s="12"/>
      <c r="J20" s="12"/>
      <c r="K20" s="12"/>
      <c r="L20" s="12"/>
      <c r="M20" s="12"/>
    </row>
    <row r="21" spans="2:13" ht="12.75">
      <c r="B21" s="9"/>
      <c r="C21" s="9"/>
      <c r="G21" s="12"/>
      <c r="H21" s="12"/>
      <c r="I21" s="12"/>
      <c r="J21" s="12"/>
      <c r="K21" s="12"/>
      <c r="L21" s="12"/>
      <c r="M21" s="14"/>
    </row>
    <row r="22" spans="2:13" ht="12.75">
      <c r="B22" s="9"/>
      <c r="C22" s="9"/>
      <c r="G22" s="12"/>
      <c r="H22" s="12"/>
      <c r="I22" s="12"/>
      <c r="J22" s="12"/>
      <c r="K22" s="12"/>
      <c r="M22" s="14"/>
    </row>
    <row r="23" spans="2:13" ht="12.75">
      <c r="B23" s="9"/>
      <c r="C23" s="9"/>
      <c r="G23" s="12"/>
      <c r="H23" s="12"/>
      <c r="I23" s="12"/>
      <c r="J23" s="12"/>
      <c r="K23" s="12"/>
      <c r="L23" s="12"/>
      <c r="M23" s="12"/>
    </row>
    <row r="24" spans="2:13" ht="12.75">
      <c r="B24" s="9"/>
      <c r="C24" s="9"/>
      <c r="G24" s="12"/>
      <c r="H24" s="12"/>
      <c r="I24" s="12"/>
      <c r="J24" s="12"/>
      <c r="K24" s="12"/>
      <c r="L24" s="12"/>
      <c r="M24" s="12"/>
    </row>
    <row r="25" spans="2:13" ht="12.75">
      <c r="B25" s="9"/>
      <c r="C25" s="9"/>
      <c r="G25" s="12"/>
      <c r="H25" s="12"/>
      <c r="I25" s="15"/>
      <c r="J25" s="15"/>
      <c r="K25" s="12"/>
      <c r="L25" s="12"/>
      <c r="M25" s="14"/>
    </row>
    <row r="26" spans="2:13" ht="12.75">
      <c r="B26" s="9"/>
      <c r="C26" s="9"/>
      <c r="G26" s="12"/>
      <c r="H26" s="12"/>
      <c r="I26" s="12"/>
      <c r="J26" s="12"/>
      <c r="K26" s="12"/>
      <c r="L26" s="12"/>
      <c r="M26" s="14"/>
    </row>
    <row r="27" spans="2:13" ht="12.75">
      <c r="B27" s="9"/>
      <c r="C27" s="9"/>
      <c r="G27" s="12"/>
      <c r="H27" s="12"/>
      <c r="I27" s="12"/>
      <c r="J27" s="12"/>
      <c r="K27" s="12"/>
      <c r="M27" s="14"/>
    </row>
    <row r="28" spans="2:13" ht="12.75">
      <c r="B28" s="9"/>
      <c r="C28" s="9"/>
      <c r="G28" s="12"/>
      <c r="H28" s="12"/>
      <c r="I28" s="12"/>
      <c r="J28" s="12"/>
      <c r="K28" s="12"/>
      <c r="M28" s="14"/>
    </row>
    <row r="30" spans="2:11" ht="12.75">
      <c r="B30" s="13"/>
      <c r="C30" s="13"/>
      <c r="G30" s="11"/>
      <c r="H30" s="11"/>
      <c r="I30" s="11"/>
      <c r="J30" s="11"/>
      <c r="K30" s="11"/>
    </row>
    <row r="31" spans="2:12" ht="12.75">
      <c r="B31" s="9"/>
      <c r="C31" s="9"/>
      <c r="D31" s="2"/>
      <c r="E31" s="2"/>
      <c r="F31" s="2"/>
      <c r="G31" s="2"/>
      <c r="H31" s="2"/>
      <c r="I31" s="2"/>
      <c r="J31" s="2"/>
      <c r="K31" s="2"/>
      <c r="L31" s="12"/>
    </row>
    <row r="32" spans="2:12" ht="12.75">
      <c r="B32" s="9"/>
      <c r="C32" s="9"/>
      <c r="G32" s="12"/>
      <c r="H32" s="12"/>
      <c r="I32" s="12"/>
      <c r="J32" s="12"/>
      <c r="K32" s="12"/>
      <c r="L32" s="12"/>
    </row>
    <row r="33" spans="2:12" ht="12.75">
      <c r="B33" s="9"/>
      <c r="C33" s="9"/>
      <c r="G33" s="12"/>
      <c r="H33" s="12"/>
      <c r="I33" s="12"/>
      <c r="J33" s="12"/>
      <c r="K33" s="12"/>
      <c r="L33" s="12"/>
    </row>
    <row r="34" spans="2:12" ht="12.75">
      <c r="B34" s="9"/>
      <c r="C34" s="9"/>
      <c r="G34" s="12"/>
      <c r="H34" s="12"/>
      <c r="I34" s="12"/>
      <c r="J34" s="12"/>
      <c r="K34" s="12"/>
      <c r="L34" s="12"/>
    </row>
    <row r="35" spans="2:12" ht="12.75">
      <c r="B35" s="9"/>
      <c r="C35" s="9"/>
      <c r="G35" s="12"/>
      <c r="H35" s="12"/>
      <c r="I35" s="12"/>
      <c r="J35" s="12"/>
      <c r="K35" s="12"/>
      <c r="L35" s="12"/>
    </row>
    <row r="36" spans="2:12" ht="12.75">
      <c r="B36" s="9"/>
      <c r="C36" s="9"/>
      <c r="G36" s="12"/>
      <c r="H36" s="12"/>
      <c r="I36" s="12"/>
      <c r="J36" s="12"/>
      <c r="K36" s="12"/>
      <c r="L36" s="12"/>
    </row>
    <row r="37" spans="2:12" ht="12.75">
      <c r="B37" s="9"/>
      <c r="C37" s="9"/>
      <c r="G37" s="12"/>
      <c r="H37" s="12"/>
      <c r="I37" s="12"/>
      <c r="J37" s="12"/>
      <c r="K37" s="12"/>
      <c r="L37" s="12"/>
    </row>
    <row r="38" spans="2:12" ht="12.75">
      <c r="B38" s="9"/>
      <c r="C38" s="9"/>
      <c r="G38" s="12"/>
      <c r="H38" s="12"/>
      <c r="I38" s="12"/>
      <c r="J38" s="12"/>
      <c r="K38" s="12"/>
      <c r="L38" s="12"/>
    </row>
    <row r="39" spans="2:12" ht="12.75">
      <c r="B39" s="9"/>
      <c r="C39" s="9"/>
      <c r="G39" s="12"/>
      <c r="H39" s="12"/>
      <c r="I39" s="12"/>
      <c r="J39" s="12"/>
      <c r="K39" s="12"/>
      <c r="L39" s="12"/>
    </row>
    <row r="40" spans="2:12" ht="12.75">
      <c r="B40" s="9"/>
      <c r="C40" s="9"/>
      <c r="G40" s="12"/>
      <c r="H40" s="12"/>
      <c r="I40" s="12"/>
      <c r="J40" s="12"/>
      <c r="K40" s="12"/>
      <c r="L40" s="12"/>
    </row>
    <row r="41" spans="2:11" ht="12.75">
      <c r="B41" s="9"/>
      <c r="C41" s="9"/>
      <c r="G41" s="12"/>
      <c r="H41" s="12"/>
      <c r="I41" s="15"/>
      <c r="J41" s="15"/>
      <c r="K41" s="12"/>
    </row>
    <row r="42" spans="2:11" ht="12.75">
      <c r="B42" s="9"/>
      <c r="C42" s="9"/>
      <c r="G42" s="12"/>
      <c r="H42" s="12"/>
      <c r="I42" s="12"/>
      <c r="J42" s="12"/>
      <c r="K42" s="12"/>
    </row>
    <row r="43" spans="2:11" ht="12.75">
      <c r="B43" s="9"/>
      <c r="C43" s="9"/>
      <c r="G43" s="12"/>
      <c r="H43" s="12"/>
      <c r="I43" s="12"/>
      <c r="J43" s="12"/>
      <c r="K43" s="12"/>
    </row>
    <row r="44" spans="2:11" ht="12.75">
      <c r="B44" s="9"/>
      <c r="C44" s="9"/>
      <c r="G44" s="12"/>
      <c r="H44" s="12"/>
      <c r="I44" s="12"/>
      <c r="J44" s="12"/>
      <c r="K44" s="12"/>
    </row>
    <row r="45" spans="2:11" ht="12.75">
      <c r="B45" s="9"/>
      <c r="C45" s="9"/>
      <c r="G45" s="12"/>
      <c r="H45" s="12"/>
      <c r="I45" s="12"/>
      <c r="J45" s="12"/>
      <c r="K45" s="12"/>
    </row>
    <row r="46" spans="2:11" ht="12.75">
      <c r="B46" s="9"/>
      <c r="C46" s="9"/>
      <c r="G46" s="12"/>
      <c r="H46" s="12"/>
      <c r="I46" s="12"/>
      <c r="J46" s="12"/>
      <c r="K46" s="12"/>
    </row>
    <row r="47" spans="2:11" ht="12.75">
      <c r="B47" s="9"/>
      <c r="C47" s="9"/>
      <c r="G47" s="12"/>
      <c r="H47" s="12"/>
      <c r="I47" s="12"/>
      <c r="J47" s="12"/>
      <c r="K47" s="12"/>
    </row>
    <row r="48" spans="2:11" ht="12.75">
      <c r="B48" s="9"/>
      <c r="C48" s="9"/>
      <c r="G48" s="16"/>
      <c r="H48" s="16"/>
      <c r="I48" s="16"/>
      <c r="J48" s="16"/>
      <c r="K48" s="16"/>
    </row>
    <row r="49" spans="2:11" ht="12.75">
      <c r="B49" s="9"/>
      <c r="C49" s="9"/>
      <c r="G49" s="16"/>
      <c r="H49" s="16"/>
      <c r="I49" s="16"/>
      <c r="J49" s="16"/>
      <c r="K49" s="16"/>
    </row>
    <row r="50" spans="2:11" ht="12.75">
      <c r="B50" s="9"/>
      <c r="C50" s="9"/>
      <c r="G50" s="16"/>
      <c r="H50" s="16"/>
      <c r="I50" s="16"/>
      <c r="J50" s="16"/>
      <c r="K50" s="16"/>
    </row>
    <row r="51" spans="7:11" ht="12.75">
      <c r="G51" s="11"/>
      <c r="H51" s="11"/>
      <c r="I51" s="11"/>
      <c r="J51" s="11"/>
      <c r="K51" s="11"/>
    </row>
    <row r="52" spans="2:11" ht="12.75">
      <c r="B52" s="9"/>
      <c r="C52" s="9"/>
      <c r="G52" s="12"/>
      <c r="H52" s="12"/>
      <c r="I52" s="12"/>
      <c r="J52" s="12"/>
      <c r="K52" s="12"/>
    </row>
    <row r="53" spans="2:11" ht="12.75">
      <c r="B53" s="9"/>
      <c r="C53" s="9"/>
      <c r="G53" s="9"/>
      <c r="H53" s="9"/>
      <c r="I53" s="16"/>
      <c r="J53" s="16"/>
      <c r="K53" s="17"/>
    </row>
    <row r="54" spans="2:11" ht="12.75">
      <c r="B54" s="9"/>
      <c r="C54" s="9"/>
      <c r="G54" s="9"/>
      <c r="H54" s="9"/>
      <c r="I54" s="16"/>
      <c r="J54" s="16"/>
      <c r="K54" s="16"/>
    </row>
    <row r="55" spans="2:11" ht="12.75">
      <c r="B55" s="9"/>
      <c r="C55" s="9"/>
      <c r="G55" s="9"/>
      <c r="H55" s="9"/>
      <c r="I55" s="16"/>
      <c r="J55" s="16"/>
      <c r="K55" s="16"/>
    </row>
    <row r="56" spans="2:11" ht="12.75">
      <c r="B56" s="9"/>
      <c r="C56" s="9"/>
      <c r="G56" s="9"/>
      <c r="H56" s="9"/>
      <c r="I56" s="16"/>
      <c r="J56" s="16"/>
      <c r="K56" s="16"/>
    </row>
    <row r="59" spans="2:3" ht="12.75">
      <c r="B59" s="13"/>
      <c r="C59" s="13"/>
    </row>
    <row r="60" spans="2:5" ht="12.75">
      <c r="B60" s="9"/>
      <c r="C60" s="9"/>
      <c r="D60" s="2"/>
      <c r="E60" s="2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8" spans="2:3" ht="12.75">
      <c r="B88" s="13"/>
      <c r="C88" s="13"/>
    </row>
    <row r="89" spans="2:5" ht="12.75">
      <c r="B89" s="9"/>
      <c r="C89" s="9"/>
      <c r="D89" s="2"/>
      <c r="E89" s="2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2"/>
  <sheetViews>
    <sheetView zoomScale="75" zoomScaleNormal="75" workbookViewId="0" topLeftCell="B1">
      <selection activeCell="B3" sqref="B3"/>
    </sheetView>
  </sheetViews>
  <sheetFormatPr defaultColWidth="9.140625" defaultRowHeight="12.75"/>
  <cols>
    <col min="1" max="1" width="9.140625" style="21" hidden="1" customWidth="1"/>
    <col min="2" max="2" width="17.7109375" style="19" customWidth="1"/>
    <col min="3" max="3" width="3.7109375" style="19" customWidth="1"/>
    <col min="4" max="4" width="8.57421875" style="19" customWidth="1"/>
    <col min="5" max="5" width="4.00390625" style="4" customWidth="1"/>
    <col min="6" max="6" width="8.28125" style="4" customWidth="1"/>
    <col min="7" max="7" width="4.00390625" style="4" customWidth="1"/>
    <col min="8" max="8" width="10.57421875" style="4" customWidth="1"/>
    <col min="9" max="9" width="4.28125" style="4" customWidth="1"/>
    <col min="10" max="10" width="14.00390625" style="4" customWidth="1"/>
    <col min="11" max="11" width="4.28125" style="4" customWidth="1"/>
    <col min="12" max="12" width="12.00390625" style="20" customWidth="1"/>
    <col min="13" max="13" width="1.8515625" style="20" customWidth="1"/>
    <col min="14" max="14" width="13.00390625" style="20" customWidth="1"/>
    <col min="15" max="15" width="1.7109375" style="20" customWidth="1"/>
    <col min="16" max="16" width="13.00390625" style="20" customWidth="1"/>
    <col min="17" max="17" width="1.7109375" style="20" customWidth="1"/>
    <col min="18" max="18" width="11.28125" style="20" customWidth="1"/>
    <col min="19" max="19" width="1.7109375" style="20" customWidth="1"/>
    <col min="20" max="20" width="15.57421875" style="21" customWidth="1"/>
    <col min="21" max="21" width="2.00390625" style="21" customWidth="1"/>
    <col min="22" max="22" width="11.140625" style="21" customWidth="1"/>
    <col min="23" max="23" width="1.7109375" style="21" customWidth="1"/>
    <col min="24" max="24" width="10.00390625" style="21" customWidth="1"/>
    <col min="25" max="25" width="1.7109375" style="21" customWidth="1"/>
    <col min="26" max="26" width="11.7109375" style="21" customWidth="1"/>
    <col min="27" max="27" width="2.28125" style="21" customWidth="1"/>
    <col min="28" max="28" width="9.00390625" style="21" customWidth="1"/>
    <col min="29" max="29" width="4.140625" style="21" customWidth="1"/>
    <col min="30" max="30" width="12.7109375" style="21" customWidth="1"/>
    <col min="31" max="31" width="4.421875" style="21" customWidth="1"/>
    <col min="32" max="32" width="12.421875" style="21" customWidth="1"/>
    <col min="33" max="33" width="3.7109375" style="21" customWidth="1"/>
    <col min="34" max="34" width="13.00390625" style="21" customWidth="1"/>
    <col min="35" max="35" width="4.00390625" style="21" customWidth="1"/>
    <col min="36" max="36" width="10.140625" style="21" customWidth="1"/>
    <col min="37" max="16384" width="8.8515625" style="21" customWidth="1"/>
  </cols>
  <sheetData>
    <row r="1" spans="2:3" ht="12.75">
      <c r="B1" s="18" t="s">
        <v>60</v>
      </c>
      <c r="C1" s="18"/>
    </row>
    <row r="4" spans="1:36" ht="12.75">
      <c r="A4" s="21" t="s">
        <v>97</v>
      </c>
      <c r="B4" s="18" t="s">
        <v>96</v>
      </c>
      <c r="C4" s="18"/>
      <c r="F4" s="4" t="s">
        <v>105</v>
      </c>
      <c r="H4" s="4" t="s">
        <v>106</v>
      </c>
      <c r="J4" s="4" t="s">
        <v>107</v>
      </c>
      <c r="L4" s="20" t="s">
        <v>28</v>
      </c>
      <c r="N4" s="4" t="s">
        <v>105</v>
      </c>
      <c r="O4" s="4"/>
      <c r="P4" s="4" t="s">
        <v>106</v>
      </c>
      <c r="Q4" s="4"/>
      <c r="R4" s="4" t="s">
        <v>107</v>
      </c>
      <c r="S4" s="4"/>
      <c r="T4" s="20" t="s">
        <v>28</v>
      </c>
      <c r="V4" s="4" t="s">
        <v>105</v>
      </c>
      <c r="W4" s="4"/>
      <c r="X4" s="4" t="s">
        <v>106</v>
      </c>
      <c r="Y4" s="4"/>
      <c r="Z4" s="4" t="s">
        <v>107</v>
      </c>
      <c r="AA4" s="4"/>
      <c r="AB4" s="20" t="s">
        <v>28</v>
      </c>
      <c r="AD4" s="4" t="s">
        <v>105</v>
      </c>
      <c r="AE4" s="4"/>
      <c r="AF4" s="4" t="s">
        <v>106</v>
      </c>
      <c r="AG4" s="4"/>
      <c r="AH4" s="4" t="s">
        <v>107</v>
      </c>
      <c r="AI4" s="4"/>
      <c r="AJ4" s="20" t="s">
        <v>28</v>
      </c>
    </row>
    <row r="6" spans="2:36" ht="12.75">
      <c r="B6" s="19" t="s">
        <v>123</v>
      </c>
      <c r="F6" s="4" t="s">
        <v>125</v>
      </c>
      <c r="H6" s="4" t="s">
        <v>125</v>
      </c>
      <c r="J6" s="4" t="s">
        <v>125</v>
      </c>
      <c r="L6" s="4" t="s">
        <v>125</v>
      </c>
      <c r="N6" s="4" t="s">
        <v>127</v>
      </c>
      <c r="P6" s="4" t="s">
        <v>127</v>
      </c>
      <c r="R6" s="4" t="s">
        <v>127</v>
      </c>
      <c r="T6" s="4" t="s">
        <v>127</v>
      </c>
      <c r="V6" s="4" t="s">
        <v>129</v>
      </c>
      <c r="X6" s="4" t="s">
        <v>129</v>
      </c>
      <c r="Z6" s="4" t="s">
        <v>129</v>
      </c>
      <c r="AB6" s="4" t="s">
        <v>129</v>
      </c>
      <c r="AD6" s="4" t="s">
        <v>131</v>
      </c>
      <c r="AF6" s="4" t="s">
        <v>131</v>
      </c>
      <c r="AH6" s="4" t="s">
        <v>131</v>
      </c>
      <c r="AJ6" s="4" t="s">
        <v>131</v>
      </c>
    </row>
    <row r="7" spans="2:36" ht="12.75">
      <c r="B7" s="19" t="s">
        <v>124</v>
      </c>
      <c r="F7" s="4" t="s">
        <v>126</v>
      </c>
      <c r="H7" s="4" t="s">
        <v>126</v>
      </c>
      <c r="J7" s="4" t="s">
        <v>126</v>
      </c>
      <c r="L7" s="4" t="s">
        <v>126</v>
      </c>
      <c r="N7" s="4" t="s">
        <v>128</v>
      </c>
      <c r="P7" s="4" t="s">
        <v>128</v>
      </c>
      <c r="R7" s="4" t="s">
        <v>128</v>
      </c>
      <c r="T7" s="4" t="s">
        <v>128</v>
      </c>
      <c r="V7" s="4" t="s">
        <v>130</v>
      </c>
      <c r="X7" s="4" t="s">
        <v>130</v>
      </c>
      <c r="Z7" s="4" t="s">
        <v>130</v>
      </c>
      <c r="AB7" s="4" t="s">
        <v>130</v>
      </c>
      <c r="AD7" s="4" t="s">
        <v>41</v>
      </c>
      <c r="AF7" s="4" t="s">
        <v>41</v>
      </c>
      <c r="AH7" s="4" t="s">
        <v>41</v>
      </c>
      <c r="AJ7" s="4" t="s">
        <v>41</v>
      </c>
    </row>
    <row r="8" spans="2:36" ht="12.75">
      <c r="B8" s="19" t="s">
        <v>132</v>
      </c>
      <c r="F8" s="4" t="s">
        <v>45</v>
      </c>
      <c r="H8" s="4" t="s">
        <v>45</v>
      </c>
      <c r="J8" s="4" t="s">
        <v>45</v>
      </c>
      <c r="L8" s="4" t="s">
        <v>45</v>
      </c>
      <c r="N8" s="4" t="s">
        <v>133</v>
      </c>
      <c r="P8" s="4" t="s">
        <v>133</v>
      </c>
      <c r="R8" s="4" t="s">
        <v>133</v>
      </c>
      <c r="T8" s="4" t="s">
        <v>133</v>
      </c>
      <c r="V8" s="4" t="s">
        <v>134</v>
      </c>
      <c r="X8" s="4" t="s">
        <v>134</v>
      </c>
      <c r="Z8" s="4" t="s">
        <v>134</v>
      </c>
      <c r="AB8" s="4" t="s">
        <v>134</v>
      </c>
      <c r="AD8" s="4" t="s">
        <v>41</v>
      </c>
      <c r="AF8" s="4" t="s">
        <v>41</v>
      </c>
      <c r="AH8" s="4" t="s">
        <v>41</v>
      </c>
      <c r="AJ8" s="4" t="s">
        <v>41</v>
      </c>
    </row>
    <row r="9" spans="2:36" ht="12.75">
      <c r="B9" s="19" t="s">
        <v>94</v>
      </c>
      <c r="F9" s="20" t="s">
        <v>62</v>
      </c>
      <c r="H9" s="20" t="s">
        <v>62</v>
      </c>
      <c r="J9" s="20" t="s">
        <v>62</v>
      </c>
      <c r="L9" s="20" t="s">
        <v>62</v>
      </c>
      <c r="N9" s="20" t="s">
        <v>55</v>
      </c>
      <c r="P9" s="20" t="s">
        <v>55</v>
      </c>
      <c r="R9" s="20" t="s">
        <v>55</v>
      </c>
      <c r="T9" s="20" t="s">
        <v>55</v>
      </c>
      <c r="U9" s="20"/>
      <c r="V9" s="20" t="s">
        <v>61</v>
      </c>
      <c r="W9" s="20"/>
      <c r="X9" s="20" t="s">
        <v>61</v>
      </c>
      <c r="Y9" s="20"/>
      <c r="Z9" s="20" t="s">
        <v>61</v>
      </c>
      <c r="AA9" s="20"/>
      <c r="AB9" s="20" t="s">
        <v>61</v>
      </c>
      <c r="AC9" s="20"/>
      <c r="AD9" s="20" t="s">
        <v>41</v>
      </c>
      <c r="AE9" s="20"/>
      <c r="AF9" s="20" t="s">
        <v>41</v>
      </c>
      <c r="AG9" s="20"/>
      <c r="AH9" s="20" t="s">
        <v>41</v>
      </c>
      <c r="AI9" s="20"/>
      <c r="AJ9" s="20" t="s">
        <v>41</v>
      </c>
    </row>
    <row r="10" spans="2:27" ht="12.75">
      <c r="B10" s="19" t="s">
        <v>99</v>
      </c>
      <c r="D10" s="19" t="s">
        <v>29</v>
      </c>
      <c r="F10" s="20">
        <f>2814*454</f>
        <v>1277556</v>
      </c>
      <c r="G10" s="20"/>
      <c r="H10" s="20">
        <f>2826*454</f>
        <v>1283004</v>
      </c>
      <c r="I10" s="20"/>
      <c r="J10" s="20">
        <f>2826*454</f>
        <v>1283004</v>
      </c>
      <c r="L10" s="25">
        <f>AVERAGE(2814,2826,2826)*453.6</f>
        <v>1280059.2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2:35" ht="12.75">
      <c r="B11" s="19" t="s">
        <v>99</v>
      </c>
      <c r="D11" s="19" t="s">
        <v>56</v>
      </c>
      <c r="F11" s="20"/>
      <c r="G11" s="20"/>
      <c r="H11" s="20"/>
      <c r="I11" s="20"/>
      <c r="J11" s="20"/>
      <c r="L11" s="22"/>
      <c r="M11" s="22"/>
      <c r="N11" s="22">
        <v>78100</v>
      </c>
      <c r="O11" s="22"/>
      <c r="P11" s="22">
        <v>78800</v>
      </c>
      <c r="Q11" s="22"/>
      <c r="R11" s="22">
        <v>78700</v>
      </c>
      <c r="S11" s="22"/>
      <c r="T11" s="25">
        <v>78533</v>
      </c>
      <c r="U11" s="25"/>
      <c r="V11" s="25">
        <v>2700</v>
      </c>
      <c r="W11" s="25"/>
      <c r="X11" s="25">
        <v>2300</v>
      </c>
      <c r="Y11" s="25"/>
      <c r="Z11" s="25">
        <v>1600</v>
      </c>
      <c r="AA11" s="25"/>
      <c r="AB11" s="25">
        <f>AVERAGE(V11,X11,Z11)</f>
        <v>2200</v>
      </c>
      <c r="AC11" s="25"/>
      <c r="AD11" s="25"/>
      <c r="AE11" s="25"/>
      <c r="AF11" s="25"/>
      <c r="AG11" s="25"/>
      <c r="AH11" s="25"/>
      <c r="AI11" s="25"/>
    </row>
    <row r="12" spans="2:36" ht="12.75">
      <c r="B12" s="19" t="s">
        <v>38</v>
      </c>
      <c r="D12" s="19" t="s">
        <v>36</v>
      </c>
      <c r="F12" s="44">
        <f>F13*F10/454/1000000</f>
        <v>45.3054</v>
      </c>
      <c r="G12" s="44"/>
      <c r="H12" s="44">
        <f>H13*H10/454/1000000</f>
        <v>42.9552</v>
      </c>
      <c r="I12" s="44"/>
      <c r="J12" s="44">
        <f>J13*J10/454/1000000</f>
        <v>44.6508</v>
      </c>
      <c r="L12" s="22">
        <f>L10*L13/1000000/453.6</f>
        <v>42.8944</v>
      </c>
      <c r="M12" s="22"/>
      <c r="N12" s="22">
        <f>N11*N14/1000000</f>
        <v>24.992</v>
      </c>
      <c r="O12" s="22"/>
      <c r="P12" s="22">
        <f>P11*P14/1000000</f>
        <v>25.216</v>
      </c>
      <c r="Q12" s="22"/>
      <c r="R12" s="22">
        <f>R11*R14/1000000</f>
        <v>25.184</v>
      </c>
      <c r="S12" s="22"/>
      <c r="T12" s="22">
        <f>T11*T14/1000000</f>
        <v>25.13056</v>
      </c>
      <c r="U12" s="22"/>
      <c r="V12" s="22">
        <f>V11*V14/1000000</f>
        <v>2.7</v>
      </c>
      <c r="W12" s="22"/>
      <c r="X12" s="22">
        <f>X11*X14/1000000</f>
        <v>2.3</v>
      </c>
      <c r="Y12" s="22"/>
      <c r="Z12" s="22">
        <f>Z11*Z14/1000000</f>
        <v>1.6</v>
      </c>
      <c r="AA12" s="22"/>
      <c r="AB12" s="22">
        <f>AB11*AB14/1000000</f>
        <v>2.2</v>
      </c>
      <c r="AC12" s="22"/>
      <c r="AD12" s="22">
        <f>SUM(F12,N12,V12)</f>
        <v>72.9974</v>
      </c>
      <c r="AE12" s="22"/>
      <c r="AF12" s="22">
        <f>SUM(H12,P12,X12)</f>
        <v>70.4712</v>
      </c>
      <c r="AG12" s="22"/>
      <c r="AH12" s="22">
        <f>SUM(J12,R12,Z12)</f>
        <v>71.4348</v>
      </c>
      <c r="AI12" s="22"/>
      <c r="AJ12" s="22">
        <f>SUM(L12,T12,AB12)</f>
        <v>70.22496</v>
      </c>
    </row>
    <row r="13" spans="2:35" ht="12.75">
      <c r="B13" s="19" t="s">
        <v>37</v>
      </c>
      <c r="D13" s="19" t="s">
        <v>30</v>
      </c>
      <c r="F13" s="20">
        <v>16100</v>
      </c>
      <c r="G13" s="20"/>
      <c r="H13" s="20">
        <v>15200</v>
      </c>
      <c r="I13" s="20"/>
      <c r="J13" s="20">
        <v>15800</v>
      </c>
      <c r="L13" s="25">
        <v>15200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2"/>
      <c r="AC13" s="22"/>
      <c r="AD13" s="22"/>
      <c r="AE13" s="22"/>
      <c r="AF13" s="22"/>
      <c r="AG13" s="22"/>
      <c r="AH13" s="22"/>
      <c r="AI13" s="22"/>
    </row>
    <row r="14" spans="2:28" ht="12.75">
      <c r="B14" s="19" t="s">
        <v>37</v>
      </c>
      <c r="D14" s="19" t="s">
        <v>57</v>
      </c>
      <c r="F14" s="20"/>
      <c r="G14" s="20"/>
      <c r="H14" s="20"/>
      <c r="I14" s="20"/>
      <c r="J14" s="20"/>
      <c r="L14" s="23"/>
      <c r="M14" s="23"/>
      <c r="N14" s="22">
        <v>320</v>
      </c>
      <c r="O14" s="22"/>
      <c r="P14" s="22">
        <v>320</v>
      </c>
      <c r="Q14" s="22"/>
      <c r="R14" s="22">
        <v>320</v>
      </c>
      <c r="S14" s="23"/>
      <c r="T14" s="25">
        <v>320</v>
      </c>
      <c r="U14" s="25"/>
      <c r="V14" s="25">
        <v>1000</v>
      </c>
      <c r="W14" s="25"/>
      <c r="X14" s="25">
        <v>1000</v>
      </c>
      <c r="Y14" s="25"/>
      <c r="Z14" s="25">
        <v>1000</v>
      </c>
      <c r="AA14" s="25"/>
      <c r="AB14" s="21">
        <v>1000</v>
      </c>
    </row>
    <row r="15" spans="2:36" ht="12.75">
      <c r="B15" s="19" t="s">
        <v>32</v>
      </c>
      <c r="D15" s="19" t="s">
        <v>29</v>
      </c>
      <c r="F15" s="20">
        <v>127.6</v>
      </c>
      <c r="G15" s="20"/>
      <c r="H15" s="20">
        <v>128.2</v>
      </c>
      <c r="I15" s="20"/>
      <c r="J15" s="20">
        <v>128.2</v>
      </c>
      <c r="L15" s="20">
        <v>128.2</v>
      </c>
      <c r="AB15" s="20"/>
      <c r="AC15" s="20"/>
      <c r="AD15" s="20"/>
      <c r="AE15" s="20"/>
      <c r="AF15" s="20"/>
      <c r="AG15" s="20"/>
      <c r="AH15" s="20"/>
      <c r="AI15" s="20"/>
      <c r="AJ15" s="20">
        <v>128.2</v>
      </c>
    </row>
    <row r="16" spans="2:36" ht="12.75">
      <c r="B16" s="19" t="s">
        <v>33</v>
      </c>
      <c r="D16" s="19" t="s">
        <v>29</v>
      </c>
      <c r="E16" s="4" t="s">
        <v>31</v>
      </c>
      <c r="F16" s="20">
        <v>13</v>
      </c>
      <c r="G16" s="20" t="s">
        <v>31</v>
      </c>
      <c r="H16" s="20">
        <v>13</v>
      </c>
      <c r="I16" s="20" t="s">
        <v>31</v>
      </c>
      <c r="J16" s="20">
        <v>13</v>
      </c>
      <c r="L16" s="20">
        <v>13</v>
      </c>
      <c r="AB16" s="20"/>
      <c r="AC16" s="20"/>
      <c r="AD16" s="20"/>
      <c r="AE16" s="20"/>
      <c r="AF16" s="20"/>
      <c r="AG16" s="20"/>
      <c r="AH16" s="20"/>
      <c r="AI16" s="20"/>
      <c r="AJ16" s="20">
        <v>13</v>
      </c>
    </row>
    <row r="17" spans="2:36" ht="12.75">
      <c r="B17" s="19" t="s">
        <v>89</v>
      </c>
      <c r="D17" s="19" t="s">
        <v>29</v>
      </c>
      <c r="E17" s="4" t="s">
        <v>31</v>
      </c>
      <c r="F17" s="20">
        <v>10</v>
      </c>
      <c r="G17" s="20" t="s">
        <v>31</v>
      </c>
      <c r="H17" s="20">
        <v>10</v>
      </c>
      <c r="I17" s="20" t="s">
        <v>31</v>
      </c>
      <c r="J17" s="20">
        <v>10</v>
      </c>
      <c r="L17" s="20">
        <v>10</v>
      </c>
      <c r="AB17" s="20"/>
      <c r="AC17" s="20"/>
      <c r="AD17" s="20"/>
      <c r="AE17" s="20"/>
      <c r="AF17" s="20"/>
      <c r="AG17" s="20"/>
      <c r="AH17" s="20"/>
      <c r="AI17" s="20"/>
      <c r="AJ17" s="20">
        <v>10</v>
      </c>
    </row>
    <row r="18" spans="2:36" ht="12.75">
      <c r="B18" s="19" t="s">
        <v>85</v>
      </c>
      <c r="D18" s="19" t="s">
        <v>29</v>
      </c>
      <c r="E18" s="4" t="s">
        <v>31</v>
      </c>
      <c r="F18" s="20">
        <v>1</v>
      </c>
      <c r="G18" s="20" t="s">
        <v>31</v>
      </c>
      <c r="H18" s="20">
        <v>1</v>
      </c>
      <c r="I18" s="20" t="s">
        <v>31</v>
      </c>
      <c r="J18" s="20">
        <v>1</v>
      </c>
      <c r="L18" s="20">
        <v>1</v>
      </c>
      <c r="AB18" s="20"/>
      <c r="AC18" s="20"/>
      <c r="AD18" s="20"/>
      <c r="AE18" s="20"/>
      <c r="AF18" s="20"/>
      <c r="AG18" s="20"/>
      <c r="AH18" s="20"/>
      <c r="AI18" s="20"/>
      <c r="AJ18" s="20">
        <v>1</v>
      </c>
    </row>
    <row r="19" spans="2:36" ht="12.75">
      <c r="B19" s="19" t="s">
        <v>86</v>
      </c>
      <c r="D19" s="19" t="s">
        <v>29</v>
      </c>
      <c r="E19" s="4" t="s">
        <v>31</v>
      </c>
      <c r="F19" s="20">
        <v>1</v>
      </c>
      <c r="G19" s="20" t="s">
        <v>31</v>
      </c>
      <c r="H19" s="20">
        <v>1</v>
      </c>
      <c r="I19" s="20" t="s">
        <v>31</v>
      </c>
      <c r="J19" s="20">
        <v>1</v>
      </c>
      <c r="L19" s="20">
        <v>1</v>
      </c>
      <c r="AB19" s="20"/>
      <c r="AC19" s="20"/>
      <c r="AD19" s="20"/>
      <c r="AE19" s="20"/>
      <c r="AF19" s="20"/>
      <c r="AG19" s="20"/>
      <c r="AH19" s="20"/>
      <c r="AI19" s="20"/>
      <c r="AJ19" s="20">
        <v>1</v>
      </c>
    </row>
    <row r="20" spans="2:36" ht="12.75">
      <c r="B20" s="19" t="s">
        <v>87</v>
      </c>
      <c r="D20" s="19" t="s">
        <v>29</v>
      </c>
      <c r="E20" s="4" t="s">
        <v>31</v>
      </c>
      <c r="F20" s="20">
        <v>0.1</v>
      </c>
      <c r="G20" s="20" t="s">
        <v>31</v>
      </c>
      <c r="H20" s="20">
        <v>0.1</v>
      </c>
      <c r="I20" s="20" t="s">
        <v>31</v>
      </c>
      <c r="J20" s="20">
        <v>0.1</v>
      </c>
      <c r="L20" s="20">
        <v>0.1</v>
      </c>
      <c r="AB20" s="20"/>
      <c r="AC20" s="20"/>
      <c r="AD20" s="20"/>
      <c r="AE20" s="20"/>
      <c r="AF20" s="20"/>
      <c r="AG20" s="20"/>
      <c r="AH20" s="20"/>
      <c r="AI20" s="20"/>
      <c r="AJ20" s="20">
        <v>0.1</v>
      </c>
    </row>
    <row r="21" spans="2:36" ht="12.75">
      <c r="B21" s="19" t="s">
        <v>91</v>
      </c>
      <c r="D21" s="19" t="s">
        <v>29</v>
      </c>
      <c r="E21" s="4" t="s">
        <v>31</v>
      </c>
      <c r="F21" s="20">
        <v>1</v>
      </c>
      <c r="G21" s="20" t="s">
        <v>31</v>
      </c>
      <c r="H21" s="20">
        <v>1</v>
      </c>
      <c r="I21" s="20" t="s">
        <v>31</v>
      </c>
      <c r="J21" s="20">
        <v>1</v>
      </c>
      <c r="L21" s="20">
        <v>1</v>
      </c>
      <c r="AB21" s="20"/>
      <c r="AC21" s="20"/>
      <c r="AD21" s="20"/>
      <c r="AE21" s="20"/>
      <c r="AF21" s="20"/>
      <c r="AG21" s="20"/>
      <c r="AH21" s="20"/>
      <c r="AI21" s="20"/>
      <c r="AJ21" s="20">
        <v>1</v>
      </c>
    </row>
    <row r="22" spans="2:36" ht="12.75">
      <c r="B22" s="19" t="s">
        <v>93</v>
      </c>
      <c r="D22" s="19" t="s">
        <v>29</v>
      </c>
      <c r="E22" s="4" t="s">
        <v>31</v>
      </c>
      <c r="F22" s="20">
        <v>1.1</v>
      </c>
      <c r="G22" s="20" t="s">
        <v>31</v>
      </c>
      <c r="H22" s="20">
        <v>1.1</v>
      </c>
      <c r="I22" s="20" t="s">
        <v>31</v>
      </c>
      <c r="J22" s="20">
        <v>1.1</v>
      </c>
      <c r="L22" s="20">
        <v>1.1</v>
      </c>
      <c r="AB22" s="20"/>
      <c r="AC22" s="20"/>
      <c r="AD22" s="20"/>
      <c r="AE22" s="20"/>
      <c r="AF22" s="20"/>
      <c r="AG22" s="20"/>
      <c r="AH22" s="20"/>
      <c r="AI22" s="20"/>
      <c r="AJ22" s="20">
        <v>1.1</v>
      </c>
    </row>
    <row r="23" spans="2:36" ht="12.75">
      <c r="B23" s="19" t="s">
        <v>90</v>
      </c>
      <c r="D23" s="19" t="s">
        <v>29</v>
      </c>
      <c r="E23" s="4" t="s">
        <v>31</v>
      </c>
      <c r="F23" s="20">
        <v>1</v>
      </c>
      <c r="G23" s="20" t="s">
        <v>31</v>
      </c>
      <c r="H23" s="20">
        <v>1</v>
      </c>
      <c r="I23" s="20" t="s">
        <v>31</v>
      </c>
      <c r="J23" s="20">
        <v>1</v>
      </c>
      <c r="L23" s="20">
        <v>1</v>
      </c>
      <c r="AB23" s="20"/>
      <c r="AC23" s="20"/>
      <c r="AD23" s="20"/>
      <c r="AE23" s="20"/>
      <c r="AF23" s="20"/>
      <c r="AG23" s="20"/>
      <c r="AH23" s="20"/>
      <c r="AI23" s="20"/>
      <c r="AJ23" s="20">
        <v>1</v>
      </c>
    </row>
    <row r="24" spans="2:36" ht="12.75">
      <c r="B24" s="19" t="s">
        <v>98</v>
      </c>
      <c r="D24" s="19" t="s">
        <v>29</v>
      </c>
      <c r="E24" s="4" t="s">
        <v>31</v>
      </c>
      <c r="F24" s="20">
        <v>0.1</v>
      </c>
      <c r="G24" s="20" t="s">
        <v>31</v>
      </c>
      <c r="H24" s="20">
        <v>0.1</v>
      </c>
      <c r="I24" s="20" t="s">
        <v>31</v>
      </c>
      <c r="J24" s="20">
        <v>0.1</v>
      </c>
      <c r="L24" s="20">
        <v>0.1</v>
      </c>
      <c r="AB24" s="20"/>
      <c r="AC24" s="20"/>
      <c r="AD24" s="20"/>
      <c r="AE24" s="20"/>
      <c r="AF24" s="20"/>
      <c r="AG24" s="20"/>
      <c r="AH24" s="20"/>
      <c r="AI24" s="20"/>
      <c r="AJ24" s="20">
        <v>0.1</v>
      </c>
    </row>
    <row r="25" spans="2:36" ht="12.75">
      <c r="B25" s="19" t="s">
        <v>92</v>
      </c>
      <c r="D25" s="19" t="s">
        <v>29</v>
      </c>
      <c r="E25" s="4" t="s">
        <v>31</v>
      </c>
      <c r="F25" s="20">
        <v>1.5</v>
      </c>
      <c r="G25" s="20" t="s">
        <v>31</v>
      </c>
      <c r="H25" s="20">
        <v>1.5</v>
      </c>
      <c r="I25" s="20" t="s">
        <v>31</v>
      </c>
      <c r="J25" s="20">
        <v>1.5</v>
      </c>
      <c r="L25" s="20">
        <v>1.5</v>
      </c>
      <c r="AB25" s="20"/>
      <c r="AC25" s="20"/>
      <c r="AD25" s="20"/>
      <c r="AE25" s="20"/>
      <c r="AF25" s="20"/>
      <c r="AG25" s="20"/>
      <c r="AH25" s="20"/>
      <c r="AI25" s="20"/>
      <c r="AJ25" s="20">
        <v>1.5</v>
      </c>
    </row>
    <row r="26" spans="2:36" ht="12.75">
      <c r="B26" s="19" t="s">
        <v>88</v>
      </c>
      <c r="D26" s="19" t="s">
        <v>29</v>
      </c>
      <c r="E26" s="4" t="s">
        <v>31</v>
      </c>
      <c r="F26" s="20">
        <v>0.5</v>
      </c>
      <c r="G26" s="20" t="s">
        <v>31</v>
      </c>
      <c r="H26" s="20">
        <v>0.5</v>
      </c>
      <c r="I26" s="20" t="s">
        <v>31</v>
      </c>
      <c r="J26" s="20">
        <v>0.5</v>
      </c>
      <c r="L26" s="20">
        <v>0.5</v>
      </c>
      <c r="AB26" s="20"/>
      <c r="AC26" s="20"/>
      <c r="AD26" s="20"/>
      <c r="AE26" s="20"/>
      <c r="AF26" s="20"/>
      <c r="AG26" s="20"/>
      <c r="AH26" s="20"/>
      <c r="AI26" s="20"/>
      <c r="AJ26" s="20">
        <v>0.5</v>
      </c>
    </row>
    <row r="27" spans="28:35" ht="12.75">
      <c r="AB27" s="20"/>
      <c r="AC27" s="20"/>
      <c r="AD27" s="20"/>
      <c r="AE27" s="20"/>
      <c r="AF27" s="20"/>
      <c r="AG27" s="20"/>
      <c r="AH27" s="20"/>
      <c r="AI27" s="20"/>
    </row>
    <row r="28" spans="2:36" ht="12.75">
      <c r="B28" s="19" t="s">
        <v>39</v>
      </c>
      <c r="D28" s="19" t="s">
        <v>25</v>
      </c>
      <c r="F28" s="20">
        <f>emiss!G13</f>
        <v>19218</v>
      </c>
      <c r="H28" s="20">
        <f>emiss!I13</f>
        <v>18052</v>
      </c>
      <c r="J28" s="20">
        <f>emiss!K13</f>
        <v>17049</v>
      </c>
      <c r="L28" s="24">
        <f>emiss!M13</f>
        <v>18106.333333333332</v>
      </c>
      <c r="M28" s="24"/>
      <c r="N28" s="24"/>
      <c r="O28" s="24"/>
      <c r="P28" s="24"/>
      <c r="Q28" s="24"/>
      <c r="R28" s="24"/>
      <c r="S28" s="24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8">
        <f>emiss!M13</f>
        <v>18106.333333333332</v>
      </c>
    </row>
    <row r="29" spans="2:36" ht="12.75">
      <c r="B29" s="19" t="s">
        <v>40</v>
      </c>
      <c r="D29" s="19" t="s">
        <v>26</v>
      </c>
      <c r="F29" s="20">
        <f>emiss!G14</f>
        <v>4.8</v>
      </c>
      <c r="H29" s="20">
        <f>emiss!I14</f>
        <v>4.8</v>
      </c>
      <c r="J29" s="20">
        <f>emiss!K14</f>
        <v>4.9</v>
      </c>
      <c r="L29" s="24">
        <f>emiss!M14</f>
        <v>4.833333333333333</v>
      </c>
      <c r="M29" s="24"/>
      <c r="N29" s="24"/>
      <c r="O29" s="24"/>
      <c r="P29" s="24"/>
      <c r="Q29" s="24"/>
      <c r="R29" s="24"/>
      <c r="S29" s="24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4">
        <f>emiss!M14</f>
        <v>4.833333333333333</v>
      </c>
    </row>
    <row r="30" spans="6:36" ht="12.75">
      <c r="F30" s="20"/>
      <c r="H30" s="20"/>
      <c r="J30" s="20"/>
      <c r="L30" s="24"/>
      <c r="M30" s="24"/>
      <c r="N30" s="24"/>
      <c r="O30" s="24"/>
      <c r="P30" s="24"/>
      <c r="Q30" s="24"/>
      <c r="R30" s="24"/>
      <c r="S30" s="24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4"/>
    </row>
    <row r="31" spans="2:36" ht="12.75">
      <c r="B31" s="19" t="s">
        <v>135</v>
      </c>
      <c r="D31" s="19" t="s">
        <v>36</v>
      </c>
      <c r="L31" s="24"/>
      <c r="M31" s="24"/>
      <c r="N31" s="24"/>
      <c r="O31" s="24"/>
      <c r="P31" s="24"/>
      <c r="Q31" s="24"/>
      <c r="R31" s="24"/>
      <c r="S31" s="24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4">
        <f>AJ28/9000*(21-AJ29)/21*60</f>
        <v>92.92668430335095</v>
      </c>
    </row>
    <row r="32" spans="28:35" ht="12.75">
      <c r="AB32" s="20"/>
      <c r="AC32" s="20"/>
      <c r="AD32" s="20"/>
      <c r="AE32" s="20"/>
      <c r="AF32" s="20"/>
      <c r="AG32" s="20"/>
      <c r="AH32" s="20"/>
      <c r="AI32" s="20"/>
    </row>
    <row r="33" spans="2:35" ht="12.75">
      <c r="B33" s="32" t="s">
        <v>66</v>
      </c>
      <c r="C33" s="32"/>
      <c r="AB33" s="20"/>
      <c r="AC33" s="20"/>
      <c r="AD33" s="20"/>
      <c r="AE33" s="20"/>
      <c r="AF33" s="20"/>
      <c r="AG33" s="20"/>
      <c r="AH33" s="20"/>
      <c r="AI33" s="20"/>
    </row>
    <row r="34" spans="2:36" ht="12.75">
      <c r="B34" s="19" t="s">
        <v>32</v>
      </c>
      <c r="D34" s="19" t="s">
        <v>42</v>
      </c>
      <c r="F34" s="24">
        <f>F15/F28/60/0.0283*1000*(21-7)/(21-F29)</f>
        <v>3.3792305327428367</v>
      </c>
      <c r="H34" s="24">
        <f>H15/H28/60/0.0283*1000*(21-7)/(21-H29)</f>
        <v>3.6144151634445305</v>
      </c>
      <c r="J34" s="24">
        <f>J15/J28/60/0.0283*1000*(21-7)/(21-J29)</f>
        <v>3.8508232755281204</v>
      </c>
      <c r="L34" s="24">
        <f>AVERAGE(F34,H34,J34)</f>
        <v>3.614822990571829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8">
        <f aca="true" t="shared" si="0" ref="AC34:AI34">E34</f>
        <v>0</v>
      </c>
      <c r="AD34" s="24">
        <f t="shared" si="0"/>
        <v>3.3792305327428367</v>
      </c>
      <c r="AE34" s="28">
        <f t="shared" si="0"/>
        <v>0</v>
      </c>
      <c r="AF34" s="24">
        <f t="shared" si="0"/>
        <v>3.6144151634445305</v>
      </c>
      <c r="AG34" s="28">
        <f t="shared" si="0"/>
        <v>0</v>
      </c>
      <c r="AH34" s="24">
        <f t="shared" si="0"/>
        <v>3.8508232755281204</v>
      </c>
      <c r="AI34" s="28">
        <f t="shared" si="0"/>
        <v>0</v>
      </c>
      <c r="AJ34" s="24">
        <f>AVERAGE(AH34,AF34,AD34)</f>
        <v>3.614822990571829</v>
      </c>
    </row>
    <row r="35" spans="2:36" ht="12.75">
      <c r="B35" s="19" t="s">
        <v>33</v>
      </c>
      <c r="D35" s="19" t="s">
        <v>43</v>
      </c>
      <c r="E35" s="4">
        <v>100</v>
      </c>
      <c r="F35" s="24">
        <f aca="true" t="shared" si="1" ref="F35:H45">F16/F$28/60/0.0283*1000000*(21-7)/(21-F$29)</f>
        <v>344.27897277160554</v>
      </c>
      <c r="G35" s="4">
        <v>100</v>
      </c>
      <c r="H35" s="24">
        <f t="shared" si="1"/>
        <v>366.5163582276045</v>
      </c>
      <c r="I35" s="4">
        <v>100</v>
      </c>
      <c r="J35" s="24">
        <f aca="true" t="shared" si="2" ref="J35:J45">J16/J$28/60/0.0283*1000000*(21-7)/(21-J$29)</f>
        <v>390.4890997025395</v>
      </c>
      <c r="K35" s="4">
        <v>100</v>
      </c>
      <c r="L35" s="24">
        <f>AVERAGE(F35,H35,J35)</f>
        <v>367.09481023391646</v>
      </c>
      <c r="M35" s="24"/>
      <c r="N35" s="24"/>
      <c r="O35" s="24"/>
      <c r="P35" s="24"/>
      <c r="Q35" s="24"/>
      <c r="R35" s="24"/>
      <c r="S35" s="24"/>
      <c r="AB35" s="24"/>
      <c r="AC35" s="28">
        <f aca="true" t="shared" si="3" ref="AC35:AI48">E35</f>
        <v>100</v>
      </c>
      <c r="AD35" s="24">
        <f aca="true" t="shared" si="4" ref="AD35:AH45">F35</f>
        <v>344.27897277160554</v>
      </c>
      <c r="AE35" s="28">
        <f t="shared" si="3"/>
        <v>100</v>
      </c>
      <c r="AF35" s="24">
        <f t="shared" si="4"/>
        <v>366.5163582276045</v>
      </c>
      <c r="AG35" s="28">
        <f t="shared" si="3"/>
        <v>100</v>
      </c>
      <c r="AH35" s="24">
        <f t="shared" si="4"/>
        <v>390.4890997025395</v>
      </c>
      <c r="AI35" s="28">
        <f t="shared" si="3"/>
        <v>100</v>
      </c>
      <c r="AJ35" s="24">
        <f>AVERAGE(AH35,AF35,AD35)</f>
        <v>367.09481023391646</v>
      </c>
    </row>
    <row r="36" spans="2:36" ht="12.75">
      <c r="B36" s="19" t="s">
        <v>89</v>
      </c>
      <c r="D36" s="19" t="s">
        <v>43</v>
      </c>
      <c r="E36" s="4">
        <v>100</v>
      </c>
      <c r="F36" s="24">
        <f t="shared" si="1"/>
        <v>264.82997905508125</v>
      </c>
      <c r="G36" s="4">
        <v>100</v>
      </c>
      <c r="H36" s="24">
        <f t="shared" si="1"/>
        <v>281.93566017508033</v>
      </c>
      <c r="I36" s="4">
        <v>100</v>
      </c>
      <c r="J36" s="24">
        <f t="shared" si="2"/>
        <v>300.37623054041495</v>
      </c>
      <c r="K36" s="4">
        <v>100</v>
      </c>
      <c r="L36" s="24">
        <f aca="true" t="shared" si="5" ref="L36:L45">AVERAGE(F36,H36,J36)</f>
        <v>282.3806232568588</v>
      </c>
      <c r="M36" s="24"/>
      <c r="N36" s="24"/>
      <c r="O36" s="24"/>
      <c r="P36" s="24"/>
      <c r="Q36" s="24"/>
      <c r="R36" s="24"/>
      <c r="S36" s="24"/>
      <c r="AB36" s="24"/>
      <c r="AC36" s="28">
        <f t="shared" si="3"/>
        <v>100</v>
      </c>
      <c r="AD36" s="24">
        <f t="shared" si="4"/>
        <v>264.82997905508125</v>
      </c>
      <c r="AE36" s="28">
        <f t="shared" si="3"/>
        <v>100</v>
      </c>
      <c r="AF36" s="24">
        <f t="shared" si="4"/>
        <v>281.93566017508033</v>
      </c>
      <c r="AG36" s="28">
        <f t="shared" si="3"/>
        <v>100</v>
      </c>
      <c r="AH36" s="24">
        <f t="shared" si="4"/>
        <v>300.37623054041495</v>
      </c>
      <c r="AI36" s="28">
        <f t="shared" si="3"/>
        <v>100</v>
      </c>
      <c r="AJ36" s="24">
        <f aca="true" t="shared" si="6" ref="AJ36:AJ48">AVERAGE(AH36,AF36,AD36)</f>
        <v>282.3806232568589</v>
      </c>
    </row>
    <row r="37" spans="2:36" ht="12.75">
      <c r="B37" s="19" t="s">
        <v>85</v>
      </c>
      <c r="D37" s="19" t="s">
        <v>43</v>
      </c>
      <c r="E37" s="4">
        <v>100</v>
      </c>
      <c r="F37" s="24">
        <f t="shared" si="1"/>
        <v>26.482997905508128</v>
      </c>
      <c r="G37" s="4">
        <v>100</v>
      </c>
      <c r="H37" s="24">
        <f t="shared" si="1"/>
        <v>28.193566017508036</v>
      </c>
      <c r="I37" s="4">
        <v>100</v>
      </c>
      <c r="J37" s="24">
        <f t="shared" si="2"/>
        <v>30.037623054041504</v>
      </c>
      <c r="K37" s="4">
        <v>100</v>
      </c>
      <c r="L37" s="24">
        <f t="shared" si="5"/>
        <v>28.23806232568589</v>
      </c>
      <c r="M37" s="24"/>
      <c r="N37" s="24"/>
      <c r="O37" s="24"/>
      <c r="P37" s="24"/>
      <c r="Q37" s="24"/>
      <c r="R37" s="24"/>
      <c r="S37" s="24"/>
      <c r="AB37" s="24"/>
      <c r="AC37" s="28">
        <f t="shared" si="3"/>
        <v>100</v>
      </c>
      <c r="AD37" s="24">
        <f t="shared" si="4"/>
        <v>26.482997905508128</v>
      </c>
      <c r="AE37" s="28">
        <f t="shared" si="3"/>
        <v>100</v>
      </c>
      <c r="AF37" s="24">
        <f t="shared" si="4"/>
        <v>28.193566017508036</v>
      </c>
      <c r="AG37" s="28">
        <f t="shared" si="3"/>
        <v>100</v>
      </c>
      <c r="AH37" s="24">
        <f t="shared" si="4"/>
        <v>30.037623054041504</v>
      </c>
      <c r="AI37" s="28">
        <f t="shared" si="3"/>
        <v>100</v>
      </c>
      <c r="AJ37" s="24">
        <f t="shared" si="6"/>
        <v>28.23806232568589</v>
      </c>
    </row>
    <row r="38" spans="2:36" ht="12.75">
      <c r="B38" s="19" t="s">
        <v>86</v>
      </c>
      <c r="D38" s="19" t="s">
        <v>43</v>
      </c>
      <c r="E38" s="4">
        <v>100</v>
      </c>
      <c r="F38" s="24">
        <f t="shared" si="1"/>
        <v>26.482997905508128</v>
      </c>
      <c r="G38" s="4">
        <v>100</v>
      </c>
      <c r="H38" s="24">
        <f t="shared" si="1"/>
        <v>28.193566017508036</v>
      </c>
      <c r="I38" s="4">
        <v>100</v>
      </c>
      <c r="J38" s="24">
        <f t="shared" si="2"/>
        <v>30.037623054041504</v>
      </c>
      <c r="K38" s="4">
        <v>100</v>
      </c>
      <c r="L38" s="24">
        <f t="shared" si="5"/>
        <v>28.23806232568589</v>
      </c>
      <c r="M38" s="24"/>
      <c r="N38" s="24"/>
      <c r="O38" s="24"/>
      <c r="P38" s="24"/>
      <c r="Q38" s="24"/>
      <c r="R38" s="24"/>
      <c r="S38" s="24"/>
      <c r="AB38" s="24"/>
      <c r="AC38" s="28">
        <f t="shared" si="3"/>
        <v>100</v>
      </c>
      <c r="AD38" s="24">
        <f t="shared" si="4"/>
        <v>26.482997905508128</v>
      </c>
      <c r="AE38" s="28">
        <f t="shared" si="3"/>
        <v>100</v>
      </c>
      <c r="AF38" s="24">
        <f t="shared" si="4"/>
        <v>28.193566017508036</v>
      </c>
      <c r="AG38" s="28">
        <f t="shared" si="3"/>
        <v>100</v>
      </c>
      <c r="AH38" s="24">
        <f t="shared" si="4"/>
        <v>30.037623054041504</v>
      </c>
      <c r="AI38" s="28">
        <f t="shared" si="3"/>
        <v>100</v>
      </c>
      <c r="AJ38" s="24">
        <f t="shared" si="6"/>
        <v>28.23806232568589</v>
      </c>
    </row>
    <row r="39" spans="2:36" ht="12.75">
      <c r="B39" s="19" t="s">
        <v>87</v>
      </c>
      <c r="D39" s="19" t="s">
        <v>43</v>
      </c>
      <c r="E39" s="4">
        <v>100</v>
      </c>
      <c r="F39" s="24">
        <f t="shared" si="1"/>
        <v>2.648299790550813</v>
      </c>
      <c r="G39" s="4">
        <v>100</v>
      </c>
      <c r="H39" s="24">
        <f t="shared" si="1"/>
        <v>2.8193566017508043</v>
      </c>
      <c r="I39" s="4">
        <v>100</v>
      </c>
      <c r="J39" s="24">
        <f t="shared" si="2"/>
        <v>3.00376230540415</v>
      </c>
      <c r="K39" s="4">
        <v>100</v>
      </c>
      <c r="L39" s="24">
        <f t="shared" si="5"/>
        <v>2.823806232568589</v>
      </c>
      <c r="M39" s="24"/>
      <c r="N39" s="24"/>
      <c r="O39" s="24"/>
      <c r="P39" s="24"/>
      <c r="Q39" s="24"/>
      <c r="R39" s="24"/>
      <c r="S39" s="24"/>
      <c r="AB39" s="24"/>
      <c r="AC39" s="28">
        <f t="shared" si="3"/>
        <v>100</v>
      </c>
      <c r="AD39" s="24">
        <f t="shared" si="4"/>
        <v>2.648299790550813</v>
      </c>
      <c r="AE39" s="28">
        <f t="shared" si="3"/>
        <v>100</v>
      </c>
      <c r="AF39" s="24">
        <f t="shared" si="4"/>
        <v>2.8193566017508043</v>
      </c>
      <c r="AG39" s="28">
        <f t="shared" si="3"/>
        <v>100</v>
      </c>
      <c r="AH39" s="24">
        <f t="shared" si="4"/>
        <v>3.00376230540415</v>
      </c>
      <c r="AI39" s="28">
        <f t="shared" si="3"/>
        <v>100</v>
      </c>
      <c r="AJ39" s="24">
        <f t="shared" si="6"/>
        <v>2.8238062325685895</v>
      </c>
    </row>
    <row r="40" spans="2:36" ht="12.75">
      <c r="B40" s="19" t="s">
        <v>91</v>
      </c>
      <c r="D40" s="19" t="s">
        <v>43</v>
      </c>
      <c r="E40" s="4">
        <v>100</v>
      </c>
      <c r="F40" s="24">
        <f t="shared" si="1"/>
        <v>26.482997905508128</v>
      </c>
      <c r="G40" s="4">
        <v>100</v>
      </c>
      <c r="H40" s="24">
        <f t="shared" si="1"/>
        <v>28.193566017508036</v>
      </c>
      <c r="I40" s="4">
        <v>100</v>
      </c>
      <c r="J40" s="24">
        <f t="shared" si="2"/>
        <v>30.037623054041504</v>
      </c>
      <c r="K40" s="4">
        <v>100</v>
      </c>
      <c r="L40" s="24">
        <f t="shared" si="5"/>
        <v>28.23806232568589</v>
      </c>
      <c r="M40" s="24"/>
      <c r="N40" s="24"/>
      <c r="O40" s="24"/>
      <c r="P40" s="24"/>
      <c r="Q40" s="24"/>
      <c r="R40" s="24"/>
      <c r="S40" s="24"/>
      <c r="AB40" s="24"/>
      <c r="AC40" s="28">
        <f t="shared" si="3"/>
        <v>100</v>
      </c>
      <c r="AD40" s="24">
        <f t="shared" si="4"/>
        <v>26.482997905508128</v>
      </c>
      <c r="AE40" s="28">
        <f t="shared" si="3"/>
        <v>100</v>
      </c>
      <c r="AF40" s="24">
        <f t="shared" si="4"/>
        <v>28.193566017508036</v>
      </c>
      <c r="AG40" s="28">
        <f t="shared" si="3"/>
        <v>100</v>
      </c>
      <c r="AH40" s="24">
        <f t="shared" si="4"/>
        <v>30.037623054041504</v>
      </c>
      <c r="AI40" s="28">
        <f t="shared" si="3"/>
        <v>100</v>
      </c>
      <c r="AJ40" s="24">
        <f t="shared" si="6"/>
        <v>28.23806232568589</v>
      </c>
    </row>
    <row r="41" spans="2:36" ht="12.75">
      <c r="B41" s="19" t="s">
        <v>93</v>
      </c>
      <c r="D41" s="19" t="s">
        <v>43</v>
      </c>
      <c r="E41" s="4">
        <v>100</v>
      </c>
      <c r="F41" s="24">
        <f t="shared" si="1"/>
        <v>29.13129769605894</v>
      </c>
      <c r="G41" s="4">
        <v>100</v>
      </c>
      <c r="H41" s="24">
        <f t="shared" si="1"/>
        <v>31.01292261925885</v>
      </c>
      <c r="I41" s="4">
        <v>100</v>
      </c>
      <c r="J41" s="24">
        <f t="shared" si="2"/>
        <v>33.04138535944565</v>
      </c>
      <c r="K41" s="4">
        <v>100</v>
      </c>
      <c r="L41" s="24">
        <f t="shared" si="5"/>
        <v>31.061868558254478</v>
      </c>
      <c r="M41" s="24"/>
      <c r="N41" s="24"/>
      <c r="O41" s="24"/>
      <c r="P41" s="24"/>
      <c r="Q41" s="24"/>
      <c r="R41" s="24"/>
      <c r="S41" s="24"/>
      <c r="AB41" s="24"/>
      <c r="AC41" s="28">
        <f t="shared" si="3"/>
        <v>100</v>
      </c>
      <c r="AD41" s="24">
        <f t="shared" si="4"/>
        <v>29.13129769605894</v>
      </c>
      <c r="AE41" s="28">
        <f t="shared" si="3"/>
        <v>100</v>
      </c>
      <c r="AF41" s="24">
        <f t="shared" si="4"/>
        <v>31.01292261925885</v>
      </c>
      <c r="AG41" s="28">
        <f t="shared" si="3"/>
        <v>100</v>
      </c>
      <c r="AH41" s="24">
        <f t="shared" si="4"/>
        <v>33.04138535944565</v>
      </c>
      <c r="AI41" s="28">
        <f t="shared" si="3"/>
        <v>100</v>
      </c>
      <c r="AJ41" s="24">
        <f t="shared" si="6"/>
        <v>31.061868558254478</v>
      </c>
    </row>
    <row r="42" spans="2:36" ht="12.75">
      <c r="B42" s="19" t="s">
        <v>90</v>
      </c>
      <c r="D42" s="19" t="s">
        <v>43</v>
      </c>
      <c r="E42" s="4">
        <v>100</v>
      </c>
      <c r="F42" s="24">
        <f t="shared" si="1"/>
        <v>26.482997905508128</v>
      </c>
      <c r="G42" s="4">
        <v>100</v>
      </c>
      <c r="H42" s="24">
        <f t="shared" si="1"/>
        <v>28.193566017508036</v>
      </c>
      <c r="I42" s="4">
        <v>100</v>
      </c>
      <c r="J42" s="24">
        <f t="shared" si="2"/>
        <v>30.037623054041504</v>
      </c>
      <c r="K42" s="4">
        <v>100</v>
      </c>
      <c r="L42" s="24">
        <f t="shared" si="5"/>
        <v>28.23806232568589</v>
      </c>
      <c r="M42" s="24"/>
      <c r="N42" s="24"/>
      <c r="O42" s="24"/>
      <c r="P42" s="24"/>
      <c r="Q42" s="24"/>
      <c r="R42" s="24"/>
      <c r="S42" s="24"/>
      <c r="AB42" s="24"/>
      <c r="AC42" s="28">
        <f t="shared" si="3"/>
        <v>100</v>
      </c>
      <c r="AD42" s="24">
        <f t="shared" si="4"/>
        <v>26.482997905508128</v>
      </c>
      <c r="AE42" s="28">
        <f t="shared" si="3"/>
        <v>100</v>
      </c>
      <c r="AF42" s="24">
        <f t="shared" si="4"/>
        <v>28.193566017508036</v>
      </c>
      <c r="AG42" s="28">
        <f t="shared" si="3"/>
        <v>100</v>
      </c>
      <c r="AH42" s="24">
        <f t="shared" si="4"/>
        <v>30.037623054041504</v>
      </c>
      <c r="AI42" s="28">
        <f t="shared" si="3"/>
        <v>100</v>
      </c>
      <c r="AJ42" s="24">
        <f t="shared" si="6"/>
        <v>28.23806232568589</v>
      </c>
    </row>
    <row r="43" spans="2:36" ht="12.75">
      <c r="B43" s="19" t="s">
        <v>98</v>
      </c>
      <c r="D43" s="19" t="s">
        <v>43</v>
      </c>
      <c r="E43" s="4">
        <v>100</v>
      </c>
      <c r="F43" s="24">
        <f t="shared" si="1"/>
        <v>2.648299790550813</v>
      </c>
      <c r="G43" s="4">
        <v>100</v>
      </c>
      <c r="H43" s="24">
        <f t="shared" si="1"/>
        <v>2.8193566017508043</v>
      </c>
      <c r="I43" s="4">
        <v>100</v>
      </c>
      <c r="J43" s="24">
        <f t="shared" si="2"/>
        <v>3.00376230540415</v>
      </c>
      <c r="K43" s="4">
        <v>100</v>
      </c>
      <c r="L43" s="24">
        <f t="shared" si="5"/>
        <v>2.823806232568589</v>
      </c>
      <c r="M43" s="24"/>
      <c r="N43" s="24"/>
      <c r="O43" s="24"/>
      <c r="P43" s="24"/>
      <c r="Q43" s="24"/>
      <c r="R43" s="24"/>
      <c r="S43" s="24"/>
      <c r="AB43" s="24"/>
      <c r="AC43" s="28">
        <f t="shared" si="3"/>
        <v>100</v>
      </c>
      <c r="AD43" s="24">
        <f t="shared" si="4"/>
        <v>2.648299790550813</v>
      </c>
      <c r="AE43" s="28">
        <f t="shared" si="3"/>
        <v>100</v>
      </c>
      <c r="AF43" s="24">
        <f t="shared" si="4"/>
        <v>2.8193566017508043</v>
      </c>
      <c r="AG43" s="28">
        <f t="shared" si="3"/>
        <v>100</v>
      </c>
      <c r="AH43" s="24">
        <f t="shared" si="4"/>
        <v>3.00376230540415</v>
      </c>
      <c r="AI43" s="28">
        <f t="shared" si="3"/>
        <v>100</v>
      </c>
      <c r="AJ43" s="24">
        <f t="shared" si="6"/>
        <v>2.8238062325685895</v>
      </c>
    </row>
    <row r="44" spans="2:36" ht="12.75">
      <c r="B44" s="19" t="s">
        <v>92</v>
      </c>
      <c r="D44" s="19" t="s">
        <v>43</v>
      </c>
      <c r="E44" s="4">
        <v>100</v>
      </c>
      <c r="F44" s="24">
        <f t="shared" si="1"/>
        <v>39.72449685826219</v>
      </c>
      <c r="G44" s="4">
        <v>100</v>
      </c>
      <c r="H44" s="24">
        <f t="shared" si="1"/>
        <v>42.290349026262064</v>
      </c>
      <c r="I44" s="4">
        <v>100</v>
      </c>
      <c r="J44" s="24">
        <f t="shared" si="2"/>
        <v>45.05643458106225</v>
      </c>
      <c r="K44" s="4">
        <v>100</v>
      </c>
      <c r="L44" s="24">
        <f t="shared" si="5"/>
        <v>42.35709348852883</v>
      </c>
      <c r="M44" s="24"/>
      <c r="N44" s="24"/>
      <c r="O44" s="24"/>
      <c r="P44" s="24"/>
      <c r="Q44" s="24"/>
      <c r="R44" s="24"/>
      <c r="S44" s="24"/>
      <c r="AB44" s="24"/>
      <c r="AC44" s="28">
        <f t="shared" si="3"/>
        <v>100</v>
      </c>
      <c r="AD44" s="24">
        <f t="shared" si="4"/>
        <v>39.72449685826219</v>
      </c>
      <c r="AE44" s="28">
        <f t="shared" si="3"/>
        <v>100</v>
      </c>
      <c r="AF44" s="24">
        <f t="shared" si="4"/>
        <v>42.290349026262064</v>
      </c>
      <c r="AG44" s="28">
        <f t="shared" si="3"/>
        <v>100</v>
      </c>
      <c r="AH44" s="24">
        <f t="shared" si="4"/>
        <v>45.05643458106225</v>
      </c>
      <c r="AI44" s="28">
        <f t="shared" si="3"/>
        <v>100</v>
      </c>
      <c r="AJ44" s="24">
        <f t="shared" si="6"/>
        <v>42.35709348852884</v>
      </c>
    </row>
    <row r="45" spans="2:36" ht="12.75">
      <c r="B45" s="19" t="s">
        <v>88</v>
      </c>
      <c r="D45" s="19" t="s">
        <v>43</v>
      </c>
      <c r="E45" s="4">
        <v>100</v>
      </c>
      <c r="F45" s="24">
        <f t="shared" si="1"/>
        <v>13.241498952754064</v>
      </c>
      <c r="G45" s="4">
        <v>100</v>
      </c>
      <c r="H45" s="24">
        <f t="shared" si="1"/>
        <v>14.096783008754018</v>
      </c>
      <c r="I45" s="4">
        <v>100</v>
      </c>
      <c r="J45" s="24">
        <f t="shared" si="2"/>
        <v>15.018811527020752</v>
      </c>
      <c r="K45" s="4">
        <v>100</v>
      </c>
      <c r="L45" s="24">
        <f t="shared" si="5"/>
        <v>14.119031162842944</v>
      </c>
      <c r="M45" s="24"/>
      <c r="N45" s="24"/>
      <c r="O45" s="24"/>
      <c r="P45" s="24"/>
      <c r="Q45" s="24"/>
      <c r="R45" s="24"/>
      <c r="S45" s="24"/>
      <c r="AB45" s="24"/>
      <c r="AC45" s="28">
        <f t="shared" si="3"/>
        <v>100</v>
      </c>
      <c r="AD45" s="24">
        <f t="shared" si="4"/>
        <v>13.241498952754064</v>
      </c>
      <c r="AE45" s="28">
        <f t="shared" si="3"/>
        <v>100</v>
      </c>
      <c r="AF45" s="24">
        <f t="shared" si="4"/>
        <v>14.096783008754018</v>
      </c>
      <c r="AG45" s="28">
        <f t="shared" si="3"/>
        <v>100</v>
      </c>
      <c r="AH45" s="24">
        <f t="shared" si="4"/>
        <v>15.018811527020752</v>
      </c>
      <c r="AI45" s="28">
        <f t="shared" si="3"/>
        <v>100</v>
      </c>
      <c r="AJ45" s="24">
        <f t="shared" si="6"/>
        <v>14.119031162842944</v>
      </c>
    </row>
    <row r="46" spans="6:36" ht="12.75">
      <c r="F46" s="21"/>
      <c r="H46" s="21"/>
      <c r="J46" s="21"/>
      <c r="L46" s="21"/>
      <c r="M46" s="21"/>
      <c r="N46" s="21"/>
      <c r="O46" s="21"/>
      <c r="P46" s="21"/>
      <c r="Q46" s="21"/>
      <c r="R46" s="21"/>
      <c r="S46" s="21"/>
      <c r="AB46" s="24"/>
      <c r="AC46" s="28"/>
      <c r="AD46" s="24"/>
      <c r="AE46" s="28"/>
      <c r="AF46" s="24"/>
      <c r="AG46" s="28"/>
      <c r="AH46" s="24"/>
      <c r="AI46" s="28"/>
      <c r="AJ46" s="24"/>
    </row>
    <row r="47" spans="2:36" ht="12.75">
      <c r="B47" s="19" t="s">
        <v>46</v>
      </c>
      <c r="D47" s="19" t="s">
        <v>43</v>
      </c>
      <c r="E47" s="4">
        <v>100</v>
      </c>
      <c r="F47" s="24">
        <f>(F42+F40)</f>
        <v>52.965995811016256</v>
      </c>
      <c r="G47" s="4">
        <v>100</v>
      </c>
      <c r="H47" s="24">
        <f>(H42+H40)</f>
        <v>56.38713203501607</v>
      </c>
      <c r="I47" s="4">
        <v>100</v>
      </c>
      <c r="J47" s="24">
        <f>(J42+J40)</f>
        <v>60.07524610808301</v>
      </c>
      <c r="K47" s="4">
        <v>100</v>
      </c>
      <c r="L47" s="24">
        <f>AVERAGE(F47,H47,J47)</f>
        <v>56.47612465137178</v>
      </c>
      <c r="M47" s="24"/>
      <c r="N47" s="24"/>
      <c r="O47" s="24"/>
      <c r="P47" s="24"/>
      <c r="Q47" s="24"/>
      <c r="R47" s="24"/>
      <c r="S47" s="24"/>
      <c r="AB47" s="24"/>
      <c r="AC47" s="28">
        <f t="shared" si="3"/>
        <v>100</v>
      </c>
      <c r="AD47" s="24">
        <f aca="true" t="shared" si="7" ref="AD47:AH48">F47</f>
        <v>52.965995811016256</v>
      </c>
      <c r="AE47" s="28">
        <f t="shared" si="3"/>
        <v>100</v>
      </c>
      <c r="AF47" s="24">
        <f t="shared" si="7"/>
        <v>56.38713203501607</v>
      </c>
      <c r="AG47" s="28">
        <f t="shared" si="3"/>
        <v>100</v>
      </c>
      <c r="AH47" s="24">
        <f t="shared" si="7"/>
        <v>60.07524610808301</v>
      </c>
      <c r="AI47" s="28">
        <f t="shared" si="3"/>
        <v>100</v>
      </c>
      <c r="AJ47" s="24">
        <f t="shared" si="6"/>
        <v>56.47612465137178</v>
      </c>
    </row>
    <row r="48" spans="2:36" ht="12.75">
      <c r="B48" s="19" t="s">
        <v>47</v>
      </c>
      <c r="D48" s="19" t="s">
        <v>43</v>
      </c>
      <c r="E48" s="4">
        <v>100</v>
      </c>
      <c r="F48" s="24">
        <f>(F37+F39+F41)</f>
        <v>58.26259539211788</v>
      </c>
      <c r="G48" s="4">
        <v>100</v>
      </c>
      <c r="H48" s="24">
        <f>(H37+H39+H41)</f>
        <v>62.02584523851769</v>
      </c>
      <c r="I48" s="4">
        <v>100</v>
      </c>
      <c r="J48" s="24">
        <f>(J37+J39+J41)</f>
        <v>66.08277071889131</v>
      </c>
      <c r="K48" s="4">
        <v>100</v>
      </c>
      <c r="L48" s="24">
        <f>AVERAGE(F48,H48,J48)</f>
        <v>62.123737116508956</v>
      </c>
      <c r="M48" s="24"/>
      <c r="N48" s="24"/>
      <c r="O48" s="24"/>
      <c r="P48" s="24"/>
      <c r="Q48" s="24"/>
      <c r="R48" s="24"/>
      <c r="S48" s="24"/>
      <c r="AB48" s="24"/>
      <c r="AC48" s="28">
        <f t="shared" si="3"/>
        <v>100</v>
      </c>
      <c r="AD48" s="24">
        <f t="shared" si="7"/>
        <v>58.26259539211788</v>
      </c>
      <c r="AE48" s="28">
        <f t="shared" si="3"/>
        <v>100</v>
      </c>
      <c r="AF48" s="24">
        <f t="shared" si="7"/>
        <v>62.02584523851769</v>
      </c>
      <c r="AG48" s="28">
        <f t="shared" si="3"/>
        <v>100</v>
      </c>
      <c r="AH48" s="24">
        <f t="shared" si="7"/>
        <v>66.08277071889131</v>
      </c>
      <c r="AI48" s="28">
        <f t="shared" si="3"/>
        <v>100</v>
      </c>
      <c r="AJ48" s="24">
        <f t="shared" si="6"/>
        <v>62.123737116508956</v>
      </c>
    </row>
    <row r="49" spans="28:35" ht="12.75">
      <c r="AB49" s="4"/>
      <c r="AC49" s="4"/>
      <c r="AD49" s="4"/>
      <c r="AE49" s="4"/>
      <c r="AF49" s="4"/>
      <c r="AG49" s="4"/>
      <c r="AH49" s="4"/>
      <c r="AI49" s="4"/>
    </row>
    <row r="50" spans="2:3" ht="12.75">
      <c r="B50" s="18" t="s">
        <v>95</v>
      </c>
      <c r="C50" s="18"/>
    </row>
    <row r="52" spans="2:12" ht="12.75">
      <c r="B52" s="19" t="s">
        <v>85</v>
      </c>
      <c r="D52" s="19" t="s">
        <v>29</v>
      </c>
      <c r="L52" s="20">
        <v>21</v>
      </c>
    </row>
    <row r="53" spans="2:35" ht="12.75">
      <c r="B53" s="19" t="s">
        <v>89</v>
      </c>
      <c r="D53" s="19" t="s">
        <v>29</v>
      </c>
      <c r="L53" s="20">
        <v>2791</v>
      </c>
      <c r="AB53" s="20"/>
      <c r="AC53" s="20"/>
      <c r="AD53" s="20"/>
      <c r="AE53" s="20"/>
      <c r="AF53" s="20"/>
      <c r="AG53" s="20"/>
      <c r="AH53" s="20"/>
      <c r="AI53" s="20"/>
    </row>
    <row r="54" spans="2:36" ht="12.75">
      <c r="B54" s="19" t="s">
        <v>86</v>
      </c>
      <c r="D54" s="19" t="s">
        <v>29</v>
      </c>
      <c r="L54" s="20">
        <v>465116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2:19" ht="12.75">
      <c r="B55" s="19" t="s">
        <v>87</v>
      </c>
      <c r="D55" s="19" t="s">
        <v>29</v>
      </c>
      <c r="L55" s="21">
        <v>39</v>
      </c>
      <c r="M55" s="21"/>
      <c r="N55" s="21"/>
      <c r="O55" s="21"/>
      <c r="P55" s="21"/>
      <c r="Q55" s="21"/>
      <c r="R55" s="21"/>
      <c r="S55" s="21"/>
    </row>
    <row r="56" spans="2:35" ht="12.75">
      <c r="B56" s="19" t="s">
        <v>91</v>
      </c>
      <c r="D56" s="19" t="s">
        <v>29</v>
      </c>
      <c r="L56" s="25">
        <v>52</v>
      </c>
      <c r="M56" s="25"/>
      <c r="N56" s="25"/>
      <c r="O56" s="25"/>
      <c r="P56" s="25"/>
      <c r="Q56" s="25"/>
      <c r="R56" s="25"/>
      <c r="S56" s="25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2:35" ht="12.75">
      <c r="B57" s="19" t="s">
        <v>93</v>
      </c>
      <c r="D57" s="19" t="s">
        <v>29</v>
      </c>
      <c r="L57" s="25">
        <v>7.7</v>
      </c>
      <c r="M57" s="25"/>
      <c r="N57" s="25"/>
      <c r="O57" s="25"/>
      <c r="P57" s="25"/>
      <c r="Q57" s="25"/>
      <c r="R57" s="25"/>
      <c r="S57" s="25"/>
      <c r="AB57" s="25"/>
      <c r="AC57" s="25"/>
      <c r="AD57" s="25"/>
      <c r="AE57" s="25"/>
      <c r="AF57" s="25"/>
      <c r="AG57" s="25"/>
      <c r="AH57" s="25"/>
      <c r="AI57" s="25"/>
    </row>
    <row r="58" spans="2:35" ht="12.75">
      <c r="B58" s="19" t="s">
        <v>90</v>
      </c>
      <c r="D58" s="19" t="s">
        <v>29</v>
      </c>
      <c r="L58" s="25">
        <v>837</v>
      </c>
      <c r="M58" s="25"/>
      <c r="N58" s="25"/>
      <c r="O58" s="25"/>
      <c r="P58" s="25"/>
      <c r="Q58" s="25"/>
      <c r="R58" s="25"/>
      <c r="S58" s="25"/>
      <c r="AB58" s="26"/>
      <c r="AC58" s="26"/>
      <c r="AD58" s="26"/>
      <c r="AE58" s="26"/>
      <c r="AF58" s="26"/>
      <c r="AG58" s="26"/>
      <c r="AH58" s="26"/>
      <c r="AI58" s="26"/>
    </row>
    <row r="59" spans="2:35" ht="12.75">
      <c r="B59" s="19" t="s">
        <v>98</v>
      </c>
      <c r="D59" s="19" t="s">
        <v>29</v>
      </c>
      <c r="L59" s="25">
        <v>744</v>
      </c>
      <c r="M59" s="25"/>
      <c r="N59" s="25"/>
      <c r="O59" s="25"/>
      <c r="P59" s="25"/>
      <c r="Q59" s="25"/>
      <c r="R59" s="25"/>
      <c r="S59" s="25"/>
      <c r="AB59" s="23"/>
      <c r="AC59" s="23"/>
      <c r="AD59" s="23"/>
      <c r="AE59" s="23"/>
      <c r="AF59" s="23"/>
      <c r="AG59" s="23"/>
      <c r="AH59" s="23"/>
      <c r="AI59" s="23"/>
    </row>
    <row r="60" spans="2:35" ht="12.75">
      <c r="B60" s="19" t="s">
        <v>92</v>
      </c>
      <c r="D60" s="19" t="s">
        <v>29</v>
      </c>
      <c r="L60" s="20">
        <v>27907</v>
      </c>
      <c r="AB60" s="20"/>
      <c r="AC60" s="20"/>
      <c r="AD60" s="20"/>
      <c r="AE60" s="20"/>
      <c r="AF60" s="20"/>
      <c r="AG60" s="20"/>
      <c r="AH60" s="20"/>
      <c r="AI60" s="20"/>
    </row>
    <row r="61" spans="2:35" ht="12.75">
      <c r="B61" s="19" t="s">
        <v>88</v>
      </c>
      <c r="D61" s="19" t="s">
        <v>29</v>
      </c>
      <c r="L61" s="20">
        <v>4651</v>
      </c>
      <c r="AB61" s="20"/>
      <c r="AC61" s="20"/>
      <c r="AD61" s="20"/>
      <c r="AE61" s="20"/>
      <c r="AF61" s="20"/>
      <c r="AG61" s="20"/>
      <c r="AH61" s="20"/>
      <c r="AI61" s="20"/>
    </row>
    <row r="62" spans="2:35" ht="12.75">
      <c r="B62" s="19" t="s">
        <v>33</v>
      </c>
      <c r="D62" s="19" t="s">
        <v>29</v>
      </c>
      <c r="L62" s="20">
        <v>3721</v>
      </c>
      <c r="AB62" s="20"/>
      <c r="AC62" s="20"/>
      <c r="AD62" s="20"/>
      <c r="AE62" s="20"/>
      <c r="AF62" s="20"/>
      <c r="AG62" s="20"/>
      <c r="AH62" s="20"/>
      <c r="AI62" s="20"/>
    </row>
    <row r="63" spans="28:35" ht="12.75">
      <c r="AB63" s="20"/>
      <c r="AC63" s="20"/>
      <c r="AD63" s="20"/>
      <c r="AE63" s="20"/>
      <c r="AF63" s="20"/>
      <c r="AG63" s="20"/>
      <c r="AH63" s="20"/>
      <c r="AI63" s="20"/>
    </row>
    <row r="64" spans="28:35" ht="12.75">
      <c r="AB64" s="20"/>
      <c r="AC64" s="20"/>
      <c r="AD64" s="20"/>
      <c r="AE64" s="20"/>
      <c r="AF64" s="20"/>
      <c r="AG64" s="20"/>
      <c r="AH64" s="20"/>
      <c r="AI64" s="20"/>
    </row>
    <row r="65" spans="28:35" ht="12.75">
      <c r="AB65" s="20"/>
      <c r="AC65" s="20"/>
      <c r="AD65" s="20"/>
      <c r="AE65" s="20"/>
      <c r="AF65" s="20"/>
      <c r="AG65" s="20"/>
      <c r="AH65" s="20"/>
      <c r="AI65" s="20"/>
    </row>
    <row r="66" spans="28:35" ht="12.75">
      <c r="AB66" s="20"/>
      <c r="AC66" s="20"/>
      <c r="AD66" s="20"/>
      <c r="AE66" s="20"/>
      <c r="AF66" s="20"/>
      <c r="AG66" s="20"/>
      <c r="AH66" s="20"/>
      <c r="AI66" s="20"/>
    </row>
    <row r="67" spans="28:35" ht="12.75">
      <c r="AB67" s="20"/>
      <c r="AC67" s="20"/>
      <c r="AD67" s="20"/>
      <c r="AE67" s="20"/>
      <c r="AF67" s="20"/>
      <c r="AG67" s="20"/>
      <c r="AH67" s="20"/>
      <c r="AI67" s="20"/>
    </row>
    <row r="68" spans="28:35" ht="12.75">
      <c r="AB68" s="20"/>
      <c r="AC68" s="20"/>
      <c r="AD68" s="20"/>
      <c r="AE68" s="20"/>
      <c r="AF68" s="20"/>
      <c r="AG68" s="20"/>
      <c r="AH68" s="20"/>
      <c r="AI68" s="20"/>
    </row>
    <row r="69" spans="28:35" ht="12.75">
      <c r="AB69" s="20"/>
      <c r="AC69" s="20"/>
      <c r="AD69" s="20"/>
      <c r="AE69" s="20"/>
      <c r="AF69" s="20"/>
      <c r="AG69" s="20"/>
      <c r="AH69" s="20"/>
      <c r="AI69" s="20"/>
    </row>
    <row r="70" spans="28:35" ht="12.75">
      <c r="AB70" s="20"/>
      <c r="AC70" s="20"/>
      <c r="AD70" s="20"/>
      <c r="AE70" s="20"/>
      <c r="AF70" s="20"/>
      <c r="AG70" s="20"/>
      <c r="AH70" s="20"/>
      <c r="AI70" s="20"/>
    </row>
    <row r="71" spans="28:35" ht="12.75">
      <c r="AB71" s="20"/>
      <c r="AC71" s="20"/>
      <c r="AD71" s="20"/>
      <c r="AE71" s="20"/>
      <c r="AF71" s="20"/>
      <c r="AG71" s="20"/>
      <c r="AH71" s="20"/>
      <c r="AI71" s="20"/>
    </row>
    <row r="72" spans="28:35" ht="12.75">
      <c r="AB72" s="20"/>
      <c r="AC72" s="20"/>
      <c r="AD72" s="20"/>
      <c r="AE72" s="20"/>
      <c r="AF72" s="20"/>
      <c r="AG72" s="20"/>
      <c r="AH72" s="20"/>
      <c r="AI72" s="20"/>
    </row>
    <row r="73" spans="12:36" ht="12.75"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8"/>
    </row>
    <row r="74" spans="12:36" ht="12.75"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28:35" ht="12.75">
      <c r="AB75" s="20"/>
      <c r="AC75" s="20"/>
      <c r="AD75" s="20"/>
      <c r="AE75" s="20"/>
      <c r="AF75" s="20"/>
      <c r="AG75" s="20"/>
      <c r="AH75" s="20"/>
      <c r="AI75" s="20"/>
    </row>
    <row r="76" spans="12:36" ht="12.75">
      <c r="L76" s="24"/>
      <c r="M76" s="24"/>
      <c r="N76" s="24"/>
      <c r="O76" s="24"/>
      <c r="P76" s="24"/>
      <c r="Q76" s="24"/>
      <c r="R76" s="24"/>
      <c r="S76" s="24"/>
      <c r="AB76" s="24"/>
      <c r="AC76" s="24"/>
      <c r="AD76" s="24"/>
      <c r="AE76" s="24"/>
      <c r="AF76" s="24"/>
      <c r="AG76" s="24"/>
      <c r="AH76" s="24"/>
      <c r="AI76" s="24"/>
      <c r="AJ76" s="22"/>
    </row>
    <row r="77" spans="12:36" ht="12.75">
      <c r="L77" s="21"/>
      <c r="M77" s="21"/>
      <c r="N77" s="21"/>
      <c r="O77" s="21"/>
      <c r="P77" s="21"/>
      <c r="Q77" s="21"/>
      <c r="R77" s="21"/>
      <c r="S77" s="21"/>
      <c r="AB77" s="20"/>
      <c r="AC77" s="20"/>
      <c r="AD77" s="20"/>
      <c r="AE77" s="20"/>
      <c r="AF77" s="20"/>
      <c r="AG77" s="20"/>
      <c r="AH77" s="20"/>
      <c r="AI77" s="20"/>
      <c r="AJ77" s="24"/>
    </row>
    <row r="78" spans="12:35" ht="12.75"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2:35" ht="12.75">
      <c r="L79" s="24"/>
      <c r="M79" s="24"/>
      <c r="N79" s="24"/>
      <c r="O79" s="24"/>
      <c r="P79" s="24"/>
      <c r="Q79" s="24"/>
      <c r="R79" s="24"/>
      <c r="S79" s="24"/>
      <c r="AB79" s="24"/>
      <c r="AC79" s="24"/>
      <c r="AD79" s="24"/>
      <c r="AE79" s="24"/>
      <c r="AF79" s="24"/>
      <c r="AG79" s="24"/>
      <c r="AH79" s="24"/>
      <c r="AI79" s="24"/>
    </row>
    <row r="80" spans="12:35" ht="12.75">
      <c r="L80" s="24"/>
      <c r="M80" s="24"/>
      <c r="N80" s="24"/>
      <c r="O80" s="24"/>
      <c r="P80" s="24"/>
      <c r="Q80" s="24"/>
      <c r="R80" s="24"/>
      <c r="S80" s="24"/>
      <c r="AB80" s="24"/>
      <c r="AC80" s="24"/>
      <c r="AD80" s="24"/>
      <c r="AE80" s="24"/>
      <c r="AF80" s="24"/>
      <c r="AG80" s="24"/>
      <c r="AH80" s="24"/>
      <c r="AI80" s="24"/>
    </row>
    <row r="81" spans="12:35" ht="12.75">
      <c r="L81" s="24"/>
      <c r="M81" s="24"/>
      <c r="N81" s="24"/>
      <c r="O81" s="24"/>
      <c r="P81" s="24"/>
      <c r="Q81" s="24"/>
      <c r="R81" s="24"/>
      <c r="S81" s="24"/>
      <c r="AB81" s="24"/>
      <c r="AC81" s="24"/>
      <c r="AD81" s="24"/>
      <c r="AE81" s="24"/>
      <c r="AF81" s="24"/>
      <c r="AG81" s="24"/>
      <c r="AH81" s="24"/>
      <c r="AI81" s="24"/>
    </row>
    <row r="82" spans="12:35" ht="12.75">
      <c r="L82" s="24"/>
      <c r="M82" s="24"/>
      <c r="N82" s="24"/>
      <c r="O82" s="24"/>
      <c r="P82" s="24"/>
      <c r="Q82" s="24"/>
      <c r="R82" s="24"/>
      <c r="S82" s="24"/>
      <c r="AB82" s="24"/>
      <c r="AC82" s="24"/>
      <c r="AD82" s="24"/>
      <c r="AE82" s="24"/>
      <c r="AF82" s="24"/>
      <c r="AG82" s="24"/>
      <c r="AH82" s="24"/>
      <c r="AI82" s="24"/>
    </row>
    <row r="83" spans="12:35" ht="12.75">
      <c r="L83" s="24"/>
      <c r="M83" s="24"/>
      <c r="N83" s="24"/>
      <c r="O83" s="24"/>
      <c r="P83" s="24"/>
      <c r="Q83" s="24"/>
      <c r="R83" s="24"/>
      <c r="S83" s="24"/>
      <c r="AB83" s="24"/>
      <c r="AC83" s="24"/>
      <c r="AD83" s="24"/>
      <c r="AE83" s="24"/>
      <c r="AF83" s="24"/>
      <c r="AG83" s="24"/>
      <c r="AH83" s="24"/>
      <c r="AI83" s="24"/>
    </row>
    <row r="84" spans="12:35" ht="12.75">
      <c r="L84" s="24"/>
      <c r="M84" s="24"/>
      <c r="N84" s="24"/>
      <c r="O84" s="24"/>
      <c r="P84" s="24"/>
      <c r="Q84" s="24"/>
      <c r="R84" s="24"/>
      <c r="S84" s="24"/>
      <c r="AB84" s="24"/>
      <c r="AC84" s="24"/>
      <c r="AD84" s="24"/>
      <c r="AE84" s="24"/>
      <c r="AF84" s="24"/>
      <c r="AG84" s="24"/>
      <c r="AH84" s="24"/>
      <c r="AI84" s="24"/>
    </row>
    <row r="85" spans="12:35" ht="12.75">
      <c r="L85" s="24"/>
      <c r="M85" s="24"/>
      <c r="N85" s="24"/>
      <c r="O85" s="24"/>
      <c r="P85" s="24"/>
      <c r="Q85" s="24"/>
      <c r="R85" s="24"/>
      <c r="S85" s="24"/>
      <c r="AB85" s="24"/>
      <c r="AC85" s="24"/>
      <c r="AD85" s="24"/>
      <c r="AE85" s="24"/>
      <c r="AF85" s="24"/>
      <c r="AG85" s="24"/>
      <c r="AH85" s="24"/>
      <c r="AI85" s="24"/>
    </row>
    <row r="86" spans="12:35" ht="12.75">
      <c r="L86" s="24"/>
      <c r="M86" s="24"/>
      <c r="N86" s="24"/>
      <c r="O86" s="24"/>
      <c r="P86" s="24"/>
      <c r="Q86" s="24"/>
      <c r="R86" s="24"/>
      <c r="S86" s="24"/>
      <c r="AB86" s="24"/>
      <c r="AC86" s="24"/>
      <c r="AD86" s="24"/>
      <c r="AE86" s="24"/>
      <c r="AF86" s="24"/>
      <c r="AG86" s="24"/>
      <c r="AH86" s="24"/>
      <c r="AI86" s="24"/>
    </row>
    <row r="87" spans="12:35" ht="12.75">
      <c r="L87" s="24"/>
      <c r="M87" s="24"/>
      <c r="N87" s="24"/>
      <c r="O87" s="24"/>
      <c r="P87" s="24"/>
      <c r="Q87" s="24"/>
      <c r="R87" s="24"/>
      <c r="S87" s="24"/>
      <c r="AB87" s="24"/>
      <c r="AC87" s="24"/>
      <c r="AD87" s="24"/>
      <c r="AE87" s="24"/>
      <c r="AF87" s="24"/>
      <c r="AG87" s="24"/>
      <c r="AH87" s="24"/>
      <c r="AI87" s="24"/>
    </row>
    <row r="88" spans="12:35" ht="12.75">
      <c r="L88" s="24"/>
      <c r="M88" s="24"/>
      <c r="N88" s="24"/>
      <c r="O88" s="24"/>
      <c r="P88" s="24"/>
      <c r="Q88" s="24"/>
      <c r="R88" s="24"/>
      <c r="S88" s="24"/>
      <c r="AB88" s="24"/>
      <c r="AC88" s="24"/>
      <c r="AD88" s="24"/>
      <c r="AE88" s="24"/>
      <c r="AF88" s="24"/>
      <c r="AG88" s="24"/>
      <c r="AH88" s="24"/>
      <c r="AI88" s="24"/>
    </row>
    <row r="89" spans="12:35" ht="12.75">
      <c r="L89" s="24"/>
      <c r="M89" s="24"/>
      <c r="N89" s="24"/>
      <c r="O89" s="24"/>
      <c r="P89" s="24"/>
      <c r="Q89" s="24"/>
      <c r="R89" s="24"/>
      <c r="S89" s="24"/>
      <c r="AB89" s="24"/>
      <c r="AC89" s="24"/>
      <c r="AD89" s="24"/>
      <c r="AE89" s="24"/>
      <c r="AF89" s="24"/>
      <c r="AG89" s="24"/>
      <c r="AH89" s="24"/>
      <c r="AI89" s="24"/>
    </row>
    <row r="90" spans="12:35" ht="12.75">
      <c r="L90" s="27"/>
      <c r="M90" s="27"/>
      <c r="N90" s="27"/>
      <c r="O90" s="27"/>
      <c r="P90" s="27"/>
      <c r="Q90" s="27"/>
      <c r="R90" s="27"/>
      <c r="S90" s="27"/>
      <c r="AB90" s="20"/>
      <c r="AC90" s="20"/>
      <c r="AD90" s="20"/>
      <c r="AE90" s="20"/>
      <c r="AF90" s="20"/>
      <c r="AG90" s="20"/>
      <c r="AH90" s="20"/>
      <c r="AI90" s="20"/>
    </row>
    <row r="91" spans="12:35" ht="12.75">
      <c r="L91" s="24"/>
      <c r="M91" s="24"/>
      <c r="N91" s="24"/>
      <c r="O91" s="24"/>
      <c r="P91" s="24"/>
      <c r="Q91" s="24"/>
      <c r="R91" s="24"/>
      <c r="S91" s="24"/>
      <c r="AB91" s="24"/>
      <c r="AC91" s="24"/>
      <c r="AD91" s="24"/>
      <c r="AE91" s="24"/>
      <c r="AF91" s="24"/>
      <c r="AG91" s="24"/>
      <c r="AH91" s="24"/>
      <c r="AI91" s="24"/>
    </row>
    <row r="92" spans="12:35" ht="12.75">
      <c r="L92" s="24"/>
      <c r="M92" s="24"/>
      <c r="N92" s="24"/>
      <c r="O92" s="24"/>
      <c r="P92" s="24"/>
      <c r="Q92" s="24"/>
      <c r="R92" s="24"/>
      <c r="S92" s="24"/>
      <c r="AB92" s="24"/>
      <c r="AC92" s="24"/>
      <c r="AD92" s="24"/>
      <c r="AE92" s="24"/>
      <c r="AF92" s="24"/>
      <c r="AG92" s="24"/>
      <c r="AH92" s="24"/>
      <c r="AI92" s="24"/>
    </row>
    <row r="93" spans="2:3" ht="12.75">
      <c r="B93" s="18"/>
      <c r="C93" s="18"/>
    </row>
    <row r="96" spans="12:19" ht="12.75">
      <c r="L96" s="27"/>
      <c r="M96" s="27"/>
      <c r="N96" s="27"/>
      <c r="O96" s="27"/>
      <c r="P96" s="27"/>
      <c r="Q96" s="27"/>
      <c r="R96" s="27"/>
      <c r="S96" s="27"/>
    </row>
    <row r="97" spans="12:19" ht="12.75">
      <c r="L97" s="27"/>
      <c r="M97" s="27"/>
      <c r="N97" s="27"/>
      <c r="O97" s="27"/>
      <c r="P97" s="27"/>
      <c r="Q97" s="27"/>
      <c r="R97" s="27"/>
      <c r="S97" s="27"/>
    </row>
    <row r="98" spans="12:19" ht="12.75">
      <c r="L98" s="27"/>
      <c r="M98" s="27"/>
      <c r="N98" s="27"/>
      <c r="O98" s="27"/>
      <c r="P98" s="27"/>
      <c r="Q98" s="27"/>
      <c r="R98" s="27"/>
      <c r="S98" s="27"/>
    </row>
    <row r="99" spans="12:19" ht="12.75">
      <c r="L99" s="27"/>
      <c r="M99" s="27"/>
      <c r="N99" s="27"/>
      <c r="O99" s="27"/>
      <c r="P99" s="27"/>
      <c r="Q99" s="27"/>
      <c r="R99" s="27"/>
      <c r="S99" s="27"/>
    </row>
    <row r="100" spans="12:35" ht="12.75">
      <c r="L100" s="27"/>
      <c r="M100" s="27"/>
      <c r="N100" s="27"/>
      <c r="O100" s="27"/>
      <c r="P100" s="27"/>
      <c r="Q100" s="27"/>
      <c r="R100" s="27"/>
      <c r="S100" s="27"/>
      <c r="AB100" s="20"/>
      <c r="AC100" s="20"/>
      <c r="AD100" s="20"/>
      <c r="AE100" s="20"/>
      <c r="AF100" s="20"/>
      <c r="AG100" s="20"/>
      <c r="AH100" s="20"/>
      <c r="AI100" s="20"/>
    </row>
    <row r="101" spans="12:35" ht="12.75">
      <c r="L101" s="27"/>
      <c r="M101" s="27"/>
      <c r="N101" s="27"/>
      <c r="O101" s="27"/>
      <c r="P101" s="27"/>
      <c r="Q101" s="27"/>
      <c r="R101" s="27"/>
      <c r="S101" s="27"/>
      <c r="AB101" s="20"/>
      <c r="AC101" s="20"/>
      <c r="AD101" s="20"/>
      <c r="AE101" s="20"/>
      <c r="AF101" s="20"/>
      <c r="AG101" s="20"/>
      <c r="AH101" s="20"/>
      <c r="AI101" s="20"/>
    </row>
    <row r="102" spans="12:35" ht="12.75">
      <c r="L102" s="27"/>
      <c r="M102" s="27"/>
      <c r="N102" s="27"/>
      <c r="O102" s="27"/>
      <c r="P102" s="27"/>
      <c r="Q102" s="27"/>
      <c r="R102" s="27"/>
      <c r="S102" s="27"/>
      <c r="AB102" s="20"/>
      <c r="AC102" s="20"/>
      <c r="AD102" s="20"/>
      <c r="AE102" s="20"/>
      <c r="AF102" s="20"/>
      <c r="AG102" s="20"/>
      <c r="AH102" s="20"/>
      <c r="AI102" s="20"/>
    </row>
    <row r="103" spans="12:35" ht="12.75">
      <c r="L103" s="27"/>
      <c r="M103" s="27"/>
      <c r="N103" s="27"/>
      <c r="O103" s="27"/>
      <c r="P103" s="27"/>
      <c r="Q103" s="27"/>
      <c r="R103" s="27"/>
      <c r="S103" s="27"/>
      <c r="AB103" s="20"/>
      <c r="AC103" s="20"/>
      <c r="AD103" s="20"/>
      <c r="AE103" s="20"/>
      <c r="AF103" s="20"/>
      <c r="AG103" s="20"/>
      <c r="AH103" s="20"/>
      <c r="AI103" s="20"/>
    </row>
    <row r="104" spans="12:35" ht="12.75">
      <c r="L104" s="27"/>
      <c r="M104" s="27"/>
      <c r="N104" s="27"/>
      <c r="O104" s="27"/>
      <c r="P104" s="27"/>
      <c r="Q104" s="27"/>
      <c r="R104" s="27"/>
      <c r="S104" s="27"/>
      <c r="AB104" s="20"/>
      <c r="AC104" s="20"/>
      <c r="AD104" s="20"/>
      <c r="AE104" s="20"/>
      <c r="AF104" s="20"/>
      <c r="AG104" s="20"/>
      <c r="AH104" s="20"/>
      <c r="AI104" s="20"/>
    </row>
    <row r="105" spans="12:35" ht="12.75">
      <c r="L105" s="27"/>
      <c r="M105" s="27"/>
      <c r="N105" s="27"/>
      <c r="O105" s="27"/>
      <c r="P105" s="27"/>
      <c r="Q105" s="27"/>
      <c r="R105" s="27"/>
      <c r="S105" s="27"/>
      <c r="AB105" s="20"/>
      <c r="AC105" s="20"/>
      <c r="AD105" s="20"/>
      <c r="AE105" s="20"/>
      <c r="AF105" s="20"/>
      <c r="AG105" s="20"/>
      <c r="AH105" s="20"/>
      <c r="AI105" s="20"/>
    </row>
    <row r="106" spans="12:35" ht="12.75">
      <c r="L106" s="27"/>
      <c r="M106" s="27"/>
      <c r="N106" s="27"/>
      <c r="O106" s="27"/>
      <c r="P106" s="27"/>
      <c r="Q106" s="27"/>
      <c r="R106" s="27"/>
      <c r="S106" s="27"/>
      <c r="AB106" s="20"/>
      <c r="AC106" s="20"/>
      <c r="AD106" s="20"/>
      <c r="AE106" s="20"/>
      <c r="AF106" s="20"/>
      <c r="AG106" s="20"/>
      <c r="AH106" s="20"/>
      <c r="AI106" s="20"/>
    </row>
    <row r="107" spans="12:35" ht="12.75">
      <c r="L107" s="27"/>
      <c r="M107" s="27"/>
      <c r="N107" s="27"/>
      <c r="O107" s="27"/>
      <c r="P107" s="27"/>
      <c r="Q107" s="27"/>
      <c r="R107" s="27"/>
      <c r="S107" s="27"/>
      <c r="AB107" s="20"/>
      <c r="AC107" s="20"/>
      <c r="AD107" s="20"/>
      <c r="AE107" s="20"/>
      <c r="AF107" s="20"/>
      <c r="AG107" s="20"/>
      <c r="AH107" s="20"/>
      <c r="AI107" s="20"/>
    </row>
    <row r="108" spans="12:35" ht="12.75">
      <c r="L108" s="27"/>
      <c r="M108" s="27"/>
      <c r="N108" s="27"/>
      <c r="O108" s="27"/>
      <c r="P108" s="27"/>
      <c r="Q108" s="27"/>
      <c r="R108" s="27"/>
      <c r="S108" s="27"/>
      <c r="AB108" s="20"/>
      <c r="AC108" s="20"/>
      <c r="AD108" s="20"/>
      <c r="AE108" s="20"/>
      <c r="AF108" s="20"/>
      <c r="AG108" s="20"/>
      <c r="AH108" s="20"/>
      <c r="AI108" s="20"/>
    </row>
    <row r="109" spans="12:35" ht="12.75">
      <c r="L109" s="27"/>
      <c r="M109" s="27"/>
      <c r="N109" s="27"/>
      <c r="O109" s="27"/>
      <c r="P109" s="27"/>
      <c r="Q109" s="27"/>
      <c r="R109" s="27"/>
      <c r="S109" s="27"/>
      <c r="AB109" s="20"/>
      <c r="AC109" s="20"/>
      <c r="AD109" s="20"/>
      <c r="AE109" s="20"/>
      <c r="AF109" s="20"/>
      <c r="AG109" s="20"/>
      <c r="AH109" s="20"/>
      <c r="AI109" s="20"/>
    </row>
    <row r="110" spans="12:35" ht="12.75">
      <c r="L110" s="27"/>
      <c r="M110" s="27"/>
      <c r="N110" s="27"/>
      <c r="O110" s="27"/>
      <c r="P110" s="27"/>
      <c r="Q110" s="27"/>
      <c r="R110" s="27"/>
      <c r="S110" s="27"/>
      <c r="AB110" s="20"/>
      <c r="AC110" s="20"/>
      <c r="AD110" s="20"/>
      <c r="AE110" s="20"/>
      <c r="AF110" s="20"/>
      <c r="AG110" s="20"/>
      <c r="AH110" s="20"/>
      <c r="AI110" s="20"/>
    </row>
    <row r="111" spans="12:35" ht="12.75">
      <c r="L111" s="27"/>
      <c r="M111" s="27"/>
      <c r="N111" s="27"/>
      <c r="O111" s="27"/>
      <c r="P111" s="27"/>
      <c r="Q111" s="27"/>
      <c r="R111" s="27"/>
      <c r="S111" s="27"/>
      <c r="AB111" s="20"/>
      <c r="AC111" s="20"/>
      <c r="AD111" s="20"/>
      <c r="AE111" s="20"/>
      <c r="AF111" s="20"/>
      <c r="AG111" s="20"/>
      <c r="AH111" s="20"/>
      <c r="AI111" s="20"/>
    </row>
    <row r="114" spans="2:3" ht="12.75">
      <c r="B114" s="18"/>
      <c r="C114" s="18"/>
    </row>
    <row r="117" spans="12:19" ht="12.75">
      <c r="L117" s="27"/>
      <c r="M117" s="27"/>
      <c r="N117" s="27"/>
      <c r="O117" s="27"/>
      <c r="P117" s="27"/>
      <c r="Q117" s="27"/>
      <c r="R117" s="27"/>
      <c r="S117" s="27"/>
    </row>
    <row r="118" spans="12:19" ht="12.75">
      <c r="L118" s="27"/>
      <c r="M118" s="27"/>
      <c r="N118" s="27"/>
      <c r="O118" s="27"/>
      <c r="P118" s="27"/>
      <c r="Q118" s="27"/>
      <c r="R118" s="27"/>
      <c r="S118" s="27"/>
    </row>
    <row r="119" spans="12:19" ht="12.75">
      <c r="L119" s="27"/>
      <c r="M119" s="27"/>
      <c r="N119" s="27"/>
      <c r="O119" s="27"/>
      <c r="P119" s="27"/>
      <c r="Q119" s="27"/>
      <c r="R119" s="27"/>
      <c r="S119" s="27"/>
    </row>
    <row r="120" spans="12:19" ht="12.75">
      <c r="L120" s="27"/>
      <c r="M120" s="27"/>
      <c r="N120" s="27"/>
      <c r="O120" s="27"/>
      <c r="P120" s="27"/>
      <c r="Q120" s="27"/>
      <c r="R120" s="27"/>
      <c r="S120" s="27"/>
    </row>
    <row r="121" spans="12:35" ht="12.75">
      <c r="L121" s="27"/>
      <c r="M121" s="27"/>
      <c r="N121" s="27"/>
      <c r="O121" s="27"/>
      <c r="P121" s="27"/>
      <c r="Q121" s="27"/>
      <c r="R121" s="27"/>
      <c r="S121" s="27"/>
      <c r="AB121" s="20"/>
      <c r="AC121" s="20"/>
      <c r="AD121" s="20"/>
      <c r="AE121" s="20"/>
      <c r="AF121" s="20"/>
      <c r="AG121" s="20"/>
      <c r="AH121" s="20"/>
      <c r="AI121" s="20"/>
    </row>
    <row r="122" spans="12:35" ht="12.75">
      <c r="L122" s="27"/>
      <c r="M122" s="27"/>
      <c r="N122" s="27"/>
      <c r="O122" s="27"/>
      <c r="P122" s="27"/>
      <c r="Q122" s="27"/>
      <c r="R122" s="27"/>
      <c r="S122" s="27"/>
      <c r="AB122" s="20"/>
      <c r="AC122" s="20"/>
      <c r="AD122" s="20"/>
      <c r="AE122" s="20"/>
      <c r="AF122" s="20"/>
      <c r="AG122" s="20"/>
      <c r="AH122" s="20"/>
      <c r="AI122" s="20"/>
    </row>
    <row r="123" spans="12:35" ht="12.75">
      <c r="L123" s="27"/>
      <c r="M123" s="27"/>
      <c r="N123" s="27"/>
      <c r="O123" s="27"/>
      <c r="P123" s="27"/>
      <c r="Q123" s="27"/>
      <c r="R123" s="27"/>
      <c r="S123" s="27"/>
      <c r="AB123" s="20"/>
      <c r="AC123" s="20"/>
      <c r="AD123" s="20"/>
      <c r="AE123" s="20"/>
      <c r="AF123" s="20"/>
      <c r="AG123" s="20"/>
      <c r="AH123" s="20"/>
      <c r="AI123" s="20"/>
    </row>
    <row r="124" spans="12:35" ht="12.75">
      <c r="L124" s="27"/>
      <c r="M124" s="27"/>
      <c r="N124" s="27"/>
      <c r="O124" s="27"/>
      <c r="P124" s="27"/>
      <c r="Q124" s="27"/>
      <c r="R124" s="27"/>
      <c r="S124" s="27"/>
      <c r="AB124" s="20"/>
      <c r="AC124" s="20"/>
      <c r="AD124" s="20"/>
      <c r="AE124" s="20"/>
      <c r="AF124" s="20"/>
      <c r="AG124" s="20"/>
      <c r="AH124" s="20"/>
      <c r="AI124" s="20"/>
    </row>
    <row r="125" spans="12:35" ht="12.75">
      <c r="L125" s="27"/>
      <c r="M125" s="27"/>
      <c r="N125" s="27"/>
      <c r="O125" s="27"/>
      <c r="P125" s="27"/>
      <c r="Q125" s="27"/>
      <c r="R125" s="27"/>
      <c r="S125" s="27"/>
      <c r="AB125" s="20"/>
      <c r="AC125" s="20"/>
      <c r="AD125" s="20"/>
      <c r="AE125" s="20"/>
      <c r="AF125" s="20"/>
      <c r="AG125" s="20"/>
      <c r="AH125" s="20"/>
      <c r="AI125" s="20"/>
    </row>
    <row r="126" spans="12:35" ht="12.75">
      <c r="L126" s="27"/>
      <c r="M126" s="27"/>
      <c r="N126" s="27"/>
      <c r="O126" s="27"/>
      <c r="P126" s="27"/>
      <c r="Q126" s="27"/>
      <c r="R126" s="27"/>
      <c r="S126" s="27"/>
      <c r="AB126" s="20"/>
      <c r="AC126" s="20"/>
      <c r="AD126" s="20"/>
      <c r="AE126" s="20"/>
      <c r="AF126" s="20"/>
      <c r="AG126" s="20"/>
      <c r="AH126" s="20"/>
      <c r="AI126" s="20"/>
    </row>
    <row r="127" spans="12:35" ht="12.75">
      <c r="L127" s="27"/>
      <c r="M127" s="27"/>
      <c r="N127" s="27"/>
      <c r="O127" s="27"/>
      <c r="P127" s="27"/>
      <c r="Q127" s="27"/>
      <c r="R127" s="27"/>
      <c r="S127" s="27"/>
      <c r="AB127" s="20"/>
      <c r="AC127" s="20"/>
      <c r="AD127" s="20"/>
      <c r="AE127" s="20"/>
      <c r="AF127" s="20"/>
      <c r="AG127" s="20"/>
      <c r="AH127" s="20"/>
      <c r="AI127" s="20"/>
    </row>
    <row r="128" spans="12:35" ht="12.75">
      <c r="L128" s="27"/>
      <c r="M128" s="27"/>
      <c r="N128" s="27"/>
      <c r="O128" s="27"/>
      <c r="P128" s="27"/>
      <c r="Q128" s="27"/>
      <c r="R128" s="27"/>
      <c r="S128" s="27"/>
      <c r="AB128" s="20"/>
      <c r="AC128" s="20"/>
      <c r="AD128" s="20"/>
      <c r="AE128" s="20"/>
      <c r="AF128" s="20"/>
      <c r="AG128" s="20"/>
      <c r="AH128" s="20"/>
      <c r="AI128" s="20"/>
    </row>
    <row r="129" spans="12:35" ht="12.75">
      <c r="L129" s="27"/>
      <c r="M129" s="27"/>
      <c r="N129" s="27"/>
      <c r="O129" s="27"/>
      <c r="P129" s="27"/>
      <c r="Q129" s="27"/>
      <c r="R129" s="27"/>
      <c r="S129" s="27"/>
      <c r="AB129" s="20"/>
      <c r="AC129" s="20"/>
      <c r="AD129" s="20"/>
      <c r="AE129" s="20"/>
      <c r="AF129" s="20"/>
      <c r="AG129" s="20"/>
      <c r="AH129" s="20"/>
      <c r="AI129" s="20"/>
    </row>
    <row r="130" spans="12:35" ht="12.75">
      <c r="L130" s="27"/>
      <c r="M130" s="27"/>
      <c r="N130" s="27"/>
      <c r="O130" s="27"/>
      <c r="P130" s="27"/>
      <c r="Q130" s="27"/>
      <c r="R130" s="27"/>
      <c r="S130" s="27"/>
      <c r="AB130" s="20"/>
      <c r="AC130" s="20"/>
      <c r="AD130" s="20"/>
      <c r="AE130" s="20"/>
      <c r="AF130" s="20"/>
      <c r="AG130" s="20"/>
      <c r="AH130" s="20"/>
      <c r="AI130" s="20"/>
    </row>
    <row r="131" spans="12:35" ht="12.75">
      <c r="L131" s="27"/>
      <c r="M131" s="27"/>
      <c r="N131" s="27"/>
      <c r="O131" s="27"/>
      <c r="P131" s="27"/>
      <c r="Q131" s="27"/>
      <c r="R131" s="27"/>
      <c r="S131" s="27"/>
      <c r="AB131" s="20"/>
      <c r="AC131" s="20"/>
      <c r="AD131" s="20"/>
      <c r="AE131" s="20"/>
      <c r="AF131" s="20"/>
      <c r="AG131" s="20"/>
      <c r="AH131" s="20"/>
      <c r="AI131" s="20"/>
    </row>
    <row r="132" spans="12:35" ht="12.75">
      <c r="L132" s="27"/>
      <c r="M132" s="27"/>
      <c r="N132" s="27"/>
      <c r="O132" s="27"/>
      <c r="P132" s="27"/>
      <c r="Q132" s="27"/>
      <c r="R132" s="27"/>
      <c r="S132" s="27"/>
      <c r="AB132" s="20"/>
      <c r="AC132" s="20"/>
      <c r="AD132" s="20"/>
      <c r="AE132" s="20"/>
      <c r="AF132" s="20"/>
      <c r="AG132" s="20"/>
      <c r="AH132" s="20"/>
      <c r="AI132" s="2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2" customWidth="1"/>
    <col min="2" max="16384" width="9.140625" style="2" customWidth="1"/>
  </cols>
  <sheetData>
    <row r="1" ht="12.75">
      <c r="A1" s="1" t="s">
        <v>35</v>
      </c>
    </row>
    <row r="2" ht="12.75">
      <c r="C2" s="2" t="s">
        <v>28</v>
      </c>
    </row>
    <row r="3" ht="12.75">
      <c r="A3" s="1" t="str">
        <f>emiss!B6</f>
        <v>766C1</v>
      </c>
    </row>
    <row r="5" spans="1:3" ht="12.75">
      <c r="A5" s="2" t="s">
        <v>72</v>
      </c>
      <c r="B5" s="2" t="s">
        <v>26</v>
      </c>
      <c r="C5" s="5">
        <v>40</v>
      </c>
    </row>
    <row r="7" ht="12.75">
      <c r="A7" s="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2004-02-20T00:52:29Z</cp:lastPrinted>
  <dcterms:created xsi:type="dcterms:W3CDTF">2000-01-10T00:44:42Z</dcterms:created>
  <dcterms:modified xsi:type="dcterms:W3CDTF">2004-02-20T00:52:33Z</dcterms:modified>
  <cp:category/>
  <cp:version/>
  <cp:contentType/>
  <cp:contentStatus/>
</cp:coreProperties>
</file>