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0995" activeTab="1"/>
  </bookViews>
  <sheets>
    <sheet name="Summary" sheetId="1" r:id="rId1"/>
    <sheet name="District of Columbia" sheetId="2" r:id="rId2"/>
  </sheets>
  <externalReferences>
    <externalReference r:id="rId5"/>
  </externalReferences>
  <definedNames>
    <definedName name="ASPHBBL">#REF!</definedName>
    <definedName name="BTU_ASPH">#REF!</definedName>
    <definedName name="BTU_DIST">#REF!</definedName>
    <definedName name="BTU_ETHANE">#REF!</definedName>
    <definedName name="BTU_GAS">#REF!</definedName>
    <definedName name="BTU_IBUTANE">#REF!</definedName>
    <definedName name="BTU_LUBE">#REF!</definedName>
    <definedName name="BTU_MISC">#REF!</definedName>
    <definedName name="BTU_NAPH">#REF!</definedName>
    <definedName name="BTU_NBUTANE">#REF!</definedName>
    <definedName name="BTU_OPET">#REF!</definedName>
    <definedName name="BTU_PCOKE">#REF!</definedName>
    <definedName name="BTU_PENT">#REF!</definedName>
    <definedName name="BTU_PROPANE">#REF!</definedName>
    <definedName name="BTU_RESD">#REF!</definedName>
    <definedName name="BTU_SNAPH">#REF!</definedName>
    <definedName name="BTU_STGAS">#REF!</definedName>
    <definedName name="BTU_STILGAS">#REF!</definedName>
    <definedName name="BTU_TAR">#REF!</definedName>
    <definedName name="BTU_WAX">#REF!</definedName>
    <definedName name="DEN_PCOKE">#REF!</definedName>
    <definedName name="DEN_TAR">#REF!</definedName>
    <definedName name="EF_ASPH">#REF!</definedName>
    <definedName name="EF_DIST">#REF!</definedName>
    <definedName name="EF_ETH">#REF!</definedName>
    <definedName name="EF_GAS">#REF!</definedName>
    <definedName name="EF_IBUT">#REF!</definedName>
    <definedName name="EF_LUBE">#REF!</definedName>
    <definedName name="EF_NAPH">#REF!</definedName>
    <definedName name="EF_NBUT">#REF!</definedName>
    <definedName name="EF_OPET">#REF!</definedName>
    <definedName name="EF_PCOKE">#REF!</definedName>
    <definedName name="EF_PNPL">#REF!</definedName>
    <definedName name="EF_PRO">#REF!</definedName>
    <definedName name="EF_RESID">#REF!</definedName>
    <definedName name="EF_SNAPH">#REF!</definedName>
    <definedName name="EF_STGAS">#REF!</definedName>
    <definedName name="EF_WAX">#REF!</definedName>
    <definedName name="FC_COAL">#REF!</definedName>
    <definedName name="FC_GAS">#REF!</definedName>
    <definedName name="FC_LIQ">#REF!</definedName>
    <definedName name="LPERGAL">#REF!</definedName>
    <definedName name="MTLB">#REF!</definedName>
    <definedName name="SQ_ASPH">#REF!</definedName>
    <definedName name="SQ_COAL">#REF!</definedName>
    <definedName name="SQ_GASOIL">#REF!</definedName>
    <definedName name="SQ_LPG">#REF!</definedName>
    <definedName name="SQ_LUBE">#REF!</definedName>
    <definedName name="SQ_MISC">#REF!</definedName>
    <definedName name="SQ_NAPH">#REF!</definedName>
    <definedName name="SQ_PCOKE">#REF!</definedName>
    <definedName name="SQ_SNAPH">#REF!</definedName>
    <definedName name="SQ_STGAS">#REF!</definedName>
    <definedName name="SQ_WAX">#REF!</definedName>
    <definedName name="STMT">#REF!</definedName>
  </definedNames>
  <calcPr fullCalcOnLoad="1"/>
</workbook>
</file>

<file path=xl/sharedStrings.xml><?xml version="1.0" encoding="utf-8"?>
<sst xmlns="http://schemas.openxmlformats.org/spreadsheetml/2006/main" count="261" uniqueCount="126">
  <si>
    <t>Summary Table - MT Carbon Dioxide</t>
  </si>
  <si>
    <t>Code</t>
  </si>
  <si>
    <t>Energy Source</t>
  </si>
  <si>
    <t>End-Use Sector</t>
  </si>
  <si>
    <t>Energy Activities</t>
  </si>
  <si>
    <t>CLACB</t>
  </si>
  <si>
    <t>Coal</t>
  </si>
  <si>
    <t>Transportation Consumption</t>
  </si>
  <si>
    <t>CLCCB</t>
  </si>
  <si>
    <t>Commercial Consumption</t>
  </si>
  <si>
    <t>CLEIB</t>
  </si>
  <si>
    <t>Electric Power Consumption</t>
  </si>
  <si>
    <t>CLICB</t>
  </si>
  <si>
    <t>Industrial Consumption</t>
  </si>
  <si>
    <t>CLRCB</t>
  </si>
  <si>
    <t>Residential Consumption</t>
  </si>
  <si>
    <t>CLTCB</t>
  </si>
  <si>
    <t>Total Consumption</t>
  </si>
  <si>
    <t>ARICB</t>
  </si>
  <si>
    <t>Asphalt and Road Oil</t>
  </si>
  <si>
    <t>ARTCB</t>
  </si>
  <si>
    <t>AVACB</t>
  </si>
  <si>
    <t>Aviation Gasoline</t>
  </si>
  <si>
    <t>AVTCB</t>
  </si>
  <si>
    <t>DFACB</t>
  </si>
  <si>
    <t>Distillate Fuel</t>
  </si>
  <si>
    <t>DFCCB</t>
  </si>
  <si>
    <t>DFICB</t>
  </si>
  <si>
    <t>DKEIB</t>
  </si>
  <si>
    <t>Distillate Fuel (inc. Kerosene Jet Fuel)</t>
  </si>
  <si>
    <t>DFRCB</t>
  </si>
  <si>
    <t>DFTCB</t>
  </si>
  <si>
    <t>JFACB</t>
  </si>
  <si>
    <t>Jet Fuel (total)</t>
  </si>
  <si>
    <t>JFTCB</t>
  </si>
  <si>
    <t>KSCCB</t>
  </si>
  <si>
    <t>Kerosene</t>
  </si>
  <si>
    <t>KSICB</t>
  </si>
  <si>
    <t>KSRCB</t>
  </si>
  <si>
    <t>KSTCB</t>
  </si>
  <si>
    <t>LGACB</t>
  </si>
  <si>
    <t>LPG</t>
  </si>
  <si>
    <t>LGCCB</t>
  </si>
  <si>
    <t>LGICB</t>
  </si>
  <si>
    <t>LGRCB</t>
  </si>
  <si>
    <t>LGTCB</t>
  </si>
  <si>
    <t>LUACB</t>
  </si>
  <si>
    <t>Lubricants</t>
  </si>
  <si>
    <t>LUICB</t>
  </si>
  <si>
    <t>LUTCB</t>
  </si>
  <si>
    <t>MGACB</t>
  </si>
  <si>
    <t>Motor Gasoline</t>
  </si>
  <si>
    <t>MGCCB</t>
  </si>
  <si>
    <t>MGICB</t>
  </si>
  <si>
    <t>MGTCB</t>
  </si>
  <si>
    <t>PCEIB</t>
  </si>
  <si>
    <t>Petroleum Coke</t>
  </si>
  <si>
    <t>POICB</t>
  </si>
  <si>
    <t>Petroleum Products (other)</t>
  </si>
  <si>
    <t>POTCB</t>
  </si>
  <si>
    <t>RFACB</t>
  </si>
  <si>
    <t>Residual Fuel</t>
  </si>
  <si>
    <t>RFCCB</t>
  </si>
  <si>
    <t>RFEIB</t>
  </si>
  <si>
    <t>RFICB</t>
  </si>
  <si>
    <t>RFTCB</t>
  </si>
  <si>
    <t>PATCB</t>
  </si>
  <si>
    <t>Petroleum Products (all)</t>
  </si>
  <si>
    <t>NGACB</t>
  </si>
  <si>
    <t>Natural Gas</t>
  </si>
  <si>
    <t>NGCCB</t>
  </si>
  <si>
    <t>NGEIB</t>
  </si>
  <si>
    <t>NGICB</t>
  </si>
  <si>
    <t>NGRCB</t>
  </si>
  <si>
    <t>NGTCB</t>
  </si>
  <si>
    <t>TETCB</t>
  </si>
  <si>
    <t>Total (Coal, Petroleum Products, Natural Gas)</t>
  </si>
  <si>
    <t>Unadjusted</t>
  </si>
  <si>
    <t>Totals by Fuel</t>
  </si>
  <si>
    <t>Total</t>
  </si>
  <si>
    <t>Totals by Sector</t>
  </si>
  <si>
    <t>Residential</t>
  </si>
  <si>
    <t>Commercial</t>
  </si>
  <si>
    <t>Industrial</t>
  </si>
  <si>
    <t>Transportation</t>
  </si>
  <si>
    <t>Electric Power</t>
  </si>
  <si>
    <t>By Fuels</t>
  </si>
  <si>
    <t>LPGs</t>
  </si>
  <si>
    <t>By Sectors</t>
  </si>
  <si>
    <t>Adjusted values</t>
  </si>
  <si>
    <t>National Values</t>
  </si>
  <si>
    <t xml:space="preserve">  Asphalt &amp; Road Oil</t>
  </si>
  <si>
    <t xml:space="preserve">  LPG</t>
  </si>
  <si>
    <t xml:space="preserve">  Pentanes+</t>
  </si>
  <si>
    <t xml:space="preserve">  Industrial Lubricants</t>
  </si>
  <si>
    <t xml:space="preserve">  Naphtha Petrochem</t>
  </si>
  <si>
    <t xml:space="preserve">  Other Petrochem</t>
  </si>
  <si>
    <t xml:space="preserve">  Still Gas Petrochem</t>
  </si>
  <si>
    <t xml:space="preserve">  Petroleum Coke</t>
  </si>
  <si>
    <t xml:space="preserve">  Special Naphtha</t>
  </si>
  <si>
    <t xml:space="preserve">  Waxes</t>
  </si>
  <si>
    <t xml:space="preserve">  Miscellaneous</t>
  </si>
  <si>
    <t xml:space="preserve">  Distillate</t>
  </si>
  <si>
    <t xml:space="preserve">  Residual Oil</t>
  </si>
  <si>
    <t>Petroleum</t>
  </si>
  <si>
    <t>Above value</t>
  </si>
  <si>
    <t>Transportation Lubricants</t>
  </si>
  <si>
    <t>Above value x 0.5</t>
  </si>
  <si>
    <t>MMTCO2</t>
  </si>
  <si>
    <t>MTCO2</t>
  </si>
  <si>
    <t>Adjustment values</t>
  </si>
  <si>
    <t>Petroleum Products (Non-LPG)</t>
  </si>
  <si>
    <t>These values summed from above</t>
  </si>
  <si>
    <t>These are the final adjusted values in metric tons</t>
  </si>
  <si>
    <t>These are the values used to adjust "All Fuels"</t>
  </si>
  <si>
    <t>These are the national values in million metric tons sequestered (same for all state sheets).</t>
  </si>
  <si>
    <t>These are the disaggrgated values used for the adjustment.</t>
  </si>
  <si>
    <t>(Million Metric Tons CO2)</t>
  </si>
  <si>
    <t>Petroleum Products</t>
  </si>
  <si>
    <t>This feeds the summary page</t>
  </si>
  <si>
    <t>DC Included w/MD</t>
  </si>
  <si>
    <t>District of Columbia Shares</t>
  </si>
  <si>
    <t>District of Columbia Values</t>
  </si>
  <si>
    <t>District of Columbia Carbon Dioxide Emissions from Fossil Fuel Consumption (1980 to 2005)</t>
  </si>
  <si>
    <t>See Nonfuel_LPG_RollingAvgs for State's Percents of LPG used in calculations below.</t>
  </si>
  <si>
    <t>District of Columbia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</si>
</sst>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_)"/>
    <numFmt numFmtId="168" formatCode="hh:mm_)"/>
    <numFmt numFmtId="169" formatCode="0.000_)"/>
    <numFmt numFmtId="170" formatCode="0.00_)"/>
    <numFmt numFmtId="171" formatCode="0_)"/>
    <numFmt numFmtId="172" formatCode="0.0_)"/>
    <numFmt numFmtId="173" formatCode="0.000000_)"/>
    <numFmt numFmtId="174" formatCode="0.000"/>
    <numFmt numFmtId="175" formatCode="0.0000"/>
    <numFmt numFmtId="176" formatCode="0.0%"/>
    <numFmt numFmtId="177" formatCode="0.0"/>
    <numFmt numFmtId="178" formatCode="0.0000_)"/>
    <numFmt numFmtId="179" formatCode="0.0000000_)"/>
    <numFmt numFmtId="180" formatCode="0.00000"/>
    <numFmt numFmtId="181" formatCode="0.000000"/>
    <numFmt numFmtId="182" formatCode="#,##0.000"/>
    <numFmt numFmtId="183" formatCode="#,##0.00000"/>
    <numFmt numFmtId="184" formatCode="#,##0.0"/>
    <numFmt numFmtId="185" formatCode="0.000%"/>
    <numFmt numFmtId="186" formatCode="&quot;$&quot;#,##0.00"/>
    <numFmt numFmtId="187" formatCode="0.0000%"/>
  </numFmts>
  <fonts count="6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 indent="1"/>
    </xf>
    <xf numFmtId="3" fontId="0" fillId="2" borderId="0" xfId="0" applyNumberFormat="1" applyFill="1" applyAlignment="1">
      <alignment/>
    </xf>
    <xf numFmtId="0" fontId="3" fillId="2" borderId="0" xfId="0" applyFont="1" applyFill="1" applyAlignment="1">
      <alignment horizontal="left" indent="1"/>
    </xf>
    <xf numFmtId="3" fontId="0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3" fillId="3" borderId="1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3" fillId="3" borderId="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 horizontal="left" indent="1"/>
    </xf>
    <xf numFmtId="0" fontId="3" fillId="4" borderId="2" xfId="0" applyFont="1" applyFill="1" applyBorder="1" applyAlignment="1">
      <alignment/>
    </xf>
    <xf numFmtId="3" fontId="0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 indent="1"/>
    </xf>
    <xf numFmtId="3" fontId="3" fillId="4" borderId="0" xfId="0" applyNumberFormat="1" applyFont="1" applyFill="1" applyAlignment="1">
      <alignment/>
    </xf>
    <xf numFmtId="0" fontId="0" fillId="4" borderId="0" xfId="0" applyFill="1" applyAlignment="1">
      <alignment horizontal="left" indent="1"/>
    </xf>
    <xf numFmtId="0" fontId="0" fillId="4" borderId="0" xfId="0" applyFont="1" applyFill="1" applyAlignment="1">
      <alignment horizontal="left" indent="1"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3" fillId="5" borderId="0" xfId="0" applyFont="1" applyFill="1" applyBorder="1" applyAlignment="1">
      <alignment horizontal="left" indent="1"/>
    </xf>
    <xf numFmtId="3" fontId="0" fillId="5" borderId="0" xfId="0" applyNumberFormat="1" applyFont="1" applyFill="1" applyAlignment="1">
      <alignment/>
    </xf>
    <xf numFmtId="0" fontId="3" fillId="5" borderId="0" xfId="0" applyFont="1" applyFill="1" applyAlignment="1">
      <alignment horizontal="left" indent="1"/>
    </xf>
    <xf numFmtId="3" fontId="3" fillId="5" borderId="0" xfId="0" applyNumberFormat="1" applyFont="1" applyFill="1" applyAlignment="1">
      <alignment/>
    </xf>
    <xf numFmtId="0" fontId="0" fillId="5" borderId="0" xfId="0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4" fillId="0" borderId="0" xfId="0" applyFont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6" borderId="1" xfId="0" applyNumberFormat="1" applyFont="1" applyFill="1" applyBorder="1" applyAlignment="1">
      <alignment/>
    </xf>
    <xf numFmtId="10" fontId="3" fillId="6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left" indent="1"/>
    </xf>
    <xf numFmtId="0" fontId="0" fillId="6" borderId="0" xfId="0" applyFont="1" applyFill="1" applyAlignment="1">
      <alignment horizontal="left" indent="1"/>
    </xf>
    <xf numFmtId="0" fontId="3" fillId="6" borderId="0" xfId="0" applyFont="1" applyFill="1" applyAlignment="1">
      <alignment horizontal="left"/>
    </xf>
    <xf numFmtId="0" fontId="3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left" indent="1"/>
    </xf>
    <xf numFmtId="0" fontId="3" fillId="7" borderId="0" xfId="0" applyFont="1" applyFill="1" applyAlignment="1">
      <alignment horizontal="left"/>
    </xf>
    <xf numFmtId="174" fontId="0" fillId="7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177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2\SEDS_Tools_allfuel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State v. US Totals_Data"/>
      <sheetName val="US Total"/>
      <sheetName val="State Tota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workbookViewId="0" topLeftCell="A1">
      <pane xSplit="1" topLeftCell="P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31.140625" style="0" customWidth="1"/>
    <col min="2" max="11" width="0" style="0" hidden="1" customWidth="1"/>
  </cols>
  <sheetData>
    <row r="1" ht="12.75">
      <c r="A1" s="1" t="s">
        <v>123</v>
      </c>
    </row>
    <row r="2" ht="12.75">
      <c r="A2" s="71" t="s">
        <v>117</v>
      </c>
    </row>
    <row r="3" spans="1:27" ht="12.75">
      <c r="A3" s="66" t="s">
        <v>86</v>
      </c>
      <c r="B3" s="1">
        <v>1980</v>
      </c>
      <c r="C3" s="1">
        <v>1981</v>
      </c>
      <c r="D3" s="1">
        <v>1982</v>
      </c>
      <c r="E3" s="1">
        <v>1983</v>
      </c>
      <c r="F3" s="1">
        <v>1984</v>
      </c>
      <c r="G3" s="1">
        <v>1985</v>
      </c>
      <c r="H3" s="1">
        <v>1986</v>
      </c>
      <c r="I3" s="1">
        <v>1987</v>
      </c>
      <c r="J3" s="1">
        <v>1988</v>
      </c>
      <c r="K3" s="1">
        <v>1989</v>
      </c>
      <c r="L3" s="1">
        <v>1990</v>
      </c>
      <c r="M3" s="1">
        <f>L3+1</f>
        <v>1991</v>
      </c>
      <c r="N3" s="1">
        <f aca="true" t="shared" si="0" ref="N3:AA3">M3+1</f>
        <v>1992</v>
      </c>
      <c r="O3" s="1">
        <f t="shared" si="0"/>
        <v>1993</v>
      </c>
      <c r="P3" s="1">
        <f t="shared" si="0"/>
        <v>1994</v>
      </c>
      <c r="Q3" s="1">
        <f t="shared" si="0"/>
        <v>1995</v>
      </c>
      <c r="R3" s="1">
        <f t="shared" si="0"/>
        <v>1996</v>
      </c>
      <c r="S3" s="1">
        <f t="shared" si="0"/>
        <v>1997</v>
      </c>
      <c r="T3" s="1">
        <f t="shared" si="0"/>
        <v>1998</v>
      </c>
      <c r="U3" s="1">
        <f t="shared" si="0"/>
        <v>1999</v>
      </c>
      <c r="V3" s="1">
        <f t="shared" si="0"/>
        <v>2000</v>
      </c>
      <c r="W3" s="1">
        <f t="shared" si="0"/>
        <v>2001</v>
      </c>
      <c r="X3" s="1">
        <f t="shared" si="0"/>
        <v>2002</v>
      </c>
      <c r="Y3" s="1">
        <f t="shared" si="0"/>
        <v>2003</v>
      </c>
      <c r="Z3" s="1">
        <f t="shared" si="0"/>
        <v>2004</v>
      </c>
      <c r="AA3" s="1">
        <f t="shared" si="0"/>
        <v>2005</v>
      </c>
    </row>
    <row r="4" spans="1:27" ht="12.75">
      <c r="A4" s="67" t="s">
        <v>6</v>
      </c>
      <c r="B4" s="69">
        <f>('District of Columbia'!F82/10^6)</f>
        <v>0.3077832546866228</v>
      </c>
      <c r="C4" s="69">
        <f>('District of Columbia'!G82/10^6)</f>
        <v>0.22573353082320058</v>
      </c>
      <c r="D4" s="69">
        <f>('District of Columbia'!H82/10^6)</f>
        <v>0.2869567509017428</v>
      </c>
      <c r="E4" s="69">
        <f>('District of Columbia'!I82/10^6)</f>
        <v>0.28420511310838154</v>
      </c>
      <c r="F4" s="69">
        <f>('District of Columbia'!J82/10^6)</f>
        <v>0.23160120706108087</v>
      </c>
      <c r="G4" s="69">
        <f>('District of Columbia'!K82/10^6)</f>
        <v>0.32666521511915886</v>
      </c>
      <c r="H4" s="69">
        <f>('District of Columbia'!L82/10^6)</f>
        <v>0.12718118095272654</v>
      </c>
      <c r="I4" s="69">
        <f>('District of Columbia'!M82/10^6)</f>
        <v>0.16290535169235518</v>
      </c>
      <c r="J4" s="69">
        <f>('District of Columbia'!N82/10^6)</f>
        <v>0.07304557472489591</v>
      </c>
      <c r="K4" s="69">
        <f>('District of Columbia'!O82/10^6)</f>
        <v>0.13918254684299336</v>
      </c>
      <c r="L4" s="69">
        <f>('District of Columbia'!P82/10^6)</f>
        <v>0.16262456412805837</v>
      </c>
      <c r="M4" s="69">
        <f>('District of Columbia'!Q82/10^6)</f>
        <v>0.15518245855975177</v>
      </c>
      <c r="N4" s="69">
        <f>('District of Columbia'!R82/10^6)</f>
        <v>0.11782579503769358</v>
      </c>
      <c r="O4" s="69">
        <f>('District of Columbia'!S82/10^6)</f>
        <v>0.120011456422422</v>
      </c>
      <c r="P4" s="69">
        <f>('District of Columbia'!T82/10^6)</f>
        <v>0.10970816080322235</v>
      </c>
      <c r="Q4" s="69">
        <f>('District of Columbia'!U82/10^6)</f>
        <v>0.013418601170269707</v>
      </c>
      <c r="R4" s="69">
        <f>('District of Columbia'!V82/10^6)</f>
        <v>0.05393334941622593</v>
      </c>
      <c r="S4" s="69">
        <f>('District of Columbia'!W82/10^6)</f>
        <v>0.092264088268273</v>
      </c>
      <c r="T4" s="69">
        <f>('District of Columbia'!X82/10^6)</f>
        <v>0.014568144322377553</v>
      </c>
      <c r="U4" s="69">
        <f>('District of Columbia'!Y82/10^6)</f>
        <v>0.014188747323348244</v>
      </c>
      <c r="V4" s="69">
        <f>('District of Columbia'!Z82/10^6)</f>
        <v>0.016630183481960614</v>
      </c>
      <c r="W4" s="69">
        <f>('District of Columbia'!AA82/10^6)</f>
        <v>0.06957132825883827</v>
      </c>
      <c r="X4" s="69">
        <f>('District of Columbia'!AB82/10^6)</f>
        <v>0.009273048672333554</v>
      </c>
      <c r="Y4" s="69">
        <f>('District of Columbia'!AC82/10^6)</f>
        <v>0.016238108315265218</v>
      </c>
      <c r="Z4" s="69">
        <f>('District of Columbia'!AD82/10^6)</f>
        <v>0.06957278924712651</v>
      </c>
      <c r="AA4" s="69">
        <f>('District of Columbia'!AE82/10^6)</f>
        <v>0.08812592069744449</v>
      </c>
    </row>
    <row r="5" spans="1:27" ht="12.75">
      <c r="A5" s="68" t="s">
        <v>118</v>
      </c>
      <c r="B5" s="69">
        <f>(('District of Columbia'!F83+'District of Columbia'!F84)/10^6)</f>
        <v>3.4803776936627355</v>
      </c>
      <c r="C5" s="69">
        <f>(('District of Columbia'!G83+'District of Columbia'!G84)/10^6)</f>
        <v>2.9205654106526167</v>
      </c>
      <c r="D5" s="69">
        <f>(('District of Columbia'!H83+'District of Columbia'!H84)/10^6)</f>
        <v>3.3411470981973297</v>
      </c>
      <c r="E5" s="69">
        <f>(('District of Columbia'!I83+'District of Columbia'!I84)/10^6)</f>
        <v>3.181099227476142</v>
      </c>
      <c r="F5" s="69">
        <f>(('District of Columbia'!J83+'District of Columbia'!J84)/10^6)</f>
        <v>3.434890253613571</v>
      </c>
      <c r="G5" s="69">
        <f>(('District of Columbia'!K83+'District of Columbia'!K84)/10^6)</f>
        <v>2.8491753575878684</v>
      </c>
      <c r="H5" s="69">
        <f>(('District of Columbia'!L83+'District of Columbia'!L84)/10^6)</f>
        <v>3.504706289830351</v>
      </c>
      <c r="I5" s="69">
        <f>(('District of Columbia'!M83+'District of Columbia'!M84)/10^6)</f>
        <v>3.18580365277255</v>
      </c>
      <c r="J5" s="69">
        <f>(('District of Columbia'!N83+'District of Columbia'!N84)/10^6)</f>
        <v>3.0898223362253954</v>
      </c>
      <c r="K5" s="69">
        <f>(('District of Columbia'!O83+'District of Columbia'!O84)/10^6)</f>
        <v>3.1314159621739934</v>
      </c>
      <c r="L5" s="69">
        <f>(('District of Columbia'!P83+'District of Columbia'!P84)/10^6)</f>
        <v>2.742528932298212</v>
      </c>
      <c r="M5" s="69">
        <f>(('District of Columbia'!Q83+'District of Columbia'!Q84)/10^6)</f>
        <v>2.572763721512167</v>
      </c>
      <c r="N5" s="69">
        <f>(('District of Columbia'!R83+'District of Columbia'!R84)/10^6)</f>
        <v>2.4796312858517067</v>
      </c>
      <c r="O5" s="69">
        <f>(('District of Columbia'!S83+'District of Columbia'!S84)/10^6)</f>
        <v>2.6652044644980264</v>
      </c>
      <c r="P5" s="69">
        <f>(('District of Columbia'!T83+'District of Columbia'!T84)/10^6)</f>
        <v>2.756653565243347</v>
      </c>
      <c r="Q5" s="69">
        <f>(('District of Columbia'!U83+'District of Columbia'!U84)/10^6)</f>
        <v>2.654251534922162</v>
      </c>
      <c r="R5" s="69">
        <f>(('District of Columbia'!V83+'District of Columbia'!V84)/10^6)</f>
        <v>2.509330850991655</v>
      </c>
      <c r="S5" s="69">
        <f>(('District of Columbia'!W83+'District of Columbia'!W84)/10^6)</f>
        <v>2.4148066815947824</v>
      </c>
      <c r="T5" s="69">
        <f>(('District of Columbia'!X83+'District of Columbia'!X84)/10^6)</f>
        <v>2.6242418129592133</v>
      </c>
      <c r="U5" s="69">
        <f>(('District of Columbia'!Y83+'District of Columbia'!Y84)/10^6)</f>
        <v>2.387771177659325</v>
      </c>
      <c r="V5" s="69">
        <f>(('District of Columbia'!Z83+'District of Columbia'!Z84)/10^6)</f>
        <v>2.4537087951255168</v>
      </c>
      <c r="W5" s="69">
        <f>(('District of Columbia'!AA83+'District of Columbia'!AA84)/10^6)</f>
        <v>2.385749148973214</v>
      </c>
      <c r="X5" s="69">
        <f>(('District of Columbia'!AB83+'District of Columbia'!AB84)/10^6)</f>
        <v>2.373740352467913</v>
      </c>
      <c r="Y5" s="69">
        <f>(('District of Columbia'!AC83+'District of Columbia'!AC84)/10^6)</f>
        <v>2.0966689226979334</v>
      </c>
      <c r="Z5" s="69">
        <f>(('District of Columbia'!AD83+'District of Columbia'!AD84)/10^6)</f>
        <v>2.1756962194238456</v>
      </c>
      <c r="AA5" s="69">
        <f>(('District of Columbia'!AE83+'District of Columbia'!AE84)/10^6)</f>
        <v>2.05862019697295</v>
      </c>
    </row>
    <row r="6" spans="1:27" ht="12.75">
      <c r="A6" s="67" t="s">
        <v>69</v>
      </c>
      <c r="B6" s="69">
        <f>('District of Columbia'!F85/10^6)</f>
        <v>1.4830189362266664</v>
      </c>
      <c r="C6" s="69">
        <f>('District of Columbia'!G85/10^6)</f>
        <v>1.56142172758</v>
      </c>
      <c r="D6" s="69">
        <f>('District of Columbia'!H85/10^6)</f>
        <v>1.5799086863999998</v>
      </c>
      <c r="E6" s="69">
        <f>('District of Columbia'!I85/10^6)</f>
        <v>1.5722494260000002</v>
      </c>
      <c r="F6" s="69">
        <f>('District of Columbia'!J85/10^6)</f>
        <v>1.5812153659866666</v>
      </c>
      <c r="G6" s="69">
        <f>('District of Columbia'!K85/10^6)</f>
        <v>1.5564454367</v>
      </c>
      <c r="H6" s="69">
        <f>('District of Columbia'!L85/10^6)</f>
        <v>1.5901948354233333</v>
      </c>
      <c r="I6" s="69">
        <f>('District of Columbia'!M85/10^6)</f>
        <v>1.66713766648</v>
      </c>
      <c r="J6" s="69">
        <f>('District of Columbia'!N85/10^6)</f>
        <v>1.7550566485099999</v>
      </c>
      <c r="K6" s="69">
        <f>('District of Columbia'!O85/10^6)</f>
        <v>1.7910329172406</v>
      </c>
      <c r="L6" s="69">
        <f>('District of Columbia'!P85/10^6)</f>
        <v>1.5436588320288664</v>
      </c>
      <c r="M6" s="69">
        <f>('District of Columbia'!Q85/10^6)</f>
        <v>1.6600079694450998</v>
      </c>
      <c r="N6" s="69">
        <f>('District of Columbia'!R85/10^6)</f>
        <v>1.760792405780833</v>
      </c>
      <c r="O6" s="69">
        <f>('District of Columbia'!S85/10^6)</f>
        <v>1.7681111957146</v>
      </c>
      <c r="P6" s="69">
        <f>('District of Columbia'!T85/10^6)</f>
        <v>1.6547336969386666</v>
      </c>
      <c r="Q6" s="69">
        <f>('District of Columbia'!U85/10^6)</f>
        <v>1.7615249146098997</v>
      </c>
      <c r="R6" s="69">
        <f>('District of Columbia'!V85/10^6)</f>
        <v>1.8152335522079</v>
      </c>
      <c r="S6" s="69">
        <f>('District of Columbia'!W85/10^6)</f>
        <v>1.8477412678835001</v>
      </c>
      <c r="T6" s="69">
        <f>('District of Columbia'!X85/10^6)</f>
        <v>1.6571986788991333</v>
      </c>
      <c r="U6" s="69">
        <f>('District of Columbia'!Y85/10^6)</f>
        <v>1.7489756058804333</v>
      </c>
      <c r="V6" s="69">
        <f>('District of Columbia'!Z85/10^6)</f>
        <v>1.8239525335727669</v>
      </c>
      <c r="W6" s="69">
        <f>('District of Columbia'!AA85/10^6)</f>
        <v>1.6223163505611333</v>
      </c>
      <c r="X6" s="69">
        <f>('District of Columbia'!AB85/10^6)</f>
        <v>1.7873600832853334</v>
      </c>
      <c r="Y6" s="69">
        <f>('District of Columbia'!AC85/10^6)</f>
        <v>1.7880327473777997</v>
      </c>
      <c r="Z6" s="69">
        <f>('District of Columbia'!AD85/10^6)</f>
        <v>1.7560375628161669</v>
      </c>
      <c r="AA6" s="69">
        <f>('District of Columbia'!AE85/10^6)</f>
        <v>1.7908478608929332</v>
      </c>
    </row>
    <row r="7" spans="1:27" ht="12.75">
      <c r="A7" s="66" t="s">
        <v>79</v>
      </c>
      <c r="B7" s="70">
        <f>('District of Columbia'!F86/10^6)</f>
        <v>5.271179884576024</v>
      </c>
      <c r="C7" s="70">
        <f>('District of Columbia'!G86/10^6)</f>
        <v>4.707720669055817</v>
      </c>
      <c r="D7" s="70">
        <f>('District of Columbia'!H86/10^6)</f>
        <v>5.208012535499073</v>
      </c>
      <c r="E7" s="70">
        <f>('District of Columbia'!I86/10^6)</f>
        <v>5.037553766584524</v>
      </c>
      <c r="F7" s="70">
        <f>('District of Columbia'!J86/10^6)</f>
        <v>5.247706826661319</v>
      </c>
      <c r="G7" s="70">
        <f>('District of Columbia'!K86/10^6)</f>
        <v>4.7322860094070265</v>
      </c>
      <c r="H7" s="70">
        <f>('District of Columbia'!L86/10^6)</f>
        <v>5.222082306206411</v>
      </c>
      <c r="I7" s="70">
        <f>('District of Columbia'!M86/10^6)</f>
        <v>5.015846670944905</v>
      </c>
      <c r="J7" s="70">
        <f>('District of Columbia'!N86/10^6)</f>
        <v>4.917924559460292</v>
      </c>
      <c r="K7" s="70">
        <f>('District of Columbia'!O86/10^6)</f>
        <v>5.061631426257586</v>
      </c>
      <c r="L7" s="70">
        <f>('District of Columbia'!P86/10^6)</f>
        <v>4.448812328455137</v>
      </c>
      <c r="M7" s="70">
        <f>('District of Columbia'!Q86/10^6)</f>
        <v>4.387954149517019</v>
      </c>
      <c r="N7" s="70">
        <f>('District of Columbia'!R86/10^6)</f>
        <v>4.358249486670234</v>
      </c>
      <c r="O7" s="70">
        <f>('District of Columbia'!S86/10^6)</f>
        <v>4.553327116635049</v>
      </c>
      <c r="P7" s="70">
        <f>('District of Columbia'!T86/10^6)</f>
        <v>4.521095422985235</v>
      </c>
      <c r="Q7" s="70">
        <f>('District of Columbia'!U86/10^6)</f>
        <v>4.429195050702331</v>
      </c>
      <c r="R7" s="70">
        <f>('District of Columbia'!V86/10^6)</f>
        <v>4.378497752615782</v>
      </c>
      <c r="S7" s="70">
        <f>('District of Columbia'!W86/10^6)</f>
        <v>4.354812037746556</v>
      </c>
      <c r="T7" s="70">
        <f>('District of Columbia'!X86/10^6)</f>
        <v>4.296008636180724</v>
      </c>
      <c r="U7" s="70">
        <f>('District of Columbia'!Y86/10^6)</f>
        <v>4.150935530863106</v>
      </c>
      <c r="V7" s="70">
        <f>('District of Columbia'!Z86/10^6)</f>
        <v>4.294291512180244</v>
      </c>
      <c r="W7" s="70">
        <f>('District of Columbia'!AA86/10^6)</f>
        <v>4.077636827793186</v>
      </c>
      <c r="X7" s="70">
        <f>('District of Columbia'!AB86/10^6)</f>
        <v>4.170373484425579</v>
      </c>
      <c r="Y7" s="70">
        <f>('District of Columbia'!AC86/10^6)</f>
        <v>3.900939778390998</v>
      </c>
      <c r="Z7" s="70">
        <f>('District of Columbia'!AD86/10^6)</f>
        <v>4.001306571487138</v>
      </c>
      <c r="AA7" s="70">
        <f>('District of Columbia'!AE86/10^6)</f>
        <v>3.9375939785633274</v>
      </c>
    </row>
    <row r="8" ht="12.75">
      <c r="A8" s="10"/>
    </row>
    <row r="9" ht="12.75">
      <c r="A9" s="10"/>
    </row>
    <row r="10" spans="1:27" ht="12.75">
      <c r="A10" s="66" t="s">
        <v>88</v>
      </c>
      <c r="B10" s="1">
        <v>1980</v>
      </c>
      <c r="C10" s="1">
        <v>1981</v>
      </c>
      <c r="D10" s="1">
        <v>1982</v>
      </c>
      <c r="E10" s="1">
        <v>1983</v>
      </c>
      <c r="F10" s="1">
        <v>1984</v>
      </c>
      <c r="G10" s="1">
        <v>1985</v>
      </c>
      <c r="H10" s="1">
        <v>1986</v>
      </c>
      <c r="I10" s="1">
        <v>1987</v>
      </c>
      <c r="J10" s="1">
        <v>1988</v>
      </c>
      <c r="K10" s="1">
        <v>1989</v>
      </c>
      <c r="L10" s="1">
        <v>1990</v>
      </c>
      <c r="M10" s="1">
        <f>L10+1</f>
        <v>1991</v>
      </c>
      <c r="N10" s="1">
        <f aca="true" t="shared" si="1" ref="N10:AA10">M10+1</f>
        <v>1992</v>
      </c>
      <c r="O10" s="1">
        <f t="shared" si="1"/>
        <v>1993</v>
      </c>
      <c r="P10" s="1">
        <f t="shared" si="1"/>
        <v>1994</v>
      </c>
      <c r="Q10" s="1">
        <f t="shared" si="1"/>
        <v>1995</v>
      </c>
      <c r="R10" s="1">
        <f t="shared" si="1"/>
        <v>1996</v>
      </c>
      <c r="S10" s="1">
        <f t="shared" si="1"/>
        <v>1997</v>
      </c>
      <c r="T10" s="1">
        <f t="shared" si="1"/>
        <v>1998</v>
      </c>
      <c r="U10" s="1">
        <f t="shared" si="1"/>
        <v>1999</v>
      </c>
      <c r="V10" s="1">
        <f t="shared" si="1"/>
        <v>2000</v>
      </c>
      <c r="W10" s="1">
        <f t="shared" si="1"/>
        <v>2001</v>
      </c>
      <c r="X10" s="1">
        <f t="shared" si="1"/>
        <v>2002</v>
      </c>
      <c r="Y10" s="1">
        <f t="shared" si="1"/>
        <v>2003</v>
      </c>
      <c r="Z10" s="1">
        <f t="shared" si="1"/>
        <v>2004</v>
      </c>
      <c r="AA10" s="1">
        <f t="shared" si="1"/>
        <v>2005</v>
      </c>
    </row>
    <row r="11" spans="1:27" ht="12.75">
      <c r="A11" s="68" t="s">
        <v>81</v>
      </c>
      <c r="B11" s="69">
        <f>('District of Columbia'!F90/10^6)</f>
        <v>1.105877464084474</v>
      </c>
      <c r="C11" s="69">
        <f>('District of Columbia'!G90/10^6)</f>
        <v>0.8971601389357557</v>
      </c>
      <c r="D11" s="69">
        <f>('District of Columbia'!H90/10^6)</f>
        <v>0.9718707290198442</v>
      </c>
      <c r="E11" s="69">
        <f>('District of Columbia'!I90/10^6)</f>
        <v>0.9795211308442142</v>
      </c>
      <c r="F11" s="69">
        <f>('District of Columbia'!J90/10^6)</f>
        <v>1.2554865534427755</v>
      </c>
      <c r="G11" s="69">
        <f>('District of Columbia'!K90/10^6)</f>
        <v>1.2072138573711717</v>
      </c>
      <c r="H11" s="69">
        <f>('District of Columbia'!L90/10^6)</f>
        <v>1.1532492995085375</v>
      </c>
      <c r="I11" s="69">
        <f>('District of Columbia'!M90/10^6)</f>
        <v>1.1418328418774373</v>
      </c>
      <c r="J11" s="69">
        <f>('District of Columbia'!N90/10^6)</f>
        <v>1.101090713780876</v>
      </c>
      <c r="K11" s="69">
        <f>('District of Columbia'!O90/10^6)</f>
        <v>1.0375734257665814</v>
      </c>
      <c r="L11" s="69">
        <f>('District of Columbia'!P90/10^6)</f>
        <v>0.919769613642764</v>
      </c>
      <c r="M11" s="69">
        <f>('District of Columbia'!Q90/10^6)</f>
        <v>0.9275781724523071</v>
      </c>
      <c r="N11" s="69">
        <f>('District of Columbia'!R90/10^6)</f>
        <v>0.9937582415402665</v>
      </c>
      <c r="O11" s="69">
        <f>('District of Columbia'!S90/10^6)</f>
        <v>0.9852707033759228</v>
      </c>
      <c r="P11" s="69">
        <f>('District of Columbia'!T90/10^6)</f>
        <v>0.9330566433135821</v>
      </c>
      <c r="Q11" s="69">
        <f>('District of Columbia'!U90/10^6)</f>
        <v>0.9633573684555413</v>
      </c>
      <c r="R11" s="69">
        <f>('District of Columbia'!V90/10^6)</f>
        <v>1.0638828673848915</v>
      </c>
      <c r="S11" s="69">
        <f>('District of Columbia'!W90/10^6)</f>
        <v>0.9794015005534703</v>
      </c>
      <c r="T11" s="69">
        <f>('District of Columbia'!X90/10^6)</f>
        <v>0.8264453096448525</v>
      </c>
      <c r="U11" s="69">
        <f>('District of Columbia'!Y90/10^6)</f>
        <v>0.8595037555805477</v>
      </c>
      <c r="V11" s="69">
        <f>('District of Columbia'!Z90/10^6)</f>
        <v>0.9373797627332235</v>
      </c>
      <c r="W11" s="69">
        <f>('District of Columbia'!AA90/10^6)</f>
        <v>0.7977878332227939</v>
      </c>
      <c r="X11" s="69">
        <f>('District of Columbia'!AB90/10^6)</f>
        <v>0.9256030277024777</v>
      </c>
      <c r="Y11" s="69">
        <f>('District of Columbia'!AC90/10^6)</f>
        <v>0.978330136299991</v>
      </c>
      <c r="Z11" s="69">
        <f>('District of Columbia'!AD90/10^6)</f>
        <v>0.9509875690668778</v>
      </c>
      <c r="AA11" s="69">
        <f>('District of Columbia'!AE90/10^6)</f>
        <v>0.9311046569050072</v>
      </c>
    </row>
    <row r="12" spans="1:27" ht="12.75">
      <c r="A12" s="68" t="s">
        <v>82</v>
      </c>
      <c r="B12" s="69">
        <f>('District of Columbia'!F91/10^6)</f>
        <v>1.238456575553728</v>
      </c>
      <c r="C12" s="69">
        <f>('District of Columbia'!G91/10^6)</f>
        <v>1.1586766008607121</v>
      </c>
      <c r="D12" s="69">
        <f>('District of Columbia'!H91/10^6)</f>
        <v>1.361423023190862</v>
      </c>
      <c r="E12" s="69">
        <f>('District of Columbia'!I91/10^6)</f>
        <v>1.7773140702642827</v>
      </c>
      <c r="F12" s="69">
        <f>('District of Columbia'!J91/10^6)</f>
        <v>1.704280046348021</v>
      </c>
      <c r="G12" s="69">
        <f>('District of Columbia'!K91/10^6)</f>
        <v>1.4265880421345676</v>
      </c>
      <c r="H12" s="69">
        <f>('District of Columbia'!L91/10^6)</f>
        <v>1.7217494572607623</v>
      </c>
      <c r="I12" s="69">
        <f>('District of Columbia'!M91/10^6)</f>
        <v>1.6097642049845906</v>
      </c>
      <c r="J12" s="69">
        <f>('District of Columbia'!N91/10^6)</f>
        <v>1.2488618543451577</v>
      </c>
      <c r="K12" s="69">
        <f>('District of Columbia'!O91/10^6)</f>
        <v>1.2998851438631536</v>
      </c>
      <c r="L12" s="69">
        <f>('District of Columbia'!P91/10^6)</f>
        <v>1.2419341599963776</v>
      </c>
      <c r="M12" s="69">
        <f>('District of Columbia'!Q91/10^6)</f>
        <v>1.3705074263457782</v>
      </c>
      <c r="N12" s="69">
        <f>('District of Columbia'!R91/10^6)</f>
        <v>1.3740437499769762</v>
      </c>
      <c r="O12" s="69">
        <f>('District of Columbia'!S91/10^6)</f>
        <v>1.4442296925869016</v>
      </c>
      <c r="P12" s="69">
        <f>('District of Columbia'!T91/10^6)</f>
        <v>1.4243319850733924</v>
      </c>
      <c r="Q12" s="69">
        <f>('District of Columbia'!U91/10^6)</f>
        <v>1.4291942380909626</v>
      </c>
      <c r="R12" s="69">
        <f>('District of Columbia'!V91/10^6)</f>
        <v>1.4283969956843117</v>
      </c>
      <c r="S12" s="69">
        <f>('District of Columbia'!W91/10^6)</f>
        <v>1.3913663444864732</v>
      </c>
      <c r="T12" s="69">
        <f>('District of Columbia'!X91/10^6)</f>
        <v>1.2525512429538266</v>
      </c>
      <c r="U12" s="69">
        <f>('District of Columbia'!Y91/10^6)</f>
        <v>1.2238534588108092</v>
      </c>
      <c r="V12" s="69">
        <f>('District of Columbia'!Z91/10^6)</f>
        <v>1.339953013677652</v>
      </c>
      <c r="W12" s="69">
        <f>('District of Columbia'!AA91/10^6)</f>
        <v>1.3723541325078321</v>
      </c>
      <c r="X12" s="69">
        <f>('District of Columbia'!AB91/10^6)</f>
        <v>1.3190935923146048</v>
      </c>
      <c r="Y12" s="69">
        <f>('District of Columbia'!AC91/10^6)</f>
        <v>1.1941064597059703</v>
      </c>
      <c r="Z12" s="69">
        <f>('District of Columbia'!AD91/10^6)</f>
        <v>1.2702646888736722</v>
      </c>
      <c r="AA12" s="69">
        <f>('District of Columbia'!AE91/10^6)</f>
        <v>1.3313700329588116</v>
      </c>
    </row>
    <row r="13" spans="1:27" ht="12.75">
      <c r="A13" s="68" t="s">
        <v>83</v>
      </c>
      <c r="B13" s="69">
        <f>('District of Columbia'!F92/10^6)</f>
        <v>0.29554762985978733</v>
      </c>
      <c r="C13" s="69">
        <f>('District of Columbia'!G92/10^6)</f>
        <v>0.2364796088794627</v>
      </c>
      <c r="D13" s="69">
        <f>('District of Columbia'!H92/10^6)</f>
        <v>0.10261453640029608</v>
      </c>
      <c r="E13" s="69">
        <f>('District of Columbia'!I92/10^6)</f>
        <v>0.01746515384981445</v>
      </c>
      <c r="F13" s="69">
        <f>('District of Columbia'!J92/10^6)</f>
        <v>0.017802843112534925</v>
      </c>
      <c r="G13" s="69">
        <f>('District of Columbia'!K92/10^6)</f>
        <v>0.04271429643797088</v>
      </c>
      <c r="H13" s="69">
        <f>('District of Columbia'!L92/10^6)</f>
        <v>0.06384524123206471</v>
      </c>
      <c r="I13" s="69">
        <f>('District of Columbia'!M92/10^6)</f>
        <v>0.03877476784334708</v>
      </c>
      <c r="J13" s="69">
        <f>('District of Columbia'!N92/10^6)</f>
        <v>0.027483774372754323</v>
      </c>
      <c r="K13" s="69">
        <f>('District of Columbia'!O92/10^6)</f>
        <v>0.03197824404099996</v>
      </c>
      <c r="L13" s="69">
        <f>('District of Columbia'!P92/10^6)</f>
        <v>0.03715258175642982</v>
      </c>
      <c r="M13" s="69">
        <f>('District of Columbia'!Q92/10^6)</f>
        <v>0.025353171508773243</v>
      </c>
      <c r="N13" s="69">
        <f>('District of Columbia'!R92/10^6)</f>
        <v>0.03175418705419</v>
      </c>
      <c r="O13" s="69">
        <f>('District of Columbia'!S92/10^6)</f>
        <v>0.0227343960070249</v>
      </c>
      <c r="P13" s="69">
        <f>('District of Columbia'!T92/10^6)</f>
        <v>0.03450333963646013</v>
      </c>
      <c r="Q13" s="69">
        <f>('District of Columbia'!U92/10^6)</f>
        <v>0.025306275359419043</v>
      </c>
      <c r="R13" s="69">
        <f>('District of Columbia'!V92/10^6)</f>
        <v>0.024371715861760204</v>
      </c>
      <c r="S13" s="69">
        <f>('District of Columbia'!W92/10^6)</f>
        <v>0.031959491206183535</v>
      </c>
      <c r="T13" s="69">
        <f>('District of Columbia'!X92/10^6)</f>
        <v>0.01932070786079944</v>
      </c>
      <c r="U13" s="69">
        <f>('District of Columbia'!Y92/10^6)</f>
        <v>0.06847335316788421</v>
      </c>
      <c r="V13" s="69">
        <f>('District of Columbia'!Z92/10^6)</f>
        <v>0.02577163374050225</v>
      </c>
      <c r="W13" s="69">
        <f>('District of Columbia'!AA92/10^6)</f>
        <v>0.06382556939966769</v>
      </c>
      <c r="X13" s="69">
        <f>('District of Columbia'!AB92/10^6)</f>
        <v>0.06679147270831813</v>
      </c>
      <c r="Y13" s="69">
        <f>('District of Columbia'!AC92/10^6)</f>
        <v>0.10119172883436466</v>
      </c>
      <c r="Z13" s="69">
        <f>('District of Columbia'!AD92/10^6)</f>
        <v>0.0708488142863418</v>
      </c>
      <c r="AA13" s="69">
        <f>('District of Columbia'!AE92/10^6)</f>
        <v>0.05979931687271975</v>
      </c>
    </row>
    <row r="14" spans="1:27" ht="12.75">
      <c r="A14" s="68" t="s">
        <v>84</v>
      </c>
      <c r="B14" s="69">
        <f>('District of Columbia'!F93/10^6)</f>
        <v>1.8603308839158024</v>
      </c>
      <c r="C14" s="69">
        <f>('District of Columbia'!G93/10^6)</f>
        <v>1.9922945692927858</v>
      </c>
      <c r="D14" s="69">
        <f>('District of Columbia'!H93/10^6)</f>
        <v>2.6497823525909032</v>
      </c>
      <c r="E14" s="69">
        <f>('District of Columbia'!I93/10^6)</f>
        <v>1.9865664919632118</v>
      </c>
      <c r="F14" s="69">
        <f>('District of Columbia'!J93/10^6)</f>
        <v>1.9139109686929539</v>
      </c>
      <c r="G14" s="69">
        <f>('District of Columbia'!K93/10^6)</f>
        <v>1.9036752790535503</v>
      </c>
      <c r="H14" s="69">
        <f>('District of Columbia'!L93/10^6)</f>
        <v>2.053240857940413</v>
      </c>
      <c r="I14" s="69">
        <f>('District of Columbia'!M93/10^6)</f>
        <v>1.9258895058675298</v>
      </c>
      <c r="J14" s="69">
        <f>('District of Columbia'!N93/10^6)</f>
        <v>2.006755877172137</v>
      </c>
      <c r="K14" s="69">
        <f>('District of Columbia'!O93/10^6)</f>
        <v>1.9689879659679852</v>
      </c>
      <c r="L14" s="69">
        <f>('District of Columbia'!P93/10^6)</f>
        <v>1.823585172935065</v>
      </c>
      <c r="M14" s="69">
        <f>('District of Columbia'!Q93/10^6)</f>
        <v>1.8222436587893944</v>
      </c>
      <c r="N14" s="69">
        <f>('District of Columbia'!R93/10^6)</f>
        <v>1.838708073154868</v>
      </c>
      <c r="O14" s="69">
        <f>('District of Columbia'!S93/10^6)</f>
        <v>1.8671122441515324</v>
      </c>
      <c r="P14" s="69">
        <f>('District of Columbia'!T93/10^6)</f>
        <v>1.8069247834957674</v>
      </c>
      <c r="Q14" s="69">
        <f>('District of Columbia'!U93/10^6)</f>
        <v>1.7803773706658084</v>
      </c>
      <c r="R14" s="69">
        <f>('District of Columbia'!V93/10^6)</f>
        <v>1.7214252280223845</v>
      </c>
      <c r="S14" s="69">
        <f>('District of Columbia'!W93/10^6)</f>
        <v>1.8596148749128278</v>
      </c>
      <c r="T14" s="69">
        <f>('District of Columbia'!X93/10^6)</f>
        <v>1.9254439950320792</v>
      </c>
      <c r="U14" s="69">
        <f>('District of Columbia'!Y93/10^6)</f>
        <v>1.7353381022461651</v>
      </c>
      <c r="V14" s="69">
        <f>('District of Columbia'!Z93/10^6)</f>
        <v>1.8153742013012986</v>
      </c>
      <c r="W14" s="69">
        <f>('District of Columbia'!AA93/10^6)</f>
        <v>1.680827391272225</v>
      </c>
      <c r="X14" s="69">
        <f>('District of Columbia'!AB93/10^6)</f>
        <v>1.5945707974256789</v>
      </c>
      <c r="Y14" s="69">
        <f>('District of Columbia'!AC93/10^6)</f>
        <v>1.5461997212336729</v>
      </c>
      <c r="Z14" s="69">
        <f>('District of Columbia'!AD93/10^6)</f>
        <v>1.65393537766968</v>
      </c>
      <c r="AA14" s="69">
        <f>('District of Columbia'!AE93/10^6)</f>
        <v>1.3853250752722892</v>
      </c>
    </row>
    <row r="15" spans="1:27" ht="12.75">
      <c r="A15" s="68" t="s">
        <v>85</v>
      </c>
      <c r="B15" s="69">
        <f>('District of Columbia'!F94/10^6)</f>
        <v>0.7709673311622333</v>
      </c>
      <c r="C15" s="69">
        <f>('District of Columbia'!G94/10^6)</f>
        <v>0.4231097510870999</v>
      </c>
      <c r="D15" s="69">
        <f>('District of Columbia'!H94/10^6)</f>
        <v>0.12232189429716667</v>
      </c>
      <c r="E15" s="69">
        <f>('District of Columbia'!I94/10^6)</f>
        <v>0.2766869196629999</v>
      </c>
      <c r="F15" s="69">
        <f>('District of Columbia'!J94/10^6)</f>
        <v>0.35622641506503333</v>
      </c>
      <c r="G15" s="69">
        <f>('District of Columbia'!K94/10^6)</f>
        <v>0.15209453440976664</v>
      </c>
      <c r="H15" s="69">
        <f>('District of Columbia'!L94/10^6)</f>
        <v>0.22999745026463328</v>
      </c>
      <c r="I15" s="69">
        <f>('District of Columbia'!M94/10^6)</f>
        <v>0.29958535037199996</v>
      </c>
      <c r="J15" s="69">
        <f>('District of Columbia'!N94/10^6)</f>
        <v>0.5337323397893666</v>
      </c>
      <c r="K15" s="69">
        <f>('District of Columbia'!O94/10^6)</f>
        <v>0.7232066466188666</v>
      </c>
      <c r="L15" s="69">
        <f>('District of Columbia'!P94/10^6)</f>
        <v>0.42637080012449996</v>
      </c>
      <c r="M15" s="69">
        <f>('District of Columbia'!Q94/10^6)</f>
        <v>0.24227171989020002</v>
      </c>
      <c r="N15" s="69">
        <f>('District of Columbia'!R94/10^6)</f>
        <v>0.11998523494393332</v>
      </c>
      <c r="O15" s="69">
        <f>('District of Columbia'!S94/10^6)</f>
        <v>0.23398008051366667</v>
      </c>
      <c r="P15" s="69">
        <f>('District of Columbia'!T94/10^6)</f>
        <v>0.3222786714660333</v>
      </c>
      <c r="Q15" s="69">
        <f>('District of Columbia'!U94/10^6)</f>
        <v>0.23095979813060002</v>
      </c>
      <c r="R15" s="69">
        <f>('District of Columbia'!V94/10^6)</f>
        <v>0.14042094566243332</v>
      </c>
      <c r="S15" s="69">
        <f>('District of Columbia'!W94/10^6)</f>
        <v>0.09246982658759999</v>
      </c>
      <c r="T15" s="69">
        <f>('District of Columbia'!X94/10^6)</f>
        <v>0.2722473801586</v>
      </c>
      <c r="U15" s="69">
        <f>('District of Columbia'!Y94/10^6)</f>
        <v>0.2637668610577</v>
      </c>
      <c r="V15" s="69">
        <f>('District of Columbia'!Z94/10^6)</f>
        <v>0.17581290072756664</v>
      </c>
      <c r="W15" s="69">
        <f>('District of Columbia'!AA94/10^6)</f>
        <v>0.1628419008601</v>
      </c>
      <c r="X15" s="69">
        <f>('District of Columbia'!AB94/10^6)</f>
        <v>0.2643145942745</v>
      </c>
      <c r="Y15" s="69">
        <f>('District of Columbia'!AC94/10^6)</f>
        <v>0.08111173231699999</v>
      </c>
      <c r="Z15" s="69">
        <f>('District of Columbia'!AD94/10^6)</f>
        <v>0.055270121059999996</v>
      </c>
      <c r="AA15" s="69">
        <f>('District of Columbia'!AE94/10^6)</f>
        <v>0.22999489655449998</v>
      </c>
    </row>
    <row r="16" spans="1:27" ht="12.75">
      <c r="A16" s="66" t="s">
        <v>79</v>
      </c>
      <c r="B16" s="70">
        <f>('District of Columbia'!F95/10^6)</f>
        <v>5.271179884576024</v>
      </c>
      <c r="C16" s="70">
        <f>('District of Columbia'!G95/10^6)</f>
        <v>4.707720669055817</v>
      </c>
      <c r="D16" s="70">
        <f>('District of Columbia'!H95/10^6)</f>
        <v>5.208012535499073</v>
      </c>
      <c r="E16" s="70">
        <f>('District of Columbia'!I95/10^6)</f>
        <v>5.037553766584523</v>
      </c>
      <c r="F16" s="70">
        <f>('District of Columbia'!J95/10^6)</f>
        <v>5.247706826661319</v>
      </c>
      <c r="G16" s="70">
        <f>('District of Columbia'!K95/10^6)</f>
        <v>4.7322860094070265</v>
      </c>
      <c r="H16" s="70">
        <f>('District of Columbia'!L95/10^6)</f>
        <v>5.222082306206411</v>
      </c>
      <c r="I16" s="70">
        <f>('District of Columbia'!M95/10^6)</f>
        <v>5.015846670944904</v>
      </c>
      <c r="J16" s="70">
        <f>('District of Columbia'!N95/10^6)</f>
        <v>4.917924559460292</v>
      </c>
      <c r="K16" s="70">
        <f>('District of Columbia'!O95/10^6)</f>
        <v>5.061631426257586</v>
      </c>
      <c r="L16" s="70">
        <f>('District of Columbia'!P95/10^6)</f>
        <v>4.448812328455136</v>
      </c>
      <c r="M16" s="70">
        <f>('District of Columbia'!Q95/10^6)</f>
        <v>4.387954148986452</v>
      </c>
      <c r="N16" s="70">
        <f>('District of Columbia'!R95/10^6)</f>
        <v>4.358249486670234</v>
      </c>
      <c r="O16" s="70">
        <f>('District of Columbia'!S95/10^6)</f>
        <v>4.553327116635048</v>
      </c>
      <c r="P16" s="70">
        <f>('District of Columbia'!T95/10^6)</f>
        <v>4.521095422985234</v>
      </c>
      <c r="Q16" s="70">
        <f>('District of Columbia'!U95/10^6)</f>
        <v>4.429195050702331</v>
      </c>
      <c r="R16" s="70">
        <f>('District of Columbia'!V95/10^6)</f>
        <v>4.378497752615782</v>
      </c>
      <c r="S16" s="70">
        <f>('District of Columbia'!W95/10^6)</f>
        <v>4.354812037746554</v>
      </c>
      <c r="T16" s="70">
        <f>('District of Columbia'!X95/10^6)</f>
        <v>4.296008635650158</v>
      </c>
      <c r="U16" s="70">
        <f>('District of Columbia'!Y95/10^6)</f>
        <v>4.150935530863107</v>
      </c>
      <c r="V16" s="70">
        <f>('District of Columbia'!Z95/10^6)</f>
        <v>4.2942915121802425</v>
      </c>
      <c r="W16" s="70">
        <f>('District of Columbia'!AA95/10^6)</f>
        <v>4.077636827262619</v>
      </c>
      <c r="X16" s="70">
        <f>('District of Columbia'!AB95/10^6)</f>
        <v>4.170373484425579</v>
      </c>
      <c r="Y16" s="70">
        <f>('District of Columbia'!AC95/10^6)</f>
        <v>3.900939778390999</v>
      </c>
      <c r="Z16" s="70">
        <f>('District of Columbia'!AD95/10^6)</f>
        <v>4.001306570956571</v>
      </c>
      <c r="AA16" s="70">
        <f>('District of Columbia'!AE95/10^6)</f>
        <v>3.9375939785633274</v>
      </c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F173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2" max="2" width="21.421875" style="0" customWidth="1"/>
    <col min="3" max="3" width="38.8515625" style="0" customWidth="1"/>
    <col min="4" max="4" width="25.421875" style="0" customWidth="1"/>
    <col min="5" max="5" width="7.7109375" style="0" customWidth="1"/>
    <col min="6" max="6" width="12.57421875" style="0" customWidth="1"/>
    <col min="7" max="7" width="14.7109375" style="0" customWidth="1"/>
    <col min="8" max="12" width="12.57421875" style="0" customWidth="1"/>
    <col min="13" max="13" width="13.8515625" style="0" customWidth="1"/>
    <col min="14" max="15" width="12.57421875" style="0" customWidth="1"/>
    <col min="16" max="27" width="12.57421875" style="0" bestFit="1" customWidth="1"/>
    <col min="28" max="28" width="13.421875" style="0" customWidth="1"/>
    <col min="29" max="29" width="14.421875" style="0" customWidth="1"/>
    <col min="30" max="31" width="14.00390625" style="0" customWidth="1"/>
  </cols>
  <sheetData>
    <row r="1" spans="1:2" ht="15.75">
      <c r="A1" s="65" t="s">
        <v>125</v>
      </c>
      <c r="B1" s="1"/>
    </row>
    <row r="3" spans="1:3" ht="15.75">
      <c r="A3" s="65"/>
      <c r="B3" s="50"/>
      <c r="C3" s="65"/>
    </row>
    <row r="4" spans="1:31" ht="12.75">
      <c r="A4" s="20" t="s">
        <v>0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1"/>
      <c r="AC4" s="21"/>
      <c r="AD4" s="21"/>
      <c r="AE4" s="21"/>
    </row>
    <row r="5" spans="1:31" s="2" customFormat="1" ht="12.75">
      <c r="A5" s="23" t="s">
        <v>1</v>
      </c>
      <c r="B5" s="23" t="s">
        <v>1</v>
      </c>
      <c r="C5" s="23" t="s">
        <v>2</v>
      </c>
      <c r="D5" s="23" t="s">
        <v>3</v>
      </c>
      <c r="E5" s="23" t="s">
        <v>4</v>
      </c>
      <c r="F5" s="23">
        <v>1980</v>
      </c>
      <c r="G5" s="23">
        <f aca="true" t="shared" si="0" ref="G5:AD5">F5+1</f>
        <v>1981</v>
      </c>
      <c r="H5" s="23">
        <f t="shared" si="0"/>
        <v>1982</v>
      </c>
      <c r="I5" s="23">
        <f t="shared" si="0"/>
        <v>1983</v>
      </c>
      <c r="J5" s="23">
        <f t="shared" si="0"/>
        <v>1984</v>
      </c>
      <c r="K5" s="23">
        <f t="shared" si="0"/>
        <v>1985</v>
      </c>
      <c r="L5" s="23">
        <f t="shared" si="0"/>
        <v>1986</v>
      </c>
      <c r="M5" s="23">
        <f t="shared" si="0"/>
        <v>1987</v>
      </c>
      <c r="N5" s="23">
        <f t="shared" si="0"/>
        <v>1988</v>
      </c>
      <c r="O5" s="23">
        <f t="shared" si="0"/>
        <v>1989</v>
      </c>
      <c r="P5" s="23">
        <f t="shared" si="0"/>
        <v>1990</v>
      </c>
      <c r="Q5" s="23">
        <f t="shared" si="0"/>
        <v>1991</v>
      </c>
      <c r="R5" s="23">
        <f t="shared" si="0"/>
        <v>1992</v>
      </c>
      <c r="S5" s="23">
        <f t="shared" si="0"/>
        <v>1993</v>
      </c>
      <c r="T5" s="23">
        <f t="shared" si="0"/>
        <v>1994</v>
      </c>
      <c r="U5" s="23">
        <f t="shared" si="0"/>
        <v>1995</v>
      </c>
      <c r="V5" s="23">
        <f t="shared" si="0"/>
        <v>1996</v>
      </c>
      <c r="W5" s="23">
        <f t="shared" si="0"/>
        <v>1997</v>
      </c>
      <c r="X5" s="23">
        <f t="shared" si="0"/>
        <v>1998</v>
      </c>
      <c r="Y5" s="23">
        <f t="shared" si="0"/>
        <v>1999</v>
      </c>
      <c r="Z5" s="23">
        <f t="shared" si="0"/>
        <v>2000</v>
      </c>
      <c r="AA5" s="23">
        <f t="shared" si="0"/>
        <v>2001</v>
      </c>
      <c r="AB5" s="23">
        <f t="shared" si="0"/>
        <v>2002</v>
      </c>
      <c r="AC5" s="23">
        <f t="shared" si="0"/>
        <v>2003</v>
      </c>
      <c r="AD5" s="23">
        <f t="shared" si="0"/>
        <v>2004</v>
      </c>
      <c r="AE5" s="23">
        <f>AD5+1</f>
        <v>2005</v>
      </c>
    </row>
    <row r="6" spans="1:31" s="3" customFormat="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4"/>
      <c r="AC6" s="24"/>
      <c r="AD6" s="24"/>
      <c r="AE6" s="24"/>
    </row>
    <row r="7" spans="1:31" s="4" customFormat="1" ht="12.75">
      <c r="A7" s="26"/>
      <c r="B7" s="26" t="s">
        <v>5</v>
      </c>
      <c r="C7" s="26" t="s">
        <v>6</v>
      </c>
      <c r="D7" s="26" t="s">
        <v>7</v>
      </c>
      <c r="E7" s="26"/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</row>
    <row r="8" spans="1:31" s="4" customFormat="1" ht="12.75">
      <c r="A8" s="26"/>
      <c r="B8" s="26" t="s">
        <v>8</v>
      </c>
      <c r="C8" s="26" t="s">
        <v>6</v>
      </c>
      <c r="D8" s="26" t="s">
        <v>9</v>
      </c>
      <c r="E8" s="26"/>
      <c r="F8" s="27">
        <v>197248.84416462804</v>
      </c>
      <c r="G8" s="27">
        <v>176694.85391788356</v>
      </c>
      <c r="H8" s="27">
        <v>237252.5495609221</v>
      </c>
      <c r="I8" s="27">
        <v>238046.53019794798</v>
      </c>
      <c r="J8" s="27">
        <v>186923.29514201998</v>
      </c>
      <c r="K8" s="27">
        <v>253794.05678620352</v>
      </c>
      <c r="L8" s="27">
        <v>97514.57376055738</v>
      </c>
      <c r="M8" s="27">
        <v>124849.37930709148</v>
      </c>
      <c r="N8" s="27">
        <v>56744.47971623229</v>
      </c>
      <c r="O8" s="27">
        <v>109461.55492737978</v>
      </c>
      <c r="P8" s="27">
        <v>129684.56008200962</v>
      </c>
      <c r="Q8" s="27">
        <v>126806.83725177127</v>
      </c>
      <c r="R8" s="27">
        <v>96197.28051818453</v>
      </c>
      <c r="S8" s="27">
        <v>98092.56737578358</v>
      </c>
      <c r="T8" s="27">
        <v>93015.22779435912</v>
      </c>
      <c r="U8" s="27">
        <v>11646.308787909029</v>
      </c>
      <c r="V8" s="27">
        <v>47378.74153595632</v>
      </c>
      <c r="W8" s="27">
        <v>81957.95067086392</v>
      </c>
      <c r="X8" s="27">
        <v>12940.834849543233</v>
      </c>
      <c r="Y8" s="27">
        <v>12460.043919587051</v>
      </c>
      <c r="Z8" s="27">
        <v>14772.54567771317</v>
      </c>
      <c r="AA8" s="27">
        <v>61800.02272591196</v>
      </c>
      <c r="AB8" s="27">
        <v>8143.260141883863</v>
      </c>
      <c r="AC8" s="27">
        <v>14095.215699757784</v>
      </c>
      <c r="AD8" s="27">
        <v>61801.318766953045</v>
      </c>
      <c r="AE8" s="27">
        <v>80069.02473805011</v>
      </c>
    </row>
    <row r="9" spans="1:31" s="4" customFormat="1" ht="12.75">
      <c r="A9" s="26"/>
      <c r="B9" s="26" t="s">
        <v>10</v>
      </c>
      <c r="C9" s="26" t="s">
        <v>6</v>
      </c>
      <c r="D9" s="26" t="s">
        <v>11</v>
      </c>
      <c r="E9" s="26"/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</row>
    <row r="10" spans="1:31" s="4" customFormat="1" ht="12.75">
      <c r="A10" s="26"/>
      <c r="B10" s="26" t="s">
        <v>12</v>
      </c>
      <c r="C10" s="26" t="s">
        <v>6</v>
      </c>
      <c r="D10" s="26" t="s">
        <v>13</v>
      </c>
      <c r="E10" s="26"/>
      <c r="F10" s="27">
        <v>56872.44591222071</v>
      </c>
      <c r="G10" s="27">
        <v>9079.187687220474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</row>
    <row r="11" spans="1:31" s="4" customFormat="1" ht="12.75">
      <c r="A11" s="26"/>
      <c r="B11" s="26" t="s">
        <v>14</v>
      </c>
      <c r="C11" s="26" t="s">
        <v>6</v>
      </c>
      <c r="D11" s="26" t="s">
        <v>15</v>
      </c>
      <c r="E11" s="26"/>
      <c r="F11" s="27">
        <v>53661.96460977402</v>
      </c>
      <c r="G11" s="27">
        <v>39959.48921809655</v>
      </c>
      <c r="H11" s="27">
        <v>49704.20134082064</v>
      </c>
      <c r="I11" s="27">
        <v>46158.58291043355</v>
      </c>
      <c r="J11" s="27">
        <v>44677.91191906089</v>
      </c>
      <c r="K11" s="27">
        <v>72871.15833295534</v>
      </c>
      <c r="L11" s="27">
        <v>29666.60719216917</v>
      </c>
      <c r="M11" s="27">
        <v>38055.972385263674</v>
      </c>
      <c r="N11" s="27">
        <v>16301.095008663628</v>
      </c>
      <c r="O11" s="27">
        <v>29720.99191561358</v>
      </c>
      <c r="P11" s="27">
        <v>32940.00404604876</v>
      </c>
      <c r="Q11" s="27">
        <v>28375.621307980517</v>
      </c>
      <c r="R11" s="27">
        <v>21628.514519509034</v>
      </c>
      <c r="S11" s="27">
        <v>21918.889046638425</v>
      </c>
      <c r="T11" s="27">
        <v>16692.93300886321</v>
      </c>
      <c r="U11" s="27">
        <v>1772.2923823606789</v>
      </c>
      <c r="V11" s="27">
        <v>6554.6078802696165</v>
      </c>
      <c r="W11" s="27">
        <v>10306.137597409077</v>
      </c>
      <c r="X11" s="27">
        <v>1627.3094728343208</v>
      </c>
      <c r="Y11" s="27">
        <v>1728.7034037611927</v>
      </c>
      <c r="Z11" s="27">
        <v>1857.6378042474441</v>
      </c>
      <c r="AA11" s="27">
        <v>7771.30553292631</v>
      </c>
      <c r="AB11" s="27">
        <v>1129.788530449692</v>
      </c>
      <c r="AC11" s="27">
        <v>2142.892615507435</v>
      </c>
      <c r="AD11" s="27">
        <v>7771.470480173455</v>
      </c>
      <c r="AE11" s="27">
        <v>8056.895959394364</v>
      </c>
    </row>
    <row r="12" spans="1:31" s="6" customFormat="1" ht="12.75">
      <c r="A12" s="28"/>
      <c r="B12" s="28" t="s">
        <v>16</v>
      </c>
      <c r="C12" s="28" t="s">
        <v>6</v>
      </c>
      <c r="D12" s="28" t="s">
        <v>17</v>
      </c>
      <c r="E12" s="28"/>
      <c r="F12" s="27">
        <v>307783.2546866228</v>
      </c>
      <c r="G12" s="27">
        <v>225733.5308232006</v>
      </c>
      <c r="H12" s="27">
        <v>286956.7509017428</v>
      </c>
      <c r="I12" s="27">
        <v>284205.1131083815</v>
      </c>
      <c r="J12" s="27">
        <v>231601.20706108087</v>
      </c>
      <c r="K12" s="27">
        <v>326665.21511915885</v>
      </c>
      <c r="L12" s="27">
        <v>127181.18095272654</v>
      </c>
      <c r="M12" s="27">
        <v>162905.35169235518</v>
      </c>
      <c r="N12" s="27">
        <v>73045.57472489591</v>
      </c>
      <c r="O12" s="27">
        <v>139182.54684299335</v>
      </c>
      <c r="P12" s="27">
        <v>162624.56412805838</v>
      </c>
      <c r="Q12" s="27">
        <v>155182.45855975177</v>
      </c>
      <c r="R12" s="27">
        <v>117825.79503769358</v>
      </c>
      <c r="S12" s="27">
        <v>120011.45642242201</v>
      </c>
      <c r="T12" s="27">
        <v>109708.16080322234</v>
      </c>
      <c r="U12" s="27">
        <v>13418.601170269707</v>
      </c>
      <c r="V12" s="27">
        <v>53933.34941622593</v>
      </c>
      <c r="W12" s="27">
        <v>92264.088268273</v>
      </c>
      <c r="X12" s="27">
        <v>14568.144322377553</v>
      </c>
      <c r="Y12" s="27">
        <v>14188.747323348243</v>
      </c>
      <c r="Z12" s="27">
        <v>16630.183481960612</v>
      </c>
      <c r="AA12" s="27">
        <v>69571.32825883827</v>
      </c>
      <c r="AB12" s="27">
        <v>9273.048672333554</v>
      </c>
      <c r="AC12" s="27">
        <v>16238.108315265217</v>
      </c>
      <c r="AD12" s="27">
        <v>69572.78924712651</v>
      </c>
      <c r="AE12" s="27">
        <v>88125.92069744448</v>
      </c>
    </row>
    <row r="13" spans="1:31" s="3" customFormat="1" ht="12.75">
      <c r="A13" s="29"/>
      <c r="B13" s="29" t="s">
        <v>18</v>
      </c>
      <c r="C13" s="29" t="s">
        <v>19</v>
      </c>
      <c r="D13" s="29" t="s">
        <v>13</v>
      </c>
      <c r="E13" s="24"/>
      <c r="F13" s="27">
        <v>7989.923516666666</v>
      </c>
      <c r="G13" s="27">
        <v>9127.772851266665</v>
      </c>
      <c r="H13" s="27">
        <v>9457.456477333333</v>
      </c>
      <c r="I13" s="27">
        <v>13058.538501066667</v>
      </c>
      <c r="J13" s="27">
        <v>10239.622565333333</v>
      </c>
      <c r="K13" s="27">
        <v>13689.674979933334</v>
      </c>
      <c r="L13" s="27">
        <v>15781.5254542</v>
      </c>
      <c r="M13" s="27">
        <v>15566.425243600002</v>
      </c>
      <c r="N13" s="27">
        <v>16492.982675400002</v>
      </c>
      <c r="O13" s="27">
        <v>13629.7589648</v>
      </c>
      <c r="P13" s="27">
        <v>15167.016393466667</v>
      </c>
      <c r="Q13" s="27">
        <v>11214.525924066667</v>
      </c>
      <c r="R13" s="27">
        <v>10628.364826933333</v>
      </c>
      <c r="S13" s="27">
        <v>14186.7494978</v>
      </c>
      <c r="T13" s="27">
        <v>13212.087324333332</v>
      </c>
      <c r="U13" s="27">
        <v>12828.406929066667</v>
      </c>
      <c r="V13" s="27">
        <v>10931.713138866668</v>
      </c>
      <c r="W13" s="27">
        <v>17015.876113866667</v>
      </c>
      <c r="X13" s="27">
        <v>14171.973686933334</v>
      </c>
      <c r="Y13" s="27">
        <v>13248.436741466667</v>
      </c>
      <c r="Z13" s="27">
        <v>14236.565974400002</v>
      </c>
      <c r="AA13" s="27">
        <v>13066.722166666666</v>
      </c>
      <c r="AB13" s="27">
        <v>13812.091246066668</v>
      </c>
      <c r="AC13" s="27">
        <v>10464.360357733332</v>
      </c>
      <c r="AD13" s="27">
        <v>9586.300066200001</v>
      </c>
      <c r="AE13" s="27">
        <v>9195.911847466667</v>
      </c>
    </row>
    <row r="14" spans="1:31" s="1" customFormat="1" ht="12.75">
      <c r="A14" s="24"/>
      <c r="B14" s="24" t="s">
        <v>20</v>
      </c>
      <c r="C14" s="24" t="s">
        <v>19</v>
      </c>
      <c r="D14" s="24" t="s">
        <v>17</v>
      </c>
      <c r="E14" s="20"/>
      <c r="F14" s="27">
        <v>7989.923516666666</v>
      </c>
      <c r="G14" s="27">
        <v>9127.772851266665</v>
      </c>
      <c r="H14" s="27">
        <v>9457.456477333333</v>
      </c>
      <c r="I14" s="27">
        <v>13058.538501066667</v>
      </c>
      <c r="J14" s="27">
        <v>10239.622565333333</v>
      </c>
      <c r="K14" s="27">
        <v>13689.674979933334</v>
      </c>
      <c r="L14" s="27">
        <v>15781.5254542</v>
      </c>
      <c r="M14" s="27">
        <v>15566.425243600002</v>
      </c>
      <c r="N14" s="27">
        <v>16492.982675400002</v>
      </c>
      <c r="O14" s="27">
        <v>13629.7589648</v>
      </c>
      <c r="P14" s="27">
        <v>15167.016393466667</v>
      </c>
      <c r="Q14" s="27">
        <v>11214.525924066667</v>
      </c>
      <c r="R14" s="27">
        <v>10628.364826933333</v>
      </c>
      <c r="S14" s="27">
        <v>14186.7494978</v>
      </c>
      <c r="T14" s="27">
        <v>13212.087324333332</v>
      </c>
      <c r="U14" s="27">
        <v>12828.406929066667</v>
      </c>
      <c r="V14" s="27">
        <v>10931.713138866668</v>
      </c>
      <c r="W14" s="27">
        <v>17015.876113866667</v>
      </c>
      <c r="X14" s="27">
        <v>14171.973686933334</v>
      </c>
      <c r="Y14" s="27">
        <v>13248.436741466667</v>
      </c>
      <c r="Z14" s="27">
        <v>14236.565974400002</v>
      </c>
      <c r="AA14" s="27">
        <v>13066.722166666666</v>
      </c>
      <c r="AB14" s="27">
        <v>13812.091246066668</v>
      </c>
      <c r="AC14" s="27">
        <v>10464.360357733332</v>
      </c>
      <c r="AD14" s="27">
        <v>9586.300066200001</v>
      </c>
      <c r="AE14" s="27">
        <v>9195.911847466667</v>
      </c>
    </row>
    <row r="15" spans="1:31" s="1" customFormat="1" ht="12.75">
      <c r="A15" s="26"/>
      <c r="B15" s="26" t="s">
        <v>21</v>
      </c>
      <c r="C15" s="26" t="s">
        <v>22</v>
      </c>
      <c r="D15" s="26" t="s">
        <v>7</v>
      </c>
      <c r="E15" s="20"/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600.5297617</v>
      </c>
      <c r="T15" s="27">
        <v>637.3429931</v>
      </c>
      <c r="U15" s="27">
        <v>1305.5896997000002</v>
      </c>
      <c r="V15" s="27">
        <v>30.078968700000004</v>
      </c>
      <c r="W15" s="27">
        <v>1033.7864713</v>
      </c>
      <c r="X15" s="27">
        <v>881.3858097000001</v>
      </c>
      <c r="Y15" s="27">
        <v>1050.9704997</v>
      </c>
      <c r="Z15" s="27">
        <v>534.2872557</v>
      </c>
      <c r="AA15" s="27">
        <v>611.1967840000001</v>
      </c>
      <c r="AB15" s="27">
        <v>792.1535424</v>
      </c>
      <c r="AC15" s="27">
        <v>686.0278447</v>
      </c>
      <c r="AD15" s="27">
        <v>116.8418449</v>
      </c>
      <c r="AE15" s="27">
        <v>1376.9384277</v>
      </c>
    </row>
    <row r="16" spans="1:31" s="1" customFormat="1" ht="12.75">
      <c r="A16" s="20"/>
      <c r="B16" s="20" t="s">
        <v>23</v>
      </c>
      <c r="C16" s="20" t="s">
        <v>22</v>
      </c>
      <c r="D16" s="20" t="s">
        <v>17</v>
      </c>
      <c r="E16" s="20"/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600.5297617</v>
      </c>
      <c r="T16" s="27">
        <v>637.3429931</v>
      </c>
      <c r="U16" s="27">
        <v>1305.5896997000002</v>
      </c>
      <c r="V16" s="27">
        <v>30.078968700000004</v>
      </c>
      <c r="W16" s="27">
        <v>1033.7864713</v>
      </c>
      <c r="X16" s="27">
        <v>881.3858097000001</v>
      </c>
      <c r="Y16" s="27">
        <v>1050.9704997</v>
      </c>
      <c r="Z16" s="27">
        <v>534.2872557</v>
      </c>
      <c r="AA16" s="27">
        <v>611.1967840000001</v>
      </c>
      <c r="AB16" s="27">
        <v>792.1535424</v>
      </c>
      <c r="AC16" s="27">
        <v>686.0278447</v>
      </c>
      <c r="AD16" s="27">
        <v>116.8418449</v>
      </c>
      <c r="AE16" s="27">
        <v>1376.9384277</v>
      </c>
    </row>
    <row r="17" spans="1:31" s="1" customFormat="1" ht="12.75">
      <c r="A17" s="26"/>
      <c r="B17" s="26" t="s">
        <v>24</v>
      </c>
      <c r="C17" s="26" t="s">
        <v>25</v>
      </c>
      <c r="D17" s="26" t="s">
        <v>7</v>
      </c>
      <c r="E17" s="20"/>
      <c r="F17" s="27">
        <v>249993.08245449996</v>
      </c>
      <c r="G17" s="27">
        <v>191713.74156549998</v>
      </c>
      <c r="H17" s="27">
        <v>347953.19385750004</v>
      </c>
      <c r="I17" s="27">
        <v>264801.24952049996</v>
      </c>
      <c r="J17" s="27">
        <v>258776.61405749997</v>
      </c>
      <c r="K17" s="27">
        <v>382790.88720949995</v>
      </c>
      <c r="L17" s="27">
        <v>376239.49932799995</v>
      </c>
      <c r="M17" s="27">
        <v>352682.00340449996</v>
      </c>
      <c r="N17" s="27">
        <v>378460.6837165</v>
      </c>
      <c r="O17" s="27">
        <v>389766.46023699996</v>
      </c>
      <c r="P17" s="27">
        <v>342460.57615</v>
      </c>
      <c r="Q17" s="27">
        <v>327750.96554199996</v>
      </c>
      <c r="R17" s="27">
        <v>337087.76936449995</v>
      </c>
      <c r="S17" s="27">
        <v>258534.38149</v>
      </c>
      <c r="T17" s="27">
        <v>302876.884464</v>
      </c>
      <c r="U17" s="27">
        <v>270326.531629</v>
      </c>
      <c r="V17" s="27">
        <v>287041.5165695</v>
      </c>
      <c r="W17" s="27">
        <v>263721.50285249995</v>
      </c>
      <c r="X17" s="27">
        <v>254674.058485</v>
      </c>
      <c r="Y17" s="27">
        <v>250626.26958599998</v>
      </c>
      <c r="Z17" s="27">
        <v>310027.7585405</v>
      </c>
      <c r="AA17" s="27">
        <v>354339.4214745</v>
      </c>
      <c r="AB17" s="27">
        <v>338160.792816</v>
      </c>
      <c r="AC17" s="27">
        <v>362974.0650305</v>
      </c>
      <c r="AD17" s="27">
        <v>399877.7535829999</v>
      </c>
      <c r="AE17" s="27">
        <v>230356.978082</v>
      </c>
    </row>
    <row r="18" spans="1:31" s="1" customFormat="1" ht="12.75">
      <c r="A18" s="26"/>
      <c r="B18" s="26" t="s">
        <v>26</v>
      </c>
      <c r="C18" s="26" t="s">
        <v>25</v>
      </c>
      <c r="D18" s="26" t="s">
        <v>9</v>
      </c>
      <c r="E18" s="20"/>
      <c r="F18" s="27">
        <v>275677.3012455</v>
      </c>
      <c r="G18" s="27">
        <v>119449.1403875</v>
      </c>
      <c r="H18" s="27">
        <v>191607.92423849998</v>
      </c>
      <c r="I18" s="27">
        <v>423157.0322595</v>
      </c>
      <c r="J18" s="27">
        <v>497690.32363049994</v>
      </c>
      <c r="K18" s="27">
        <v>356285.891038</v>
      </c>
      <c r="L18" s="27">
        <v>468987.0126864999</v>
      </c>
      <c r="M18" s="27">
        <v>315997.77289849997</v>
      </c>
      <c r="N18" s="27">
        <v>266957.577656</v>
      </c>
      <c r="O18" s="27">
        <v>255696.8571465</v>
      </c>
      <c r="P18" s="27">
        <v>253830.69018999996</v>
      </c>
      <c r="Q18" s="27">
        <v>289609.21323949995</v>
      </c>
      <c r="R18" s="27">
        <v>272952.74025249993</v>
      </c>
      <c r="S18" s="27">
        <v>363571.61787099997</v>
      </c>
      <c r="T18" s="27">
        <v>430256.23829649994</v>
      </c>
      <c r="U18" s="27">
        <v>353565.204069</v>
      </c>
      <c r="V18" s="27">
        <v>409506.767516</v>
      </c>
      <c r="W18" s="27">
        <v>215557.75433499998</v>
      </c>
      <c r="X18" s="27">
        <v>135598.7731175</v>
      </c>
      <c r="Y18" s="27">
        <v>142762.32847799998</v>
      </c>
      <c r="Z18" s="27">
        <v>239175.90111799998</v>
      </c>
      <c r="AA18" s="27">
        <v>230696.78762899997</v>
      </c>
      <c r="AB18" s="27">
        <v>126033.86565</v>
      </c>
      <c r="AC18" s="27">
        <v>158241.8611235</v>
      </c>
      <c r="AD18" s="27">
        <v>194929.63208949997</v>
      </c>
      <c r="AE18" s="27">
        <v>172011.974827</v>
      </c>
    </row>
    <row r="19" spans="1:31" s="1" customFormat="1" ht="12.75">
      <c r="A19" s="26"/>
      <c r="B19" s="26" t="s">
        <v>27</v>
      </c>
      <c r="C19" s="26" t="s">
        <v>25</v>
      </c>
      <c r="D19" s="26" t="s">
        <v>13</v>
      </c>
      <c r="E19" s="20"/>
      <c r="F19" s="27">
        <v>81761.434524</v>
      </c>
      <c r="G19" s="27">
        <v>169184.191869</v>
      </c>
      <c r="H19" s="27">
        <v>79872.04024799999</v>
      </c>
      <c r="I19" s="27">
        <v>10721.270714</v>
      </c>
      <c r="J19" s="27">
        <v>12609.1354235</v>
      </c>
      <c r="K19" s="27">
        <v>17228.676426499995</v>
      </c>
      <c r="L19" s="27">
        <v>37378.3237905</v>
      </c>
      <c r="M19" s="27">
        <v>5768.7765135</v>
      </c>
      <c r="N19" s="27">
        <v>1418.2826735</v>
      </c>
      <c r="O19" s="27">
        <v>1554.5318634999999</v>
      </c>
      <c r="P19" s="27">
        <v>1022.7862259999998</v>
      </c>
      <c r="Q19" s="27">
        <v>908.1184804999999</v>
      </c>
      <c r="R19" s="27">
        <v>6333.4469659999995</v>
      </c>
      <c r="S19" s="27">
        <v>6913.460631</v>
      </c>
      <c r="T19" s="27">
        <v>5935.9564494999995</v>
      </c>
      <c r="U19" s="27">
        <v>6668.675859999999</v>
      </c>
      <c r="V19" s="27">
        <v>7679.3601499999995</v>
      </c>
      <c r="W19" s="27">
        <v>8759.137541</v>
      </c>
      <c r="X19" s="27">
        <v>7377.2221215</v>
      </c>
      <c r="Y19" s="27">
        <v>59756.340335999994</v>
      </c>
      <c r="Z19" s="27">
        <v>14309.6827335</v>
      </c>
      <c r="AA19" s="27">
        <v>15310.056530999998</v>
      </c>
      <c r="AB19" s="27">
        <v>29524.249986</v>
      </c>
      <c r="AC19" s="27">
        <v>39952.284295</v>
      </c>
      <c r="AD19" s="27">
        <v>20090.1215515</v>
      </c>
      <c r="AE19" s="27">
        <v>16481.529641499998</v>
      </c>
    </row>
    <row r="20" spans="1:31" s="1" customFormat="1" ht="12.75">
      <c r="A20" s="26"/>
      <c r="B20" s="26" t="s">
        <v>28</v>
      </c>
      <c r="C20" s="26" t="s">
        <v>29</v>
      </c>
      <c r="D20" s="26" t="s">
        <v>11</v>
      </c>
      <c r="E20" s="26"/>
      <c r="F20" s="27">
        <v>46621.595097</v>
      </c>
      <c r="G20" s="27">
        <v>28109.3088045</v>
      </c>
      <c r="H20" s="27">
        <v>15571.7791845</v>
      </c>
      <c r="I20" s="27">
        <v>46831.23568199999</v>
      </c>
      <c r="J20" s="27">
        <v>55519.3891945</v>
      </c>
      <c r="K20" s="27">
        <v>28143.822437499995</v>
      </c>
      <c r="L20" s="27">
        <v>29264.036416999996</v>
      </c>
      <c r="M20" s="27">
        <v>35610.35119949999</v>
      </c>
      <c r="N20" s="27">
        <v>70387.2525125</v>
      </c>
      <c r="O20" s="27">
        <v>91328.30167999999</v>
      </c>
      <c r="P20" s="27">
        <v>30851.680359500002</v>
      </c>
      <c r="Q20" s="27">
        <v>23114.579257</v>
      </c>
      <c r="R20" s="27">
        <v>23887.095925</v>
      </c>
      <c r="S20" s="27">
        <v>14851.672297</v>
      </c>
      <c r="T20" s="27">
        <v>41703.989057499995</v>
      </c>
      <c r="U20" s="27">
        <v>31781.427832</v>
      </c>
      <c r="V20" s="27">
        <v>20812.367345</v>
      </c>
      <c r="W20" s="27">
        <v>30209.1234445</v>
      </c>
      <c r="X20" s="27">
        <v>49318.8001845</v>
      </c>
      <c r="Y20" s="27">
        <v>45781.32836199999</v>
      </c>
      <c r="Z20" s="27">
        <v>72167.9195545</v>
      </c>
      <c r="AA20" s="27">
        <v>22293.4866</v>
      </c>
      <c r="AB20" s="27">
        <v>264314.5942745</v>
      </c>
      <c r="AC20" s="27">
        <v>81111.73231699999</v>
      </c>
      <c r="AD20" s="27">
        <v>55270.12106</v>
      </c>
      <c r="AE20" s="27">
        <v>229994.89655449998</v>
      </c>
    </row>
    <row r="21" spans="1:31" s="1" customFormat="1" ht="12.75">
      <c r="A21" s="26"/>
      <c r="B21" s="26" t="s">
        <v>30</v>
      </c>
      <c r="C21" s="26" t="s">
        <v>25</v>
      </c>
      <c r="D21" s="26" t="s">
        <v>15</v>
      </c>
      <c r="E21" s="20"/>
      <c r="F21" s="27">
        <v>319340.4791884999</v>
      </c>
      <c r="G21" s="27">
        <v>119874.22527849999</v>
      </c>
      <c r="H21" s="27">
        <v>216674.1498845</v>
      </c>
      <c r="I21" s="27">
        <v>236100.13673399997</v>
      </c>
      <c r="J21" s="27">
        <v>277687.621981</v>
      </c>
      <c r="K21" s="27">
        <v>235732.21783649997</v>
      </c>
      <c r="L21" s="27">
        <v>189253.8006975</v>
      </c>
      <c r="M21" s="27">
        <v>199165.564983</v>
      </c>
      <c r="N21" s="27">
        <v>143969.89599299998</v>
      </c>
      <c r="O21" s="27">
        <v>68970.883443</v>
      </c>
      <c r="P21" s="27">
        <v>75649.8917405</v>
      </c>
      <c r="Q21" s="27">
        <v>81417.05749099999</v>
      </c>
      <c r="R21" s="27">
        <v>84160.5153235</v>
      </c>
      <c r="S21" s="27">
        <v>74684.79087299999</v>
      </c>
      <c r="T21" s="27">
        <v>63229.347257999994</v>
      </c>
      <c r="U21" s="27">
        <v>121159.54758599999</v>
      </c>
      <c r="V21" s="27">
        <v>128753.01500599999</v>
      </c>
      <c r="W21" s="27">
        <v>109977.66814649999</v>
      </c>
      <c r="X21" s="27">
        <v>100219.3718295</v>
      </c>
      <c r="Y21" s="27">
        <v>88914.83593299998</v>
      </c>
      <c r="Z21" s="27">
        <v>92843.41959199999</v>
      </c>
      <c r="AA21" s="27">
        <v>84831.540024</v>
      </c>
      <c r="AB21" s="27">
        <v>149919.167937</v>
      </c>
      <c r="AC21" s="27">
        <v>149828.792575</v>
      </c>
      <c r="AD21" s="27">
        <v>164858.049664</v>
      </c>
      <c r="AE21" s="27">
        <v>149393.728561</v>
      </c>
    </row>
    <row r="22" spans="1:31" s="1" customFormat="1" ht="12.75">
      <c r="A22" s="20"/>
      <c r="B22" s="20" t="s">
        <v>31</v>
      </c>
      <c r="C22" s="20" t="s">
        <v>25</v>
      </c>
      <c r="D22" s="20" t="s">
        <v>17</v>
      </c>
      <c r="E22" s="20"/>
      <c r="F22" s="27">
        <v>973393.8925094998</v>
      </c>
      <c r="G22" s="27">
        <v>628330.607905</v>
      </c>
      <c r="H22" s="27">
        <v>851679.087413</v>
      </c>
      <c r="I22" s="27">
        <v>981610.9249100001</v>
      </c>
      <c r="J22" s="27">
        <v>1102283.084287</v>
      </c>
      <c r="K22" s="27">
        <v>1020181.494948</v>
      </c>
      <c r="L22" s="27">
        <v>1101122.6729195</v>
      </c>
      <c r="M22" s="27">
        <v>909224.4689989999</v>
      </c>
      <c r="N22" s="27">
        <v>861193.6925514998</v>
      </c>
      <c r="O22" s="27">
        <v>807317.03437</v>
      </c>
      <c r="P22" s="27">
        <v>703815.624666</v>
      </c>
      <c r="Q22" s="27">
        <v>722799.93401</v>
      </c>
      <c r="R22" s="27">
        <v>724421.5678315</v>
      </c>
      <c r="S22" s="27">
        <v>718555.9231619999</v>
      </c>
      <c r="T22" s="27">
        <v>844002.4155254998</v>
      </c>
      <c r="U22" s="27">
        <v>783501.3869759999</v>
      </c>
      <c r="V22" s="27">
        <v>853793.0265865</v>
      </c>
      <c r="W22" s="27">
        <v>628225.1863195</v>
      </c>
      <c r="X22" s="27">
        <v>547188.225738</v>
      </c>
      <c r="Y22" s="27">
        <v>587841.102695</v>
      </c>
      <c r="Z22" s="27">
        <v>728524.6815385</v>
      </c>
      <c r="AA22" s="27">
        <v>707471.2922585</v>
      </c>
      <c r="AB22" s="27">
        <v>907952.6706635</v>
      </c>
      <c r="AC22" s="27">
        <v>792108.735341</v>
      </c>
      <c r="AD22" s="27">
        <v>835025.677948</v>
      </c>
      <c r="AE22" s="27">
        <v>798239.1076659999</v>
      </c>
    </row>
    <row r="23" spans="1:31" s="1" customFormat="1" ht="12.75">
      <c r="A23" s="26"/>
      <c r="B23" s="26" t="s">
        <v>32</v>
      </c>
      <c r="C23" s="26" t="s">
        <v>33</v>
      </c>
      <c r="D23" s="26" t="s">
        <v>7</v>
      </c>
      <c r="E23" s="20"/>
      <c r="F23" s="27">
        <v>133140.63535326914</v>
      </c>
      <c r="G23" s="27">
        <v>228905.93037956208</v>
      </c>
      <c r="H23" s="27">
        <v>135833.73314542873</v>
      </c>
      <c r="I23" s="27">
        <v>43699.53123037926</v>
      </c>
      <c r="J23" s="27">
        <v>15726.021097968138</v>
      </c>
      <c r="K23" s="27">
        <v>2856.8636929498557</v>
      </c>
      <c r="L23" s="27">
        <v>202431.15198776766</v>
      </c>
      <c r="M23" s="27">
        <v>41.32065208348164</v>
      </c>
      <c r="N23" s="27">
        <v>2214.472993660055</v>
      </c>
      <c r="O23" s="27">
        <v>0</v>
      </c>
      <c r="P23" s="27">
        <v>2138.492766755478</v>
      </c>
      <c r="Q23" s="27">
        <v>0</v>
      </c>
      <c r="R23" s="27">
        <v>0</v>
      </c>
      <c r="S23" s="27">
        <v>40841.62201033141</v>
      </c>
      <c r="T23" s="27">
        <v>0</v>
      </c>
      <c r="U23" s="27">
        <v>812.5516145284624</v>
      </c>
      <c r="V23" s="27">
        <v>0</v>
      </c>
      <c r="W23" s="27">
        <v>101257.46182204332</v>
      </c>
      <c r="X23" s="27">
        <v>224763.89104411055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</row>
    <row r="24" spans="1:31" s="1" customFormat="1" ht="12.75">
      <c r="A24" s="20"/>
      <c r="B24" s="20" t="s">
        <v>34</v>
      </c>
      <c r="C24" s="20" t="s">
        <v>33</v>
      </c>
      <c r="D24" s="20" t="s">
        <v>17</v>
      </c>
      <c r="E24" s="20"/>
      <c r="F24" s="27">
        <v>133140.63535326914</v>
      </c>
      <c r="G24" s="27">
        <v>228905.93037956208</v>
      </c>
      <c r="H24" s="27">
        <v>135833.73314542873</v>
      </c>
      <c r="I24" s="27">
        <v>43699.53123037926</v>
      </c>
      <c r="J24" s="27">
        <v>15726.021097968138</v>
      </c>
      <c r="K24" s="27">
        <v>2856.8636929498557</v>
      </c>
      <c r="L24" s="27">
        <v>202431.15198776766</v>
      </c>
      <c r="M24" s="27">
        <v>41.32065208348164</v>
      </c>
      <c r="N24" s="27">
        <v>2214.472993660055</v>
      </c>
      <c r="O24" s="27">
        <v>0</v>
      </c>
      <c r="P24" s="27">
        <v>2138.492766755478</v>
      </c>
      <c r="Q24" s="27">
        <v>0</v>
      </c>
      <c r="R24" s="27">
        <v>0</v>
      </c>
      <c r="S24" s="27">
        <v>40841.62201033141</v>
      </c>
      <c r="T24" s="27">
        <v>0</v>
      </c>
      <c r="U24" s="27">
        <v>812.5516145284624</v>
      </c>
      <c r="V24" s="27">
        <v>0</v>
      </c>
      <c r="W24" s="27">
        <v>101257.46182204332</v>
      </c>
      <c r="X24" s="27">
        <v>224763.89104411055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</row>
    <row r="25" spans="1:31" s="1" customFormat="1" ht="12.75">
      <c r="A25" s="26"/>
      <c r="B25" s="26" t="s">
        <v>35</v>
      </c>
      <c r="C25" s="26" t="s">
        <v>36</v>
      </c>
      <c r="D25" s="26" t="s">
        <v>9</v>
      </c>
      <c r="E25" s="20"/>
      <c r="F25" s="27">
        <v>409.9788</v>
      </c>
      <c r="G25" s="27">
        <v>409.9788</v>
      </c>
      <c r="H25" s="27">
        <v>410.0236301333333</v>
      </c>
      <c r="I25" s="27">
        <v>2381.767861733333</v>
      </c>
      <c r="J25" s="27">
        <v>780.9112769333332</v>
      </c>
      <c r="K25" s="27">
        <v>22499.5215764</v>
      </c>
      <c r="L25" s="27">
        <v>107.38190759999999</v>
      </c>
      <c r="M25" s="27">
        <v>224.52087679999997</v>
      </c>
      <c r="N25" s="27">
        <v>1747.3419377333332</v>
      </c>
      <c r="O25" s="27">
        <v>19619.85145413333</v>
      </c>
      <c r="P25" s="27">
        <v>3113.9198610666667</v>
      </c>
      <c r="Q25" s="27">
        <v>1631.7199623999998</v>
      </c>
      <c r="R25" s="27">
        <v>1764.3723269333334</v>
      </c>
      <c r="S25" s="27">
        <v>1816.181499733333</v>
      </c>
      <c r="T25" s="27">
        <v>2446.7903548</v>
      </c>
      <c r="U25" s="27">
        <v>52726.90202853333</v>
      </c>
      <c r="V25" s="27">
        <v>41498.943508000004</v>
      </c>
      <c r="W25" s="27">
        <v>82921.63168226664</v>
      </c>
      <c r="X25" s="27">
        <v>120127.83901946666</v>
      </c>
      <c r="Y25" s="27">
        <v>93116.61933199999</v>
      </c>
      <c r="Z25" s="27">
        <v>99714.79789333332</v>
      </c>
      <c r="AA25" s="27">
        <v>84969.61895546666</v>
      </c>
      <c r="AB25" s="27">
        <v>113.87143093333333</v>
      </c>
      <c r="AC25" s="27">
        <v>223.75008773333334</v>
      </c>
      <c r="AD25" s="27">
        <v>301.41612453333335</v>
      </c>
      <c r="AE25" s="27">
        <v>1101.0801354666664</v>
      </c>
    </row>
    <row r="26" spans="1:31" s="1" customFormat="1" ht="12.75">
      <c r="A26" s="26"/>
      <c r="B26" s="26" t="s">
        <v>37</v>
      </c>
      <c r="C26" s="26" t="s">
        <v>36</v>
      </c>
      <c r="D26" s="26" t="s">
        <v>13</v>
      </c>
      <c r="E26" s="20"/>
      <c r="F26" s="27">
        <v>107414.44559999998</v>
      </c>
      <c r="G26" s="27">
        <v>28698.515999999996</v>
      </c>
      <c r="H26" s="27">
        <v>410.0236301333333</v>
      </c>
      <c r="I26" s="27">
        <v>3484.803169466666</v>
      </c>
      <c r="J26" s="27">
        <v>1073.7590614666667</v>
      </c>
      <c r="K26" s="27">
        <v>1181.1040926666665</v>
      </c>
      <c r="L26" s="27">
        <v>673.5539535999999</v>
      </c>
      <c r="M26" s="27">
        <v>849.2714457333333</v>
      </c>
      <c r="N26" s="27">
        <v>732.1237997333333</v>
      </c>
      <c r="O26" s="27">
        <v>0</v>
      </c>
      <c r="P26" s="27">
        <v>0</v>
      </c>
      <c r="Q26" s="27">
        <v>1.0253085333333332</v>
      </c>
      <c r="R26" s="27">
        <v>0</v>
      </c>
      <c r="S26" s="27">
        <v>0</v>
      </c>
      <c r="T26" s="27">
        <v>0</v>
      </c>
      <c r="U26" s="27">
        <v>0</v>
      </c>
      <c r="V26" s="27">
        <v>3.222708133333333</v>
      </c>
      <c r="W26" s="27">
        <v>179.24678053333332</v>
      </c>
      <c r="X26" s="27">
        <v>0</v>
      </c>
      <c r="Y26" s="27">
        <v>0.8647877333333333</v>
      </c>
      <c r="Z26" s="27">
        <v>0.9840937333333333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</row>
    <row r="27" spans="1:31" s="1" customFormat="1" ht="12.75">
      <c r="A27" s="26"/>
      <c r="B27" s="26" t="s">
        <v>38</v>
      </c>
      <c r="C27" s="26" t="s">
        <v>36</v>
      </c>
      <c r="D27" s="26" t="s">
        <v>15</v>
      </c>
      <c r="E27" s="20"/>
      <c r="F27" s="27">
        <v>2049.894</v>
      </c>
      <c r="G27" s="27">
        <v>819.9576</v>
      </c>
      <c r="H27" s="27">
        <v>1640.0916282666665</v>
      </c>
      <c r="I27" s="27">
        <v>39.04632306666666</v>
      </c>
      <c r="J27" s="27">
        <v>19.523523066666662</v>
      </c>
      <c r="K27" s="27">
        <v>4168.024524399999</v>
      </c>
      <c r="L27" s="27">
        <v>4558.6974444</v>
      </c>
      <c r="M27" s="27">
        <v>4383.021890133333</v>
      </c>
      <c r="N27" s="27">
        <v>3465.390998666666</v>
      </c>
      <c r="O27" s="27">
        <v>4451.0704172</v>
      </c>
      <c r="P27" s="27">
        <v>1376.3725843999998</v>
      </c>
      <c r="Q27" s="27">
        <v>1640.2225033333332</v>
      </c>
      <c r="R27" s="27">
        <v>1445.9294285333333</v>
      </c>
      <c r="S27" s="27">
        <v>2030.0675119999999</v>
      </c>
      <c r="T27" s="27">
        <v>1827.8452881333333</v>
      </c>
      <c r="U27" s="27">
        <v>2590.9185104</v>
      </c>
      <c r="V27" s="27">
        <v>2525.9856775999997</v>
      </c>
      <c r="W27" s="27">
        <v>2414.3362305333335</v>
      </c>
      <c r="X27" s="27">
        <v>2262.594906</v>
      </c>
      <c r="Y27" s="27">
        <v>2145.685872</v>
      </c>
      <c r="Z27" s="27">
        <v>1227.1077632</v>
      </c>
      <c r="AA27" s="27">
        <v>43.104896266666664</v>
      </c>
      <c r="AB27" s="27">
        <v>2.324659333333333</v>
      </c>
      <c r="AC27" s="27">
        <v>6.805503466666666</v>
      </c>
      <c r="AD27" s="27">
        <v>29.326137866666663</v>
      </c>
      <c r="AE27" s="27">
        <v>3.907452266666666</v>
      </c>
    </row>
    <row r="28" spans="1:31" s="1" customFormat="1" ht="12.75">
      <c r="A28" s="20"/>
      <c r="B28" s="20" t="s">
        <v>39</v>
      </c>
      <c r="C28" s="20" t="s">
        <v>36</v>
      </c>
      <c r="D28" s="20" t="s">
        <v>17</v>
      </c>
      <c r="E28" s="20"/>
      <c r="F28" s="27">
        <v>109874.31839999999</v>
      </c>
      <c r="G28" s="27">
        <v>29928.4524</v>
      </c>
      <c r="H28" s="27">
        <v>2460.138888533333</v>
      </c>
      <c r="I28" s="27">
        <v>5905.617354266666</v>
      </c>
      <c r="J28" s="27">
        <v>1874.1938614666665</v>
      </c>
      <c r="K28" s="27">
        <v>27848.650193466663</v>
      </c>
      <c r="L28" s="27">
        <v>5339.6333056</v>
      </c>
      <c r="M28" s="27">
        <v>5456.814212666667</v>
      </c>
      <c r="N28" s="27">
        <v>5944.856736133333</v>
      </c>
      <c r="O28" s="27">
        <v>24070.92187133333</v>
      </c>
      <c r="P28" s="27">
        <v>4490.292445466666</v>
      </c>
      <c r="Q28" s="27">
        <v>3272.9677742666663</v>
      </c>
      <c r="R28" s="27">
        <v>3210.3017554666662</v>
      </c>
      <c r="S28" s="27">
        <v>3846.2490117333327</v>
      </c>
      <c r="T28" s="27">
        <v>4274.635642933333</v>
      </c>
      <c r="U28" s="27">
        <v>55317.82053893332</v>
      </c>
      <c r="V28" s="27">
        <v>44028.15189373333</v>
      </c>
      <c r="W28" s="27">
        <v>85515.21469333333</v>
      </c>
      <c r="X28" s="27">
        <v>122390.43392546664</v>
      </c>
      <c r="Y28" s="27">
        <v>95263.16999173332</v>
      </c>
      <c r="Z28" s="27">
        <v>100942.88975026665</v>
      </c>
      <c r="AA28" s="27">
        <v>85012.72385173333</v>
      </c>
      <c r="AB28" s="27">
        <v>116.19609026666666</v>
      </c>
      <c r="AC28" s="27">
        <v>230.55559119999998</v>
      </c>
      <c r="AD28" s="27">
        <v>330.74226239999996</v>
      </c>
      <c r="AE28" s="27">
        <v>1104.9875877333332</v>
      </c>
    </row>
    <row r="29" spans="1:31" s="1" customFormat="1" ht="12.75">
      <c r="A29" s="26"/>
      <c r="B29" s="26" t="s">
        <v>40</v>
      </c>
      <c r="C29" s="26" t="s">
        <v>41</v>
      </c>
      <c r="D29" s="26" t="s">
        <v>7</v>
      </c>
      <c r="E29" s="20"/>
      <c r="F29" s="27">
        <v>66.38197133333333</v>
      </c>
      <c r="G29" s="27">
        <v>192.5091298576709</v>
      </c>
      <c r="H29" s="27">
        <v>121.10815770750105</v>
      </c>
      <c r="I29" s="27">
        <v>145.67034346617365</v>
      </c>
      <c r="J29" s="27">
        <v>208.24575618546615</v>
      </c>
      <c r="K29" s="27">
        <v>149.8035640671541</v>
      </c>
      <c r="L29" s="27">
        <v>88.69013424561929</v>
      </c>
      <c r="M29" s="27">
        <v>81.1795720131736</v>
      </c>
      <c r="N29" s="27">
        <v>143.2864051439175</v>
      </c>
      <c r="O29" s="27">
        <v>146.56698931859322</v>
      </c>
      <c r="P29" s="27">
        <v>129.46624294295796</v>
      </c>
      <c r="Q29" s="27">
        <v>105.76897136077105</v>
      </c>
      <c r="R29" s="27">
        <v>254.0279883010957</v>
      </c>
      <c r="S29" s="27">
        <v>285.92536833458985</v>
      </c>
      <c r="T29" s="27">
        <v>243.88206156732758</v>
      </c>
      <c r="U29" s="27">
        <v>120.98481104684468</v>
      </c>
      <c r="V29" s="27">
        <v>122.0007395510511</v>
      </c>
      <c r="W29" s="27">
        <v>255.99651121816268</v>
      </c>
      <c r="X29" s="27">
        <v>31.631640968680024</v>
      </c>
      <c r="Y29" s="27">
        <v>31.080739131591173</v>
      </c>
      <c r="Z29" s="27">
        <v>189.33717056541437</v>
      </c>
      <c r="AA29" s="27">
        <v>17.34616682503522</v>
      </c>
      <c r="AB29" s="27">
        <v>29.286807945584243</v>
      </c>
      <c r="AC29" s="27">
        <v>74.32221180618971</v>
      </c>
      <c r="AD29" s="27">
        <v>85.23773391354801</v>
      </c>
      <c r="AE29" s="27">
        <v>115.29123178918807</v>
      </c>
    </row>
    <row r="30" spans="1:31" s="1" customFormat="1" ht="12.75">
      <c r="A30" s="26"/>
      <c r="B30" s="26" t="s">
        <v>42</v>
      </c>
      <c r="C30" s="26" t="s">
        <v>41</v>
      </c>
      <c r="D30" s="26" t="s">
        <v>9</v>
      </c>
      <c r="E30" s="20"/>
      <c r="F30" s="27">
        <v>30.297188533333333</v>
      </c>
      <c r="G30" s="27">
        <v>36.53856536184793</v>
      </c>
      <c r="H30" s="27">
        <v>31.376071173386087</v>
      </c>
      <c r="I30" s="27">
        <v>37.804606434782386</v>
      </c>
      <c r="J30" s="27">
        <v>41.16864006758619</v>
      </c>
      <c r="K30" s="27">
        <v>39.074944363887454</v>
      </c>
      <c r="L30" s="27">
        <v>30.424784538403163</v>
      </c>
      <c r="M30" s="27">
        <v>38.31518869924402</v>
      </c>
      <c r="N30" s="27">
        <v>36.14661359206473</v>
      </c>
      <c r="O30" s="27">
        <v>44.803035073806505</v>
      </c>
      <c r="P30" s="27">
        <v>43.41080496787327</v>
      </c>
      <c r="Q30" s="27">
        <v>48.290761606945075</v>
      </c>
      <c r="R30" s="27">
        <v>54.45543975846029</v>
      </c>
      <c r="S30" s="27">
        <v>55.65831611815404</v>
      </c>
      <c r="T30" s="27">
        <v>57.33290063358991</v>
      </c>
      <c r="U30" s="27">
        <v>65.69342308677616</v>
      </c>
      <c r="V30" s="27">
        <v>73.64606245551627</v>
      </c>
      <c r="W30" s="27">
        <v>79.1699583758112</v>
      </c>
      <c r="X30" s="27">
        <v>72.15607895022164</v>
      </c>
      <c r="Y30" s="27">
        <v>66.1130057890439</v>
      </c>
      <c r="Z30" s="27">
        <v>53.40454817226914</v>
      </c>
      <c r="AA30" s="27">
        <v>64.3867881869151</v>
      </c>
      <c r="AB30" s="27">
        <v>67.02152995394425</v>
      </c>
      <c r="AC30" s="27">
        <v>93.82827347915301</v>
      </c>
      <c r="AD30" s="27">
        <v>80.61392721920659</v>
      </c>
      <c r="AE30" s="27">
        <v>79.70710306148014</v>
      </c>
    </row>
    <row r="31" spans="1:31" s="1" customFormat="1" ht="12.75">
      <c r="A31" s="26"/>
      <c r="B31" s="26" t="s">
        <v>43</v>
      </c>
      <c r="C31" s="26" t="s">
        <v>41</v>
      </c>
      <c r="D31" s="26" t="s">
        <v>13</v>
      </c>
      <c r="E31" s="20"/>
      <c r="F31" s="27">
        <v>646.3483429333332</v>
      </c>
      <c r="G31" s="27">
        <v>633.8202584755813</v>
      </c>
      <c r="H31" s="27">
        <v>868.1967577294304</v>
      </c>
      <c r="I31" s="27">
        <v>814.1653385144455</v>
      </c>
      <c r="J31" s="27">
        <v>1225.583283001593</v>
      </c>
      <c r="K31" s="27">
        <v>540.4932895708868</v>
      </c>
      <c r="L31" s="27">
        <v>512.7048803647167</v>
      </c>
      <c r="M31" s="27">
        <v>596.2574781137507</v>
      </c>
      <c r="N31" s="27">
        <v>680.0337695543192</v>
      </c>
      <c r="O31" s="27">
        <v>759.1784882332976</v>
      </c>
      <c r="P31" s="27">
        <v>562.3708420298217</v>
      </c>
      <c r="Q31" s="27">
        <v>514.4037025399114</v>
      </c>
      <c r="R31" s="27">
        <v>1029.1471925566802</v>
      </c>
      <c r="S31" s="27">
        <v>720.7873918582359</v>
      </c>
      <c r="T31" s="27">
        <v>680.8405927934627</v>
      </c>
      <c r="U31" s="27">
        <v>635.0065089857169</v>
      </c>
      <c r="V31" s="27">
        <v>682.8250478935387</v>
      </c>
      <c r="W31" s="27">
        <v>866.8655270501986</v>
      </c>
      <c r="X31" s="27">
        <v>133.64304446610979</v>
      </c>
      <c r="Y31" s="27">
        <v>264.13176375089444</v>
      </c>
      <c r="Z31" s="27">
        <v>1107.4350623355783</v>
      </c>
      <c r="AA31" s="27">
        <v>575.939216001023</v>
      </c>
      <c r="AB31" s="27">
        <v>218.1161226847961</v>
      </c>
      <c r="AC31" s="27">
        <v>431.93292726465705</v>
      </c>
      <c r="AD31" s="27">
        <v>344.9126859751385</v>
      </c>
      <c r="AE31" s="27">
        <v>304.27936531975996</v>
      </c>
    </row>
    <row r="32" spans="1:31" s="1" customFormat="1" ht="12.75">
      <c r="A32" s="26"/>
      <c r="B32" s="26" t="s">
        <v>44</v>
      </c>
      <c r="C32" s="26" t="s">
        <v>41</v>
      </c>
      <c r="D32" s="26" t="s">
        <v>15</v>
      </c>
      <c r="E32" s="20"/>
      <c r="F32" s="27">
        <v>171.68885286666665</v>
      </c>
      <c r="G32" s="27">
        <v>207.0572791590875</v>
      </c>
      <c r="H32" s="27">
        <v>177.7923362569536</v>
      </c>
      <c r="I32" s="27">
        <v>214.22091004732206</v>
      </c>
      <c r="J32" s="27">
        <v>233.2910329812006</v>
      </c>
      <c r="K32" s="27">
        <v>221.41742731643876</v>
      </c>
      <c r="L32" s="27">
        <v>172.4021211348986</v>
      </c>
      <c r="M32" s="27">
        <v>217.11627904032744</v>
      </c>
      <c r="N32" s="27">
        <v>204.8251905457064</v>
      </c>
      <c r="O32" s="27">
        <v>253.88699276778343</v>
      </c>
      <c r="P32" s="27">
        <v>245.99414621525978</v>
      </c>
      <c r="Q32" s="27">
        <v>273.65408289323983</v>
      </c>
      <c r="R32" s="27">
        <v>308.5762565575482</v>
      </c>
      <c r="S32" s="27">
        <v>315.3938054509977</v>
      </c>
      <c r="T32" s="27">
        <v>324.8801990521882</v>
      </c>
      <c r="U32" s="27">
        <v>372.26896294724264</v>
      </c>
      <c r="V32" s="27">
        <v>417.32685672192633</v>
      </c>
      <c r="W32" s="27">
        <v>448.6247793613631</v>
      </c>
      <c r="X32" s="27">
        <v>408.88486275145976</v>
      </c>
      <c r="Y32" s="27">
        <v>374.64306611993135</v>
      </c>
      <c r="Z32" s="27">
        <v>302.631585309435</v>
      </c>
      <c r="AA32" s="27">
        <v>364.85389756760026</v>
      </c>
      <c r="AB32" s="27">
        <v>379.78057309475196</v>
      </c>
      <c r="AC32" s="27">
        <v>531.6891899836729</v>
      </c>
      <c r="AD32" s="27">
        <v>456.8076869043799</v>
      </c>
      <c r="AE32" s="27">
        <v>451.6713003461587</v>
      </c>
    </row>
    <row r="33" spans="1:31" s="1" customFormat="1" ht="12.75">
      <c r="A33" s="20"/>
      <c r="B33" s="20" t="s">
        <v>45</v>
      </c>
      <c r="C33" s="20" t="s">
        <v>41</v>
      </c>
      <c r="D33" s="20" t="s">
        <v>17</v>
      </c>
      <c r="E33" s="20"/>
      <c r="F33" s="27">
        <v>914.7163556666666</v>
      </c>
      <c r="G33" s="27">
        <v>1069.9252328541877</v>
      </c>
      <c r="H33" s="27">
        <v>1198.4733228672712</v>
      </c>
      <c r="I33" s="27">
        <v>1211.8611984627237</v>
      </c>
      <c r="J33" s="27">
        <v>1708.2887122358459</v>
      </c>
      <c r="K33" s="27">
        <v>950.7892253183671</v>
      </c>
      <c r="L33" s="27">
        <v>804.2219202836378</v>
      </c>
      <c r="M33" s="27">
        <v>932.8685178664958</v>
      </c>
      <c r="N33" s="27">
        <v>1064.291978836008</v>
      </c>
      <c r="O33" s="27">
        <v>1204.4355053934808</v>
      </c>
      <c r="P33" s="27">
        <v>981.2420361559128</v>
      </c>
      <c r="Q33" s="27">
        <v>942.1175184008674</v>
      </c>
      <c r="R33" s="27">
        <v>1646.2068771737845</v>
      </c>
      <c r="S33" s="27">
        <v>1377.7648817619774</v>
      </c>
      <c r="T33" s="27">
        <v>1306.9357540465685</v>
      </c>
      <c r="U33" s="27">
        <v>1193.9537060665803</v>
      </c>
      <c r="V33" s="27">
        <v>1295.7987066220323</v>
      </c>
      <c r="W33" s="27">
        <v>1650.6567760055354</v>
      </c>
      <c r="X33" s="27">
        <v>646.3156271364712</v>
      </c>
      <c r="Y33" s="27">
        <v>735.9685747914608</v>
      </c>
      <c r="Z33" s="27">
        <v>1652.808366382697</v>
      </c>
      <c r="AA33" s="27">
        <v>1022.5260685805736</v>
      </c>
      <c r="AB33" s="27">
        <v>694.2050336790767</v>
      </c>
      <c r="AC33" s="27">
        <v>1131.7726025336726</v>
      </c>
      <c r="AD33" s="27">
        <v>967.572034012273</v>
      </c>
      <c r="AE33" s="27">
        <v>950.9490005165869</v>
      </c>
    </row>
    <row r="34" spans="1:31" s="1" customFormat="1" ht="12.75">
      <c r="A34" s="26"/>
      <c r="B34" s="26" t="s">
        <v>46</v>
      </c>
      <c r="C34" s="26" t="s">
        <v>47</v>
      </c>
      <c r="D34" s="26" t="s">
        <v>7</v>
      </c>
      <c r="E34" s="20"/>
      <c r="F34" s="27">
        <v>24208.935543466665</v>
      </c>
      <c r="G34" s="27">
        <v>23217.30737333333</v>
      </c>
      <c r="H34" s="27">
        <v>21172.238005599997</v>
      </c>
      <c r="I34" s="27">
        <v>22166.76494853333</v>
      </c>
      <c r="J34" s="27">
        <v>23638.02795493333</v>
      </c>
      <c r="K34" s="27">
        <v>22029.847285599997</v>
      </c>
      <c r="L34" s="27">
        <v>21540.260441333332</v>
      </c>
      <c r="M34" s="27">
        <v>24352.491589066663</v>
      </c>
      <c r="N34" s="27">
        <v>23484.096885333332</v>
      </c>
      <c r="O34" s="27">
        <v>24087.366682133328</v>
      </c>
      <c r="P34" s="27">
        <v>24787.72829866666</v>
      </c>
      <c r="Q34" s="27">
        <v>22175.479078133332</v>
      </c>
      <c r="R34" s="27">
        <v>22608.64523573333</v>
      </c>
      <c r="S34" s="27">
        <v>23021.476197866665</v>
      </c>
      <c r="T34" s="27">
        <v>24062.062161866663</v>
      </c>
      <c r="U34" s="27">
        <v>23648.81263653333</v>
      </c>
      <c r="V34" s="27">
        <v>22950.940135199995</v>
      </c>
      <c r="W34" s="27">
        <v>24245.029198133332</v>
      </c>
      <c r="X34" s="27">
        <v>25381.0468296</v>
      </c>
      <c r="Y34" s="27">
        <v>25646.585104799993</v>
      </c>
      <c r="Z34" s="27">
        <v>25261.967083466665</v>
      </c>
      <c r="AA34" s="27">
        <v>23145.533432266664</v>
      </c>
      <c r="AB34" s="27">
        <v>22871.695137866664</v>
      </c>
      <c r="AC34" s="27">
        <v>21144.8532856</v>
      </c>
      <c r="AD34" s="27">
        <v>21421.59554773333</v>
      </c>
      <c r="AE34" s="27">
        <v>21309.987599999997</v>
      </c>
    </row>
    <row r="35" spans="1:31" s="1" customFormat="1" ht="12.75">
      <c r="A35" s="26"/>
      <c r="B35" s="26" t="s">
        <v>48</v>
      </c>
      <c r="C35" s="26" t="s">
        <v>47</v>
      </c>
      <c r="D35" s="26" t="s">
        <v>13</v>
      </c>
      <c r="E35" s="20"/>
      <c r="F35" s="27">
        <v>3227.8569839999996</v>
      </c>
      <c r="G35" s="27">
        <v>3095.643704266666</v>
      </c>
      <c r="H35" s="27">
        <v>2822.9661063999997</v>
      </c>
      <c r="I35" s="27">
        <v>2955.571232533333</v>
      </c>
      <c r="J35" s="27">
        <v>3151.735625866666</v>
      </c>
      <c r="K35" s="27">
        <v>2937.314752533333</v>
      </c>
      <c r="L35" s="27">
        <v>2872.0359624</v>
      </c>
      <c r="M35" s="27">
        <v>3246.9995711999995</v>
      </c>
      <c r="N35" s="27">
        <v>3131.210444266666</v>
      </c>
      <c r="O35" s="27">
        <v>3211.6487919999995</v>
      </c>
      <c r="P35" s="27">
        <v>3305.0314293333327</v>
      </c>
      <c r="Q35" s="27">
        <v>2956.7326711999995</v>
      </c>
      <c r="R35" s="27">
        <v>3014.4854871999996</v>
      </c>
      <c r="S35" s="27">
        <v>3069.5280322666663</v>
      </c>
      <c r="T35" s="27">
        <v>3208.272827466666</v>
      </c>
      <c r="U35" s="27">
        <v>3153.1753645333333</v>
      </c>
      <c r="V35" s="27">
        <v>3060.1259450666666</v>
      </c>
      <c r="W35" s="27">
        <v>3232.6726871999995</v>
      </c>
      <c r="X35" s="27">
        <v>3384.137647733333</v>
      </c>
      <c r="Y35" s="27">
        <v>3419.542602666666</v>
      </c>
      <c r="Z35" s="27">
        <v>3368.2619314666663</v>
      </c>
      <c r="AA35" s="27">
        <v>3086.069442133333</v>
      </c>
      <c r="AB35" s="27">
        <v>3049.5572242666663</v>
      </c>
      <c r="AC35" s="27">
        <v>2819.3155525333327</v>
      </c>
      <c r="AD35" s="27">
        <v>2856.2151639999997</v>
      </c>
      <c r="AE35" s="27">
        <v>2841.3301957333333</v>
      </c>
    </row>
    <row r="36" spans="1:31" s="1" customFormat="1" ht="12.75">
      <c r="A36" s="20"/>
      <c r="B36" s="20" t="s">
        <v>49</v>
      </c>
      <c r="C36" s="20" t="s">
        <v>47</v>
      </c>
      <c r="D36" s="20" t="s">
        <v>17</v>
      </c>
      <c r="E36" s="20"/>
      <c r="F36" s="27">
        <v>27436.792527466663</v>
      </c>
      <c r="G36" s="27">
        <v>26312.9510776</v>
      </c>
      <c r="H36" s="27">
        <v>23995.204112</v>
      </c>
      <c r="I36" s="27">
        <v>25122.33618106666</v>
      </c>
      <c r="J36" s="27">
        <v>26789.763580799998</v>
      </c>
      <c r="K36" s="27">
        <v>24967.16203813333</v>
      </c>
      <c r="L36" s="27">
        <v>24412.296403733333</v>
      </c>
      <c r="M36" s="27">
        <v>27599.491160266665</v>
      </c>
      <c r="N36" s="27">
        <v>26615.3073296</v>
      </c>
      <c r="O36" s="27">
        <v>27299.01547413333</v>
      </c>
      <c r="P36" s="27">
        <v>28092.759727999997</v>
      </c>
      <c r="Q36" s="27">
        <v>25132.211749333328</v>
      </c>
      <c r="R36" s="27">
        <v>25623.13072293333</v>
      </c>
      <c r="S36" s="27">
        <v>26091.00423013333</v>
      </c>
      <c r="T36" s="27">
        <v>27270.334989333332</v>
      </c>
      <c r="U36" s="27">
        <v>26801.988001066664</v>
      </c>
      <c r="V36" s="27">
        <v>26011.066080266664</v>
      </c>
      <c r="W36" s="27">
        <v>27477.701885333332</v>
      </c>
      <c r="X36" s="27">
        <v>28765.18447733333</v>
      </c>
      <c r="Y36" s="27">
        <v>29066.12770746666</v>
      </c>
      <c r="Z36" s="27">
        <v>28630.22901493333</v>
      </c>
      <c r="AA36" s="27">
        <v>26231.602874399996</v>
      </c>
      <c r="AB36" s="27">
        <v>25921.252362133328</v>
      </c>
      <c r="AC36" s="27">
        <v>23964.16883813333</v>
      </c>
      <c r="AD36" s="27">
        <v>24277.81071173333</v>
      </c>
      <c r="AE36" s="27">
        <v>24151.31779573333</v>
      </c>
    </row>
    <row r="37" spans="1:31" s="1" customFormat="1" ht="12.75">
      <c r="A37" s="26"/>
      <c r="B37" s="26" t="s">
        <v>50</v>
      </c>
      <c r="C37" s="26" t="s">
        <v>51</v>
      </c>
      <c r="D37" s="26" t="s">
        <v>7</v>
      </c>
      <c r="E37" s="20"/>
      <c r="F37" s="27">
        <v>1435856.593303</v>
      </c>
      <c r="G37" s="27">
        <v>1470602.1431529997</v>
      </c>
      <c r="H37" s="27">
        <v>1481390.5507995002</v>
      </c>
      <c r="I37" s="27">
        <v>1471298.5174051998</v>
      </c>
      <c r="J37" s="27">
        <v>1514108.308774967</v>
      </c>
      <c r="K37" s="27">
        <v>1386324.4079923334</v>
      </c>
      <c r="L37" s="27">
        <v>1404907.4037042</v>
      </c>
      <c r="M37" s="27">
        <v>1546920.8968443999</v>
      </c>
      <c r="N37" s="27">
        <v>1596451.0413107665</v>
      </c>
      <c r="O37" s="27">
        <v>1534221.3627147</v>
      </c>
      <c r="P37" s="27">
        <v>1451450.0228602</v>
      </c>
      <c r="Q37" s="27">
        <v>1469154.8079703</v>
      </c>
      <c r="R37" s="27">
        <v>1472367.5230924</v>
      </c>
      <c r="S37" s="27">
        <v>1540646.3300055664</v>
      </c>
      <c r="T37" s="27">
        <v>1478154.6927161666</v>
      </c>
      <c r="U37" s="27">
        <v>1481173.6295267998</v>
      </c>
      <c r="V37" s="27">
        <v>1408293.9484181334</v>
      </c>
      <c r="W37" s="27">
        <v>1465461.9530264998</v>
      </c>
      <c r="X37" s="27">
        <v>1415903.9425556667</v>
      </c>
      <c r="Y37" s="27">
        <v>1454429.5040165</v>
      </c>
      <c r="Z37" s="27">
        <v>1475188.9837079998</v>
      </c>
      <c r="AA37" s="27">
        <v>1297283.8070998667</v>
      </c>
      <c r="AB37" s="27">
        <v>1226940.149292</v>
      </c>
      <c r="AC37" s="27">
        <v>1141359.1498452</v>
      </c>
      <c r="AD37" s="27">
        <v>1212233.6250053332</v>
      </c>
      <c r="AE37" s="27">
        <v>1112134.9006199664</v>
      </c>
    </row>
    <row r="38" spans="1:31" s="1" customFormat="1" ht="12.75">
      <c r="A38" s="26"/>
      <c r="B38" s="26" t="s">
        <v>52</v>
      </c>
      <c r="C38" s="26" t="s">
        <v>51</v>
      </c>
      <c r="D38" s="26" t="s">
        <v>9</v>
      </c>
      <c r="E38" s="20"/>
      <c r="F38" s="27">
        <v>14973.0904862</v>
      </c>
      <c r="G38" s="27">
        <v>16721.0313798</v>
      </c>
      <c r="H38" s="27">
        <v>20775.1371971</v>
      </c>
      <c r="I38" s="27">
        <v>15927.761307699999</v>
      </c>
      <c r="J38" s="27">
        <v>59525.724567833335</v>
      </c>
      <c r="K38" s="27">
        <v>10221.761230633332</v>
      </c>
      <c r="L38" s="27">
        <v>18265.2702166</v>
      </c>
      <c r="M38" s="27">
        <v>8094.619407599998</v>
      </c>
      <c r="N38" s="27">
        <v>8119.538650300001</v>
      </c>
      <c r="O38" s="27">
        <v>7980.2558033</v>
      </c>
      <c r="P38" s="27">
        <v>26527.4204206</v>
      </c>
      <c r="Q38" s="27">
        <v>13087.9473549</v>
      </c>
      <c r="R38" s="27">
        <v>10910.545371</v>
      </c>
      <c r="S38" s="27">
        <v>12142.073255766665</v>
      </c>
      <c r="T38" s="27">
        <v>24779.60056733333</v>
      </c>
      <c r="U38" s="27">
        <v>37496.176194399995</v>
      </c>
      <c r="V38" s="27">
        <v>7332.816186666667</v>
      </c>
      <c r="W38" s="27">
        <v>18041.586024</v>
      </c>
      <c r="X38" s="27">
        <v>62956.97455739999</v>
      </c>
      <c r="Y38" s="27">
        <v>8300.143880599999</v>
      </c>
      <c r="Z38" s="27">
        <v>19961.92250433333</v>
      </c>
      <c r="AA38" s="27">
        <v>93437.23189093333</v>
      </c>
      <c r="AB38" s="27">
        <v>188760.02367750002</v>
      </c>
      <c r="AC38" s="27">
        <v>89772.74321839999</v>
      </c>
      <c r="AD38" s="27">
        <v>65897.18250646665</v>
      </c>
      <c r="AE38" s="27">
        <v>91144.81200513332</v>
      </c>
    </row>
    <row r="39" spans="1:31" s="1" customFormat="1" ht="12.75">
      <c r="A39" s="26"/>
      <c r="B39" s="26" t="s">
        <v>53</v>
      </c>
      <c r="C39" s="26" t="s">
        <v>51</v>
      </c>
      <c r="D39" s="26" t="s">
        <v>13</v>
      </c>
      <c r="E39" s="20"/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21901.29839516667</v>
      </c>
      <c r="L39" s="27">
        <v>23844.640626399996</v>
      </c>
      <c r="M39" s="27">
        <v>29936.962620399998</v>
      </c>
      <c r="N39" s="27">
        <v>23087.728907833334</v>
      </c>
      <c r="O39" s="27">
        <v>27922.1389106</v>
      </c>
      <c r="P39" s="27">
        <v>33553.7413002</v>
      </c>
      <c r="Q39" s="27">
        <v>21819.0893602</v>
      </c>
      <c r="R39" s="27">
        <v>21925.330893399998</v>
      </c>
      <c r="S39" s="27">
        <v>13565.383968033333</v>
      </c>
      <c r="T39" s="27">
        <v>25916.279832666667</v>
      </c>
      <c r="U39" s="27">
        <v>16353.4989794</v>
      </c>
      <c r="V39" s="27">
        <v>14359.733079999998</v>
      </c>
      <c r="W39" s="27">
        <v>20537.905014000004</v>
      </c>
      <c r="X39" s="27">
        <v>10117.773870966666</v>
      </c>
      <c r="Y39" s="27">
        <v>6742.244979066666</v>
      </c>
      <c r="Z39" s="27">
        <v>8627.2430926</v>
      </c>
      <c r="AA39" s="27">
        <v>46396.5389316</v>
      </c>
      <c r="AB39" s="27">
        <v>35524.3279875</v>
      </c>
      <c r="AC39" s="27">
        <v>59397.853835833324</v>
      </c>
      <c r="AD39" s="27">
        <v>48985.672466866665</v>
      </c>
      <c r="AE39" s="27">
        <v>41592.842768033326</v>
      </c>
    </row>
    <row r="40" spans="1:31" s="1" customFormat="1" ht="12.75">
      <c r="A40" s="20"/>
      <c r="B40" s="20" t="s">
        <v>54</v>
      </c>
      <c r="C40" s="20" t="s">
        <v>51</v>
      </c>
      <c r="D40" s="20" t="s">
        <v>17</v>
      </c>
      <c r="E40" s="20"/>
      <c r="F40" s="27">
        <v>1450829.6837892</v>
      </c>
      <c r="G40" s="27">
        <v>1487323.1745328</v>
      </c>
      <c r="H40" s="27">
        <v>1502165.6879966</v>
      </c>
      <c r="I40" s="27">
        <v>1487226.2787129</v>
      </c>
      <c r="J40" s="27">
        <v>1573634.0333427999</v>
      </c>
      <c r="K40" s="27">
        <v>1418447.4676181334</v>
      </c>
      <c r="L40" s="27">
        <v>1447017.3145471998</v>
      </c>
      <c r="M40" s="27">
        <v>1584952.4788723998</v>
      </c>
      <c r="N40" s="27">
        <v>1627658.3088688997</v>
      </c>
      <c r="O40" s="27">
        <v>1570123.7574286</v>
      </c>
      <c r="P40" s="27">
        <v>1511531.184581</v>
      </c>
      <c r="Q40" s="27">
        <v>1504061.8446854001</v>
      </c>
      <c r="R40" s="27">
        <v>1505203.3993568001</v>
      </c>
      <c r="S40" s="27">
        <v>1566353.7872293666</v>
      </c>
      <c r="T40" s="27">
        <v>1528850.5731161665</v>
      </c>
      <c r="U40" s="27">
        <v>1535023.3047005998</v>
      </c>
      <c r="V40" s="27">
        <v>1429986.4976847998</v>
      </c>
      <c r="W40" s="27">
        <v>1504041.4440644998</v>
      </c>
      <c r="X40" s="27">
        <v>1488978.690984033</v>
      </c>
      <c r="Y40" s="27">
        <v>1469471.8928761664</v>
      </c>
      <c r="Z40" s="27">
        <v>1503778.1493049331</v>
      </c>
      <c r="AA40" s="27">
        <v>1437117.5779223999</v>
      </c>
      <c r="AB40" s="27">
        <v>1451224.500957</v>
      </c>
      <c r="AC40" s="27">
        <v>1290529.746899433</v>
      </c>
      <c r="AD40" s="27">
        <v>1327116.4799786664</v>
      </c>
      <c r="AE40" s="27">
        <v>1244872.5553931333</v>
      </c>
    </row>
    <row r="41" spans="1:31" s="4" customFormat="1" ht="12.75">
      <c r="A41" s="26"/>
      <c r="B41" s="26" t="s">
        <v>55</v>
      </c>
      <c r="C41" s="26" t="s">
        <v>56</v>
      </c>
      <c r="D41" s="26" t="s">
        <v>11</v>
      </c>
      <c r="E41" s="26"/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</row>
    <row r="42" spans="1:31" s="1" customFormat="1" ht="12.75">
      <c r="A42" s="26"/>
      <c r="B42" s="26" t="s">
        <v>57</v>
      </c>
      <c r="C42" s="26" t="s">
        <v>58</v>
      </c>
      <c r="D42" s="26" t="s">
        <v>13</v>
      </c>
      <c r="E42" s="20"/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</row>
    <row r="43" spans="1:31" s="1" customFormat="1" ht="12.75">
      <c r="A43" s="20"/>
      <c r="B43" s="20" t="s">
        <v>59</v>
      </c>
      <c r="C43" s="20" t="s">
        <v>58</v>
      </c>
      <c r="D43" s="20" t="s">
        <v>17</v>
      </c>
      <c r="E43" s="20"/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</row>
    <row r="44" spans="1:31" ht="12.75">
      <c r="A44" s="21"/>
      <c r="B44" s="21" t="s">
        <v>60</v>
      </c>
      <c r="C44" s="21" t="s">
        <v>61</v>
      </c>
      <c r="D44" s="21" t="s">
        <v>7</v>
      </c>
      <c r="E44" s="21"/>
      <c r="F44" s="27">
        <v>29169.723061966666</v>
      </c>
      <c r="G44" s="27">
        <v>89271.59137819998</v>
      </c>
      <c r="H44" s="27">
        <v>654580.4580879667</v>
      </c>
      <c r="I44" s="27">
        <v>174746.29445606665</v>
      </c>
      <c r="J44" s="27">
        <v>92063.89309553332</v>
      </c>
      <c r="K44" s="27">
        <v>100289.84668523334</v>
      </c>
      <c r="L44" s="27">
        <v>39616.51657553333</v>
      </c>
      <c r="M44" s="27">
        <v>0</v>
      </c>
      <c r="N44" s="27">
        <v>5085.235863399999</v>
      </c>
      <c r="O44" s="27">
        <v>19466.671585899996</v>
      </c>
      <c r="P44" s="27">
        <v>1482.0274058333332</v>
      </c>
      <c r="Q44" s="27">
        <v>0</v>
      </c>
      <c r="R44" s="27">
        <v>3482.565245133333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171.52537196666665</v>
      </c>
      <c r="AB44" s="27">
        <v>0</v>
      </c>
      <c r="AC44" s="27">
        <v>0</v>
      </c>
      <c r="AD44" s="27">
        <v>0</v>
      </c>
      <c r="AE44" s="27">
        <v>0</v>
      </c>
    </row>
    <row r="45" spans="1:31" ht="12.75">
      <c r="A45" s="21"/>
      <c r="B45" s="21" t="s">
        <v>62</v>
      </c>
      <c r="C45" s="21" t="s">
        <v>61</v>
      </c>
      <c r="D45" s="21" t="s">
        <v>9</v>
      </c>
      <c r="E45" s="21"/>
      <c r="F45" s="27">
        <v>18292.877828866665</v>
      </c>
      <c r="G45" s="27">
        <v>38749.75403016666</v>
      </c>
      <c r="H45" s="27">
        <v>54429.009463033326</v>
      </c>
      <c r="I45" s="27">
        <v>243314.73853096663</v>
      </c>
      <c r="J45" s="27">
        <v>332180.3340239999</v>
      </c>
      <c r="K45" s="27">
        <v>141771.88537563334</v>
      </c>
      <c r="L45" s="27">
        <v>495435.21652496664</v>
      </c>
      <c r="M45" s="27">
        <v>407420.95676589996</v>
      </c>
      <c r="N45" s="27">
        <v>110008.73629129997</v>
      </c>
      <c r="O45" s="27">
        <v>63568.71835416665</v>
      </c>
      <c r="P45" s="27">
        <v>108163.40109446665</v>
      </c>
      <c r="Q45" s="27">
        <v>109331.44269483331</v>
      </c>
      <c r="R45" s="27">
        <v>131798.5211466</v>
      </c>
      <c r="S45" s="27">
        <v>101454.67810939999</v>
      </c>
      <c r="T45" s="27">
        <v>83005.68596063333</v>
      </c>
      <c r="U45" s="27">
        <v>64445.05705843333</v>
      </c>
      <c r="V45" s="27">
        <v>47466.673890533326</v>
      </c>
      <c r="W45" s="27">
        <v>17083.377362333333</v>
      </c>
      <c r="X45" s="27">
        <v>2081.697618</v>
      </c>
      <c r="Y45" s="27">
        <v>889.4764724999999</v>
      </c>
      <c r="Z45" s="27">
        <v>273.72543659999997</v>
      </c>
      <c r="AA45" s="27">
        <v>678.0910187333333</v>
      </c>
      <c r="AB45" s="27">
        <v>0</v>
      </c>
      <c r="AC45" s="27">
        <v>0</v>
      </c>
      <c r="AD45" s="27">
        <v>0</v>
      </c>
      <c r="AE45" s="27">
        <v>0</v>
      </c>
    </row>
    <row r="46" spans="1:31" ht="12.75">
      <c r="A46" s="21"/>
      <c r="B46" s="21" t="s">
        <v>63</v>
      </c>
      <c r="C46" s="21" t="s">
        <v>61</v>
      </c>
      <c r="D46" s="21" t="s">
        <v>11</v>
      </c>
      <c r="E46" s="21"/>
      <c r="F46" s="27">
        <v>724345.7360652332</v>
      </c>
      <c r="G46" s="27">
        <v>395000.4422825999</v>
      </c>
      <c r="H46" s="27">
        <v>106750.11511266667</v>
      </c>
      <c r="I46" s="27">
        <v>229855.68398099995</v>
      </c>
      <c r="J46" s="27">
        <v>300707.0258705333</v>
      </c>
      <c r="K46" s="27">
        <v>123950.71197226664</v>
      </c>
      <c r="L46" s="27">
        <v>200733.4138476333</v>
      </c>
      <c r="M46" s="27">
        <v>263974.9991725</v>
      </c>
      <c r="N46" s="27">
        <v>463345.0872768666</v>
      </c>
      <c r="O46" s="27">
        <v>631878.3449388666</v>
      </c>
      <c r="P46" s="27">
        <v>395519.11976499995</v>
      </c>
      <c r="Q46" s="27">
        <v>219157.1406332</v>
      </c>
      <c r="R46" s="27">
        <v>96098.13901893332</v>
      </c>
      <c r="S46" s="27">
        <v>219128.40821666666</v>
      </c>
      <c r="T46" s="27">
        <v>280574.6824085333</v>
      </c>
      <c r="U46" s="27">
        <v>199178.3702986</v>
      </c>
      <c r="V46" s="27">
        <v>119608.57831743332</v>
      </c>
      <c r="W46" s="27">
        <v>62260.70314309999</v>
      </c>
      <c r="X46" s="27">
        <v>222928.5799741</v>
      </c>
      <c r="Y46" s="27">
        <v>217985.53269569998</v>
      </c>
      <c r="Z46" s="27">
        <v>103644.98117306666</v>
      </c>
      <c r="AA46" s="27">
        <v>140548.4142601</v>
      </c>
      <c r="AB46" s="27">
        <v>0</v>
      </c>
      <c r="AC46" s="27">
        <v>0</v>
      </c>
      <c r="AD46" s="27">
        <v>0</v>
      </c>
      <c r="AE46" s="27">
        <v>0</v>
      </c>
    </row>
    <row r="47" spans="1:31" ht="12.75">
      <c r="A47" s="21"/>
      <c r="B47" s="21" t="s">
        <v>64</v>
      </c>
      <c r="C47" s="21" t="s">
        <v>61</v>
      </c>
      <c r="D47" s="21" t="s">
        <v>13</v>
      </c>
      <c r="E47" s="21"/>
      <c r="F47" s="27">
        <v>26697.7140353</v>
      </c>
      <c r="G47" s="27">
        <v>8829.056972633332</v>
      </c>
      <c r="H47" s="27">
        <v>20052.79271123333</v>
      </c>
      <c r="I47" s="27">
        <v>967.1290115666665</v>
      </c>
      <c r="J47" s="27">
        <v>1318.4975316333332</v>
      </c>
      <c r="K47" s="27">
        <v>394.0668578</v>
      </c>
      <c r="L47" s="27">
        <v>0</v>
      </c>
      <c r="M47" s="27">
        <v>0</v>
      </c>
      <c r="N47" s="27">
        <v>0</v>
      </c>
      <c r="O47" s="27">
        <v>136.57038266666666</v>
      </c>
      <c r="P47" s="27">
        <v>361.1676735333333</v>
      </c>
      <c r="Q47" s="27">
        <v>632.1683213999999</v>
      </c>
      <c r="R47" s="27">
        <v>959.0192586333332</v>
      </c>
      <c r="S47" s="27">
        <v>0</v>
      </c>
      <c r="T47" s="27">
        <v>366.12634776666664</v>
      </c>
      <c r="U47" s="27">
        <v>72.50632876666667</v>
      </c>
      <c r="V47" s="27">
        <v>116.51190319999998</v>
      </c>
      <c r="W47" s="27">
        <v>0</v>
      </c>
      <c r="X47" s="27">
        <v>0</v>
      </c>
      <c r="Y47" s="27">
        <v>0</v>
      </c>
      <c r="Z47" s="27">
        <v>42.1577926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</row>
    <row r="48" spans="1:31" s="1" customFormat="1" ht="12.75">
      <c r="A48" s="20"/>
      <c r="B48" s="20" t="s">
        <v>65</v>
      </c>
      <c r="C48" s="20" t="s">
        <v>61</v>
      </c>
      <c r="D48" s="20" t="s">
        <v>17</v>
      </c>
      <c r="E48" s="20"/>
      <c r="F48" s="27">
        <v>798506.0509913666</v>
      </c>
      <c r="G48" s="27">
        <v>531850.8446635999</v>
      </c>
      <c r="H48" s="27">
        <v>835812.3753749</v>
      </c>
      <c r="I48" s="27">
        <v>648883.8459795999</v>
      </c>
      <c r="J48" s="27">
        <v>726269.7505216999</v>
      </c>
      <c r="K48" s="27">
        <v>366406.51089093334</v>
      </c>
      <c r="L48" s="27">
        <v>735785.1469481332</v>
      </c>
      <c r="M48" s="27">
        <v>671395.9559384</v>
      </c>
      <c r="N48" s="27">
        <v>578439.0594315666</v>
      </c>
      <c r="O48" s="27">
        <v>715050.3052615998</v>
      </c>
      <c r="P48" s="27">
        <v>505525.7159388333</v>
      </c>
      <c r="Q48" s="27">
        <v>329120.7516494333</v>
      </c>
      <c r="R48" s="27">
        <v>232338.24466929995</v>
      </c>
      <c r="S48" s="27">
        <v>320583.08632606664</v>
      </c>
      <c r="T48" s="27">
        <v>363946.49471693335</v>
      </c>
      <c r="U48" s="27">
        <v>263695.9336858</v>
      </c>
      <c r="V48" s="27">
        <v>167191.76411116665</v>
      </c>
      <c r="W48" s="27">
        <v>79344.08050543333</v>
      </c>
      <c r="X48" s="27">
        <v>225010.27759209997</v>
      </c>
      <c r="Y48" s="27">
        <v>218875.0091682</v>
      </c>
      <c r="Z48" s="27">
        <v>103960.86440226666</v>
      </c>
      <c r="AA48" s="27">
        <v>141398.03065079998</v>
      </c>
      <c r="AB48" s="27">
        <v>0</v>
      </c>
      <c r="AC48" s="27">
        <v>0</v>
      </c>
      <c r="AD48" s="27">
        <v>0</v>
      </c>
      <c r="AE48" s="27">
        <v>0</v>
      </c>
    </row>
    <row r="49" spans="1:31" s="6" customFormat="1" ht="12.75">
      <c r="A49" s="28"/>
      <c r="B49" s="28" t="s">
        <v>66</v>
      </c>
      <c r="C49" s="28" t="s">
        <v>67</v>
      </c>
      <c r="D49" s="28" t="s">
        <v>17</v>
      </c>
      <c r="E49" s="28"/>
      <c r="F49" s="27">
        <v>3502086.0134431357</v>
      </c>
      <c r="G49" s="27">
        <v>2942849.659042683</v>
      </c>
      <c r="H49" s="27">
        <v>3362602.156730663</v>
      </c>
      <c r="I49" s="27">
        <v>3206718.934067742</v>
      </c>
      <c r="J49" s="27">
        <v>3458524.757969304</v>
      </c>
      <c r="K49" s="27">
        <v>2875348.613586868</v>
      </c>
      <c r="L49" s="27">
        <v>3532693.9634864177</v>
      </c>
      <c r="M49" s="27">
        <v>3215169.8235962833</v>
      </c>
      <c r="N49" s="27">
        <v>3119622.9725655955</v>
      </c>
      <c r="O49" s="27">
        <v>3158695.22887586</v>
      </c>
      <c r="P49" s="27">
        <v>2771742.3285556785</v>
      </c>
      <c r="Q49" s="27">
        <v>2596544.3533109007</v>
      </c>
      <c r="R49" s="27">
        <v>2503071.216040107</v>
      </c>
      <c r="S49" s="27">
        <v>2692436.716110893</v>
      </c>
      <c r="T49" s="27">
        <v>2783500.8200623468</v>
      </c>
      <c r="U49" s="27">
        <v>2680480.935851762</v>
      </c>
      <c r="V49" s="27">
        <v>2533268.097170655</v>
      </c>
      <c r="W49" s="27">
        <v>2445561.4086513156</v>
      </c>
      <c r="X49" s="27">
        <v>2652796.3788848133</v>
      </c>
      <c r="Y49" s="27">
        <v>2415552.6782545247</v>
      </c>
      <c r="Z49" s="27">
        <v>2482260.475607383</v>
      </c>
      <c r="AA49" s="27">
        <v>2411931.672577081</v>
      </c>
      <c r="AB49" s="27">
        <v>2400513.069895046</v>
      </c>
      <c r="AC49" s="27">
        <v>2119115.367474733</v>
      </c>
      <c r="AD49" s="27">
        <v>2197421.424845912</v>
      </c>
      <c r="AE49" s="27">
        <v>2079891.7677182832</v>
      </c>
    </row>
    <row r="50" spans="1:31" ht="12.75">
      <c r="A50" s="21"/>
      <c r="B50" s="21" t="s">
        <v>68</v>
      </c>
      <c r="C50" s="21" t="s">
        <v>69</v>
      </c>
      <c r="D50" s="21" t="s">
        <v>7</v>
      </c>
      <c r="E50" s="21"/>
      <c r="F50" s="27">
        <v>0</v>
      </c>
      <c r="G50" s="27">
        <v>0</v>
      </c>
      <c r="H50" s="27">
        <v>19317.189540000003</v>
      </c>
      <c r="I50" s="27">
        <v>20791.846533333333</v>
      </c>
      <c r="J50" s="27">
        <v>21208.871933333336</v>
      </c>
      <c r="K50" s="27">
        <v>20248.546266666664</v>
      </c>
      <c r="L50" s="27">
        <v>19187.46599</v>
      </c>
      <c r="M50" s="27">
        <v>13987.8596</v>
      </c>
      <c r="N50" s="27">
        <v>12659.10844</v>
      </c>
      <c r="O50" s="27">
        <v>13343.2211</v>
      </c>
      <c r="P50" s="27">
        <v>13530.72336</v>
      </c>
      <c r="Q50" s="27">
        <v>14144.376766666666</v>
      </c>
      <c r="R50" s="27">
        <v>14211.864846666667</v>
      </c>
      <c r="S50" s="27">
        <v>14692.717416666668</v>
      </c>
      <c r="T50" s="27">
        <v>12980.95018</v>
      </c>
      <c r="U50" s="27">
        <v>14813.677066466666</v>
      </c>
      <c r="V50" s="27">
        <v>14462.213258900001</v>
      </c>
      <c r="W50" s="27">
        <v>15761.6596302</v>
      </c>
      <c r="X50" s="27">
        <v>16498.562081833334</v>
      </c>
      <c r="Y50" s="27">
        <v>16376.984852433334</v>
      </c>
      <c r="Z50" s="27">
        <v>16802.8510848</v>
      </c>
      <c r="AA50" s="27">
        <v>16831.327658933333</v>
      </c>
      <c r="AB50" s="27">
        <v>17212.567398400002</v>
      </c>
      <c r="AC50" s="27">
        <v>30533.729658666667</v>
      </c>
      <c r="AD50" s="27">
        <v>30911.12172866667</v>
      </c>
      <c r="AE50" s="27">
        <v>30685.973110833333</v>
      </c>
    </row>
    <row r="51" spans="1:31" ht="12.75">
      <c r="A51" s="21"/>
      <c r="B51" s="21" t="s">
        <v>70</v>
      </c>
      <c r="C51" s="21" t="s">
        <v>69</v>
      </c>
      <c r="D51" s="21" t="s">
        <v>9</v>
      </c>
      <c r="E51" s="21"/>
      <c r="F51" s="27">
        <v>731824.18584</v>
      </c>
      <c r="G51" s="27">
        <v>806615.30378</v>
      </c>
      <c r="H51" s="27">
        <v>856917.00303</v>
      </c>
      <c r="I51" s="27">
        <v>854448.4355</v>
      </c>
      <c r="J51" s="27">
        <v>627138.2890666666</v>
      </c>
      <c r="K51" s="27">
        <v>641975.8511833333</v>
      </c>
      <c r="L51" s="27">
        <v>641409.57738</v>
      </c>
      <c r="M51" s="27">
        <v>753138.64054</v>
      </c>
      <c r="N51" s="27">
        <v>805248.03348</v>
      </c>
      <c r="O51" s="27">
        <v>843513.1031425999</v>
      </c>
      <c r="P51" s="27">
        <v>720570.7575432668</v>
      </c>
      <c r="Q51" s="27">
        <v>829991.9750807667</v>
      </c>
      <c r="R51" s="27">
        <v>860365.834922</v>
      </c>
      <c r="S51" s="27">
        <v>867096.9161591</v>
      </c>
      <c r="T51" s="27">
        <v>790771.1091991334</v>
      </c>
      <c r="U51" s="27">
        <v>909248.8965296</v>
      </c>
      <c r="V51" s="27">
        <v>875139.4069847</v>
      </c>
      <c r="W51" s="27">
        <v>975724.8744536333</v>
      </c>
      <c r="X51" s="27">
        <v>918772.9677129666</v>
      </c>
      <c r="Y51" s="27">
        <v>966258.7337223332</v>
      </c>
      <c r="Z51" s="27">
        <v>966000.7164994999</v>
      </c>
      <c r="AA51" s="27">
        <v>900707.9934995999</v>
      </c>
      <c r="AB51" s="27">
        <v>995975.5498843334</v>
      </c>
      <c r="AC51" s="27">
        <v>931679.0613031</v>
      </c>
      <c r="AD51" s="27">
        <v>947254.525459</v>
      </c>
      <c r="AE51" s="27">
        <v>986963.4341501</v>
      </c>
    </row>
    <row r="52" spans="1:31" ht="12.75">
      <c r="A52" s="21"/>
      <c r="B52" s="21" t="s">
        <v>71</v>
      </c>
      <c r="C52" s="21" t="s">
        <v>69</v>
      </c>
      <c r="D52" s="21" t="s">
        <v>11</v>
      </c>
      <c r="E52" s="21"/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</row>
    <row r="53" spans="1:31" ht="12.75">
      <c r="A53" s="21"/>
      <c r="B53" s="21" t="s">
        <v>72</v>
      </c>
      <c r="C53" s="21" t="s">
        <v>69</v>
      </c>
      <c r="D53" s="21" t="s">
        <v>13</v>
      </c>
      <c r="E53" s="21"/>
      <c r="F53" s="27">
        <v>20541.312953333334</v>
      </c>
      <c r="G53" s="27">
        <v>18507.014239999997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</row>
    <row r="54" spans="1:31" ht="12.75">
      <c r="A54" s="21"/>
      <c r="B54" s="21" t="s">
        <v>73</v>
      </c>
      <c r="C54" s="21" t="s">
        <v>69</v>
      </c>
      <c r="D54" s="21" t="s">
        <v>15</v>
      </c>
      <c r="E54" s="21"/>
      <c r="F54" s="27">
        <v>730653.4374333334</v>
      </c>
      <c r="G54" s="27">
        <v>736299.4095600001</v>
      </c>
      <c r="H54" s="27">
        <v>703674.49383</v>
      </c>
      <c r="I54" s="27">
        <v>697009.1439666667</v>
      </c>
      <c r="J54" s="27">
        <v>932868.2049866668</v>
      </c>
      <c r="K54" s="27">
        <v>894221.03925</v>
      </c>
      <c r="L54" s="27">
        <v>929597.7920533334</v>
      </c>
      <c r="M54" s="27">
        <v>900011.1663399999</v>
      </c>
      <c r="N54" s="27">
        <v>937149.5065900001</v>
      </c>
      <c r="O54" s="27">
        <v>934176.592998</v>
      </c>
      <c r="P54" s="27">
        <v>809557.3511256</v>
      </c>
      <c r="Q54" s="27">
        <v>815871.6170671</v>
      </c>
      <c r="R54" s="27">
        <v>886214.7060121666</v>
      </c>
      <c r="S54" s="27">
        <v>886321.5621388335</v>
      </c>
      <c r="T54" s="27">
        <v>850981.6375595334</v>
      </c>
      <c r="U54" s="27">
        <v>837462.3410138334</v>
      </c>
      <c r="V54" s="27">
        <v>925631.9319643</v>
      </c>
      <c r="W54" s="27">
        <v>856254.7337996666</v>
      </c>
      <c r="X54" s="27">
        <v>721927.1485737667</v>
      </c>
      <c r="Y54" s="27">
        <v>766339.8873056667</v>
      </c>
      <c r="Z54" s="27">
        <v>841148.9659884666</v>
      </c>
      <c r="AA54" s="27">
        <v>704777.0288720333</v>
      </c>
      <c r="AB54" s="27">
        <v>774171.9660026</v>
      </c>
      <c r="AC54" s="27">
        <v>825819.9564160333</v>
      </c>
      <c r="AD54" s="27">
        <v>777871.9150979333</v>
      </c>
      <c r="AE54" s="27">
        <v>773198.453632</v>
      </c>
    </row>
    <row r="55" spans="1:31" s="6" customFormat="1" ht="12.75">
      <c r="A55" s="28"/>
      <c r="B55" s="28" t="s">
        <v>74</v>
      </c>
      <c r="C55" s="28" t="s">
        <v>69</v>
      </c>
      <c r="D55" s="28" t="s">
        <v>17</v>
      </c>
      <c r="E55" s="28"/>
      <c r="F55" s="27">
        <v>1483018.9362266664</v>
      </c>
      <c r="G55" s="27">
        <v>1561421.72758</v>
      </c>
      <c r="H55" s="27">
        <v>1579908.6863999998</v>
      </c>
      <c r="I55" s="27">
        <v>1572249.4260000002</v>
      </c>
      <c r="J55" s="27">
        <v>1581215.3659866666</v>
      </c>
      <c r="K55" s="27">
        <v>1556445.4367</v>
      </c>
      <c r="L55" s="27">
        <v>1590194.8354233333</v>
      </c>
      <c r="M55" s="27">
        <v>1667137.66648</v>
      </c>
      <c r="N55" s="27">
        <v>1755056.64851</v>
      </c>
      <c r="O55" s="27">
        <v>1791032.9172406</v>
      </c>
      <c r="P55" s="27">
        <v>1543658.8320288665</v>
      </c>
      <c r="Q55" s="27">
        <v>1660007.9694450998</v>
      </c>
      <c r="R55" s="27">
        <v>1760792.405780833</v>
      </c>
      <c r="S55" s="27">
        <v>1768111.1957146002</v>
      </c>
      <c r="T55" s="27">
        <v>1654733.6969386665</v>
      </c>
      <c r="U55" s="27">
        <v>1761524.9146098997</v>
      </c>
      <c r="V55" s="27">
        <v>1815233.5522079</v>
      </c>
      <c r="W55" s="27">
        <v>1847741.2678835</v>
      </c>
      <c r="X55" s="27">
        <v>1657198.6788991333</v>
      </c>
      <c r="Y55" s="27">
        <v>1748975.6058804332</v>
      </c>
      <c r="Z55" s="27">
        <v>1823952.533572767</v>
      </c>
      <c r="AA55" s="27">
        <v>1622316.3505611334</v>
      </c>
      <c r="AB55" s="27">
        <v>1787360.0832853334</v>
      </c>
      <c r="AC55" s="27">
        <v>1788032.7473777998</v>
      </c>
      <c r="AD55" s="27">
        <v>1756037.5628161668</v>
      </c>
      <c r="AE55" s="27">
        <v>1790847.8608929333</v>
      </c>
    </row>
    <row r="56" spans="1:31" s="1" customFormat="1" ht="12.75">
      <c r="A56" s="20"/>
      <c r="B56" s="20" t="s">
        <v>75</v>
      </c>
      <c r="C56" s="20" t="s">
        <v>76</v>
      </c>
      <c r="D56" s="20" t="s">
        <v>17</v>
      </c>
      <c r="E56" s="20"/>
      <c r="F56" s="27">
        <v>5292888.2043564245</v>
      </c>
      <c r="G56" s="27">
        <v>4730004.917445883</v>
      </c>
      <c r="H56" s="27">
        <v>5229467.594032405</v>
      </c>
      <c r="I56" s="27">
        <v>5063173.473176124</v>
      </c>
      <c r="J56" s="27">
        <v>5271341.331017051</v>
      </c>
      <c r="K56" s="27">
        <v>4758459.2654060265</v>
      </c>
      <c r="L56" s="27">
        <v>5250069.979862478</v>
      </c>
      <c r="M56" s="27">
        <v>5045212.841768638</v>
      </c>
      <c r="N56" s="27">
        <v>4947725.195800491</v>
      </c>
      <c r="O56" s="27">
        <v>5088910.692959454</v>
      </c>
      <c r="P56" s="27">
        <v>4478025.724712604</v>
      </c>
      <c r="Q56" s="27">
        <v>4411734.781315753</v>
      </c>
      <c r="R56" s="27">
        <v>4381689.416858633</v>
      </c>
      <c r="S56" s="27">
        <v>4580559.368247915</v>
      </c>
      <c r="T56" s="27">
        <v>4547942.677804235</v>
      </c>
      <c r="U56" s="27">
        <v>4455424.451631932</v>
      </c>
      <c r="V56" s="27">
        <v>4402434.99879478</v>
      </c>
      <c r="W56" s="27">
        <v>4385566.764803089</v>
      </c>
      <c r="X56" s="27">
        <v>4324563.202106324</v>
      </c>
      <c r="Y56" s="27">
        <v>4178717.031458306</v>
      </c>
      <c r="Z56" s="27">
        <v>4322843.192662111</v>
      </c>
      <c r="AA56" s="27">
        <v>4103819.351397052</v>
      </c>
      <c r="AB56" s="27">
        <v>4197146.201852713</v>
      </c>
      <c r="AC56" s="27">
        <v>3923386.2231677985</v>
      </c>
      <c r="AD56" s="27">
        <v>4023031.7769092047</v>
      </c>
      <c r="AE56" s="27">
        <v>3958865.549308661</v>
      </c>
    </row>
    <row r="57" spans="6:27" s="1" customFormat="1" ht="12.7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31" ht="15.75">
      <c r="A58" s="65" t="s">
        <v>112</v>
      </c>
      <c r="B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2.75">
      <c r="A59" s="1"/>
      <c r="B59" s="1"/>
      <c r="C59" s="30" t="s">
        <v>77</v>
      </c>
      <c r="D59" s="31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ht="12.75">
      <c r="A60" s="1"/>
      <c r="B60" s="1"/>
      <c r="C60" s="30" t="s">
        <v>78</v>
      </c>
      <c r="D60" s="30"/>
      <c r="E60" s="30"/>
      <c r="F60" s="33">
        <v>1980</v>
      </c>
      <c r="G60" s="33">
        <f aca="true" t="shared" si="1" ref="G60:AD60">F60+1</f>
        <v>1981</v>
      </c>
      <c r="H60" s="33">
        <f t="shared" si="1"/>
        <v>1982</v>
      </c>
      <c r="I60" s="33">
        <f t="shared" si="1"/>
        <v>1983</v>
      </c>
      <c r="J60" s="33">
        <f t="shared" si="1"/>
        <v>1984</v>
      </c>
      <c r="K60" s="33">
        <f t="shared" si="1"/>
        <v>1985</v>
      </c>
      <c r="L60" s="33">
        <f t="shared" si="1"/>
        <v>1986</v>
      </c>
      <c r="M60" s="33">
        <f t="shared" si="1"/>
        <v>1987</v>
      </c>
      <c r="N60" s="33">
        <f t="shared" si="1"/>
        <v>1988</v>
      </c>
      <c r="O60" s="33">
        <f t="shared" si="1"/>
        <v>1989</v>
      </c>
      <c r="P60" s="33">
        <f t="shared" si="1"/>
        <v>1990</v>
      </c>
      <c r="Q60" s="33">
        <f t="shared" si="1"/>
        <v>1991</v>
      </c>
      <c r="R60" s="33">
        <f t="shared" si="1"/>
        <v>1992</v>
      </c>
      <c r="S60" s="33">
        <f t="shared" si="1"/>
        <v>1993</v>
      </c>
      <c r="T60" s="33">
        <f t="shared" si="1"/>
        <v>1994</v>
      </c>
      <c r="U60" s="33">
        <f t="shared" si="1"/>
        <v>1995</v>
      </c>
      <c r="V60" s="33">
        <f t="shared" si="1"/>
        <v>1996</v>
      </c>
      <c r="W60" s="33">
        <f t="shared" si="1"/>
        <v>1997</v>
      </c>
      <c r="X60" s="33">
        <f t="shared" si="1"/>
        <v>1998</v>
      </c>
      <c r="Y60" s="33">
        <f t="shared" si="1"/>
        <v>1999</v>
      </c>
      <c r="Z60" s="33">
        <f t="shared" si="1"/>
        <v>2000</v>
      </c>
      <c r="AA60" s="33">
        <f t="shared" si="1"/>
        <v>2001</v>
      </c>
      <c r="AB60" s="33">
        <f t="shared" si="1"/>
        <v>2002</v>
      </c>
      <c r="AC60" s="33">
        <f t="shared" si="1"/>
        <v>2003</v>
      </c>
      <c r="AD60" s="33">
        <f t="shared" si="1"/>
        <v>2004</v>
      </c>
      <c r="AE60" s="33">
        <f>AD60+1</f>
        <v>2005</v>
      </c>
    </row>
    <row r="61" spans="1:31" ht="12.75">
      <c r="A61" s="6"/>
      <c r="B61" s="6"/>
      <c r="C61" s="34" t="str">
        <f>C12</f>
        <v>Coal</v>
      </c>
      <c r="D61" s="35" t="str">
        <f>D12</f>
        <v>Total Consumption</v>
      </c>
      <c r="E61" s="35"/>
      <c r="F61" s="36">
        <f aca="true" t="shared" si="2" ref="F61:AD61">F12</f>
        <v>307783.2546866228</v>
      </c>
      <c r="G61" s="36">
        <f t="shared" si="2"/>
        <v>225733.5308232006</v>
      </c>
      <c r="H61" s="36">
        <f t="shared" si="2"/>
        <v>286956.7509017428</v>
      </c>
      <c r="I61" s="36">
        <f t="shared" si="2"/>
        <v>284205.1131083815</v>
      </c>
      <c r="J61" s="36">
        <f t="shared" si="2"/>
        <v>231601.20706108087</v>
      </c>
      <c r="K61" s="36">
        <f t="shared" si="2"/>
        <v>326665.21511915885</v>
      </c>
      <c r="L61" s="36">
        <f t="shared" si="2"/>
        <v>127181.18095272654</v>
      </c>
      <c r="M61" s="36">
        <f t="shared" si="2"/>
        <v>162905.35169235518</v>
      </c>
      <c r="N61" s="36">
        <f t="shared" si="2"/>
        <v>73045.57472489591</v>
      </c>
      <c r="O61" s="36">
        <f t="shared" si="2"/>
        <v>139182.54684299335</v>
      </c>
      <c r="P61" s="36">
        <f t="shared" si="2"/>
        <v>162624.56412805838</v>
      </c>
      <c r="Q61" s="36">
        <f t="shared" si="2"/>
        <v>155182.45855975177</v>
      </c>
      <c r="R61" s="36">
        <f t="shared" si="2"/>
        <v>117825.79503769358</v>
      </c>
      <c r="S61" s="36">
        <f t="shared" si="2"/>
        <v>120011.45642242201</v>
      </c>
      <c r="T61" s="36">
        <f t="shared" si="2"/>
        <v>109708.16080322234</v>
      </c>
      <c r="U61" s="36">
        <f t="shared" si="2"/>
        <v>13418.601170269707</v>
      </c>
      <c r="V61" s="36">
        <f t="shared" si="2"/>
        <v>53933.34941622593</v>
      </c>
      <c r="W61" s="36">
        <f t="shared" si="2"/>
        <v>92264.088268273</v>
      </c>
      <c r="X61" s="36">
        <f t="shared" si="2"/>
        <v>14568.144322377553</v>
      </c>
      <c r="Y61" s="36">
        <f t="shared" si="2"/>
        <v>14188.747323348243</v>
      </c>
      <c r="Z61" s="36">
        <f t="shared" si="2"/>
        <v>16630.183481960612</v>
      </c>
      <c r="AA61" s="36">
        <f t="shared" si="2"/>
        <v>69571.32825883827</v>
      </c>
      <c r="AB61" s="36">
        <f t="shared" si="2"/>
        <v>9273.048672333554</v>
      </c>
      <c r="AC61" s="36">
        <f t="shared" si="2"/>
        <v>16238.108315265217</v>
      </c>
      <c r="AD61" s="36">
        <f t="shared" si="2"/>
        <v>69572.78924712651</v>
      </c>
      <c r="AE61" s="36">
        <f>AE12</f>
        <v>88125.92069744448</v>
      </c>
    </row>
    <row r="62" spans="1:31" ht="12.75">
      <c r="A62" s="1"/>
      <c r="B62" s="1"/>
      <c r="C62" s="37" t="s">
        <v>111</v>
      </c>
      <c r="D62" s="30" t="str">
        <f>D49</f>
        <v>Total Consumption</v>
      </c>
      <c r="E62" s="30"/>
      <c r="F62" s="36">
        <f>F49-F63</f>
        <v>3501171.297087469</v>
      </c>
      <c r="G62" s="36">
        <f aca="true" t="shared" si="3" ref="G62:AD62">G49-G63</f>
        <v>2941779.7338098288</v>
      </c>
      <c r="H62" s="36">
        <f t="shared" si="3"/>
        <v>3361403.6834077956</v>
      </c>
      <c r="I62" s="36">
        <f t="shared" si="3"/>
        <v>3205507.0728692794</v>
      </c>
      <c r="J62" s="36">
        <f t="shared" si="3"/>
        <v>3456816.4692570684</v>
      </c>
      <c r="K62" s="36">
        <f t="shared" si="3"/>
        <v>2874397.8243615497</v>
      </c>
      <c r="L62" s="36">
        <f t="shared" si="3"/>
        <v>3531889.741566134</v>
      </c>
      <c r="M62" s="36">
        <f t="shared" si="3"/>
        <v>3214236.955078417</v>
      </c>
      <c r="N62" s="36">
        <f t="shared" si="3"/>
        <v>3118558.6805867595</v>
      </c>
      <c r="O62" s="36">
        <f t="shared" si="3"/>
        <v>3157490.7933704667</v>
      </c>
      <c r="P62" s="36">
        <f t="shared" si="3"/>
        <v>2770761.0865195226</v>
      </c>
      <c r="Q62" s="36">
        <f t="shared" si="3"/>
        <v>2595602.2357925</v>
      </c>
      <c r="R62" s="36">
        <f t="shared" si="3"/>
        <v>2501425.009162933</v>
      </c>
      <c r="S62" s="36">
        <f t="shared" si="3"/>
        <v>2691058.951229131</v>
      </c>
      <c r="T62" s="36">
        <f t="shared" si="3"/>
        <v>2782193.8843083</v>
      </c>
      <c r="U62" s="36">
        <f t="shared" si="3"/>
        <v>2679286.9821456955</v>
      </c>
      <c r="V62" s="36">
        <f t="shared" si="3"/>
        <v>2531972.2984640333</v>
      </c>
      <c r="W62" s="36">
        <f t="shared" si="3"/>
        <v>2443910.75187531</v>
      </c>
      <c r="X62" s="36">
        <f t="shared" si="3"/>
        <v>2652150.063257677</v>
      </c>
      <c r="Y62" s="36">
        <f t="shared" si="3"/>
        <v>2414816.709679733</v>
      </c>
      <c r="Z62" s="36">
        <f t="shared" si="3"/>
        <v>2480607.6672410006</v>
      </c>
      <c r="AA62" s="36">
        <f t="shared" si="3"/>
        <v>2410909.1465085</v>
      </c>
      <c r="AB62" s="36">
        <f t="shared" si="3"/>
        <v>2399818.864861367</v>
      </c>
      <c r="AC62" s="36">
        <f t="shared" si="3"/>
        <v>2117983.5948721995</v>
      </c>
      <c r="AD62" s="36">
        <f t="shared" si="3"/>
        <v>2196453.8528119</v>
      </c>
      <c r="AE62" s="36">
        <f>AE49-AE63</f>
        <v>2078940.8187177666</v>
      </c>
    </row>
    <row r="63" spans="1:31" ht="12.75">
      <c r="A63" s="1"/>
      <c r="B63" s="1"/>
      <c r="C63" s="37" t="s">
        <v>87</v>
      </c>
      <c r="D63" s="30"/>
      <c r="E63" s="30"/>
      <c r="F63" s="36">
        <f>F33</f>
        <v>914.7163556666666</v>
      </c>
      <c r="G63" s="36">
        <f aca="true" t="shared" si="4" ref="G63:AD63">G33</f>
        <v>1069.9252328541877</v>
      </c>
      <c r="H63" s="36">
        <f t="shared" si="4"/>
        <v>1198.4733228672712</v>
      </c>
      <c r="I63" s="36">
        <f t="shared" si="4"/>
        <v>1211.8611984627237</v>
      </c>
      <c r="J63" s="36">
        <f t="shared" si="4"/>
        <v>1708.2887122358459</v>
      </c>
      <c r="K63" s="36">
        <f t="shared" si="4"/>
        <v>950.7892253183671</v>
      </c>
      <c r="L63" s="36">
        <f t="shared" si="4"/>
        <v>804.2219202836378</v>
      </c>
      <c r="M63" s="36">
        <f t="shared" si="4"/>
        <v>932.8685178664958</v>
      </c>
      <c r="N63" s="36">
        <f t="shared" si="4"/>
        <v>1064.291978836008</v>
      </c>
      <c r="O63" s="36">
        <f t="shared" si="4"/>
        <v>1204.4355053934808</v>
      </c>
      <c r="P63" s="36">
        <f t="shared" si="4"/>
        <v>981.2420361559128</v>
      </c>
      <c r="Q63" s="36">
        <f t="shared" si="4"/>
        <v>942.1175184008674</v>
      </c>
      <c r="R63" s="36">
        <f t="shared" si="4"/>
        <v>1646.2068771737845</v>
      </c>
      <c r="S63" s="36">
        <f t="shared" si="4"/>
        <v>1377.7648817619774</v>
      </c>
      <c r="T63" s="36">
        <f t="shared" si="4"/>
        <v>1306.9357540465685</v>
      </c>
      <c r="U63" s="36">
        <f t="shared" si="4"/>
        <v>1193.9537060665803</v>
      </c>
      <c r="V63" s="36">
        <f t="shared" si="4"/>
        <v>1295.7987066220323</v>
      </c>
      <c r="W63" s="36">
        <f t="shared" si="4"/>
        <v>1650.6567760055354</v>
      </c>
      <c r="X63" s="36">
        <f t="shared" si="4"/>
        <v>646.3156271364712</v>
      </c>
      <c r="Y63" s="36">
        <f t="shared" si="4"/>
        <v>735.9685747914608</v>
      </c>
      <c r="Z63" s="36">
        <f t="shared" si="4"/>
        <v>1652.808366382697</v>
      </c>
      <c r="AA63" s="36">
        <f t="shared" si="4"/>
        <v>1022.5260685805736</v>
      </c>
      <c r="AB63" s="36">
        <f t="shared" si="4"/>
        <v>694.2050336790767</v>
      </c>
      <c r="AC63" s="36">
        <f t="shared" si="4"/>
        <v>1131.7726025336726</v>
      </c>
      <c r="AD63" s="36">
        <f t="shared" si="4"/>
        <v>967.572034012273</v>
      </c>
      <c r="AE63" s="36">
        <f>AE33</f>
        <v>950.9490005165869</v>
      </c>
    </row>
    <row r="64" spans="1:31" ht="12.75">
      <c r="A64" s="6"/>
      <c r="B64" s="6"/>
      <c r="C64" s="34" t="str">
        <f>C55</f>
        <v>Natural Gas</v>
      </c>
      <c r="D64" s="35" t="str">
        <f>D55</f>
        <v>Total Consumption</v>
      </c>
      <c r="E64" s="35"/>
      <c r="F64" s="36">
        <f aca="true" t="shared" si="5" ref="F64:AD64">F55</f>
        <v>1483018.9362266664</v>
      </c>
      <c r="G64" s="36">
        <f t="shared" si="5"/>
        <v>1561421.72758</v>
      </c>
      <c r="H64" s="36">
        <f t="shared" si="5"/>
        <v>1579908.6863999998</v>
      </c>
      <c r="I64" s="36">
        <f t="shared" si="5"/>
        <v>1572249.4260000002</v>
      </c>
      <c r="J64" s="36">
        <f t="shared" si="5"/>
        <v>1581215.3659866666</v>
      </c>
      <c r="K64" s="36">
        <f t="shared" si="5"/>
        <v>1556445.4367</v>
      </c>
      <c r="L64" s="36">
        <f t="shared" si="5"/>
        <v>1590194.8354233333</v>
      </c>
      <c r="M64" s="36">
        <f t="shared" si="5"/>
        <v>1667137.66648</v>
      </c>
      <c r="N64" s="36">
        <f t="shared" si="5"/>
        <v>1755056.64851</v>
      </c>
      <c r="O64" s="36">
        <f t="shared" si="5"/>
        <v>1791032.9172406</v>
      </c>
      <c r="P64" s="36">
        <f t="shared" si="5"/>
        <v>1543658.8320288665</v>
      </c>
      <c r="Q64" s="36">
        <f t="shared" si="5"/>
        <v>1660007.9694450998</v>
      </c>
      <c r="R64" s="36">
        <f t="shared" si="5"/>
        <v>1760792.405780833</v>
      </c>
      <c r="S64" s="36">
        <f t="shared" si="5"/>
        <v>1768111.1957146002</v>
      </c>
      <c r="T64" s="36">
        <f t="shared" si="5"/>
        <v>1654733.6969386665</v>
      </c>
      <c r="U64" s="36">
        <f t="shared" si="5"/>
        <v>1761524.9146098997</v>
      </c>
      <c r="V64" s="36">
        <f t="shared" si="5"/>
        <v>1815233.5522079</v>
      </c>
      <c r="W64" s="36">
        <f t="shared" si="5"/>
        <v>1847741.2678835</v>
      </c>
      <c r="X64" s="36">
        <f t="shared" si="5"/>
        <v>1657198.6788991333</v>
      </c>
      <c r="Y64" s="36">
        <f t="shared" si="5"/>
        <v>1748975.6058804332</v>
      </c>
      <c r="Z64" s="36">
        <f t="shared" si="5"/>
        <v>1823952.533572767</v>
      </c>
      <c r="AA64" s="36">
        <f t="shared" si="5"/>
        <v>1622316.3505611334</v>
      </c>
      <c r="AB64" s="36">
        <f t="shared" si="5"/>
        <v>1787360.0832853334</v>
      </c>
      <c r="AC64" s="36">
        <f t="shared" si="5"/>
        <v>1788032.7473777998</v>
      </c>
      <c r="AD64" s="36">
        <f t="shared" si="5"/>
        <v>1756037.5628161668</v>
      </c>
      <c r="AE64" s="36">
        <f>AE55</f>
        <v>1790847.8608929333</v>
      </c>
    </row>
    <row r="65" spans="1:31" ht="12.75">
      <c r="A65" s="1"/>
      <c r="B65" s="1"/>
      <c r="C65" s="30" t="s">
        <v>79</v>
      </c>
      <c r="D65" s="31"/>
      <c r="E65" s="31"/>
      <c r="F65" s="38">
        <f aca="true" t="shared" si="6" ref="F65:AE65">SUM(F61:F64)</f>
        <v>5292888.2043564245</v>
      </c>
      <c r="G65" s="38">
        <f t="shared" si="6"/>
        <v>4730004.917445883</v>
      </c>
      <c r="H65" s="38">
        <f t="shared" si="6"/>
        <v>5229467.594032406</v>
      </c>
      <c r="I65" s="38">
        <f t="shared" si="6"/>
        <v>5063173.473176124</v>
      </c>
      <c r="J65" s="38">
        <f t="shared" si="6"/>
        <v>5271341.331017051</v>
      </c>
      <c r="K65" s="38">
        <f t="shared" si="6"/>
        <v>4758459.265406027</v>
      </c>
      <c r="L65" s="38">
        <f t="shared" si="6"/>
        <v>5250069.979862478</v>
      </c>
      <c r="M65" s="38">
        <f t="shared" si="6"/>
        <v>5045212.841768638</v>
      </c>
      <c r="N65" s="38">
        <f t="shared" si="6"/>
        <v>4947725.195800492</v>
      </c>
      <c r="O65" s="38">
        <f t="shared" si="6"/>
        <v>5088910.692959454</v>
      </c>
      <c r="P65" s="38">
        <f t="shared" si="6"/>
        <v>4478025.724712604</v>
      </c>
      <c r="Q65" s="38">
        <f t="shared" si="6"/>
        <v>4411734.781315752</v>
      </c>
      <c r="R65" s="38">
        <f t="shared" si="6"/>
        <v>4381689.416858634</v>
      </c>
      <c r="S65" s="38">
        <f t="shared" si="6"/>
        <v>4580559.368247915</v>
      </c>
      <c r="T65" s="38">
        <f t="shared" si="6"/>
        <v>4547942.677804235</v>
      </c>
      <c r="U65" s="38">
        <f t="shared" si="6"/>
        <v>4455424.451631932</v>
      </c>
      <c r="V65" s="38">
        <f t="shared" si="6"/>
        <v>4402434.998794781</v>
      </c>
      <c r="W65" s="38">
        <f t="shared" si="6"/>
        <v>4385566.764803089</v>
      </c>
      <c r="X65" s="38">
        <f t="shared" si="6"/>
        <v>4324563.202106324</v>
      </c>
      <c r="Y65" s="38">
        <f t="shared" si="6"/>
        <v>4178717.031458306</v>
      </c>
      <c r="Z65" s="38">
        <f t="shared" si="6"/>
        <v>4322843.192662111</v>
      </c>
      <c r="AA65" s="38">
        <f t="shared" si="6"/>
        <v>4103819.3513970524</v>
      </c>
      <c r="AB65" s="38">
        <f t="shared" si="6"/>
        <v>4197146.201852713</v>
      </c>
      <c r="AC65" s="38">
        <f t="shared" si="6"/>
        <v>3923386.223167798</v>
      </c>
      <c r="AD65" s="38">
        <f t="shared" si="6"/>
        <v>4023031.776909205</v>
      </c>
      <c r="AE65" s="38">
        <f t="shared" si="6"/>
        <v>3958865.549308661</v>
      </c>
    </row>
    <row r="66" spans="1:31" ht="12.75">
      <c r="A66" s="1"/>
      <c r="B66" s="1"/>
      <c r="C66" s="31"/>
      <c r="D66" s="31"/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ht="12.75">
      <c r="A67" s="1"/>
      <c r="B67" s="1"/>
      <c r="C67" s="31"/>
      <c r="D67" s="31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ht="12.75">
      <c r="A68" s="4"/>
      <c r="B68" s="4"/>
      <c r="C68" s="30" t="s">
        <v>80</v>
      </c>
      <c r="D68" s="31"/>
      <c r="E68" s="31"/>
      <c r="F68" s="33">
        <v>1980</v>
      </c>
      <c r="G68" s="33">
        <f aca="true" t="shared" si="7" ref="G68:AD68">F68+1</f>
        <v>1981</v>
      </c>
      <c r="H68" s="33">
        <f t="shared" si="7"/>
        <v>1982</v>
      </c>
      <c r="I68" s="33">
        <f t="shared" si="7"/>
        <v>1983</v>
      </c>
      <c r="J68" s="33">
        <f t="shared" si="7"/>
        <v>1984</v>
      </c>
      <c r="K68" s="33">
        <f t="shared" si="7"/>
        <v>1985</v>
      </c>
      <c r="L68" s="33">
        <f t="shared" si="7"/>
        <v>1986</v>
      </c>
      <c r="M68" s="33">
        <f t="shared" si="7"/>
        <v>1987</v>
      </c>
      <c r="N68" s="33">
        <f t="shared" si="7"/>
        <v>1988</v>
      </c>
      <c r="O68" s="33">
        <f t="shared" si="7"/>
        <v>1989</v>
      </c>
      <c r="P68" s="33">
        <f t="shared" si="7"/>
        <v>1990</v>
      </c>
      <c r="Q68" s="33">
        <f t="shared" si="7"/>
        <v>1991</v>
      </c>
      <c r="R68" s="33">
        <f t="shared" si="7"/>
        <v>1992</v>
      </c>
      <c r="S68" s="33">
        <f t="shared" si="7"/>
        <v>1993</v>
      </c>
      <c r="T68" s="33">
        <f t="shared" si="7"/>
        <v>1994</v>
      </c>
      <c r="U68" s="33">
        <f t="shared" si="7"/>
        <v>1995</v>
      </c>
      <c r="V68" s="33">
        <f t="shared" si="7"/>
        <v>1996</v>
      </c>
      <c r="W68" s="33">
        <f t="shared" si="7"/>
        <v>1997</v>
      </c>
      <c r="X68" s="33">
        <f t="shared" si="7"/>
        <v>1998</v>
      </c>
      <c r="Y68" s="33">
        <f t="shared" si="7"/>
        <v>1999</v>
      </c>
      <c r="Z68" s="33">
        <f t="shared" si="7"/>
        <v>2000</v>
      </c>
      <c r="AA68" s="33">
        <f t="shared" si="7"/>
        <v>2001</v>
      </c>
      <c r="AB68" s="33">
        <f t="shared" si="7"/>
        <v>2002</v>
      </c>
      <c r="AC68" s="33">
        <f t="shared" si="7"/>
        <v>2003</v>
      </c>
      <c r="AD68" s="33">
        <f t="shared" si="7"/>
        <v>2004</v>
      </c>
      <c r="AE68" s="33">
        <f>AD68+1</f>
        <v>2005</v>
      </c>
    </row>
    <row r="69" spans="1:31" ht="12.75">
      <c r="A69" s="4"/>
      <c r="B69" s="4"/>
      <c r="C69" s="39" t="s">
        <v>81</v>
      </c>
      <c r="D69" s="31"/>
      <c r="E69" s="31"/>
      <c r="F69" s="36">
        <f aca="true" t="shared" si="8" ref="F69:AD69">SUM(F11,F21,F27,F32,F54)</f>
        <v>1105877.464084474</v>
      </c>
      <c r="G69" s="36">
        <f t="shared" si="8"/>
        <v>897160.1389357557</v>
      </c>
      <c r="H69" s="36">
        <f t="shared" si="8"/>
        <v>971870.7290198442</v>
      </c>
      <c r="I69" s="36">
        <f t="shared" si="8"/>
        <v>979521.1308442142</v>
      </c>
      <c r="J69" s="36">
        <f t="shared" si="8"/>
        <v>1255486.5534427755</v>
      </c>
      <c r="K69" s="36">
        <f t="shared" si="8"/>
        <v>1207213.8573711717</v>
      </c>
      <c r="L69" s="36">
        <f t="shared" si="8"/>
        <v>1153249.2995085374</v>
      </c>
      <c r="M69" s="36">
        <f t="shared" si="8"/>
        <v>1141832.8418774372</v>
      </c>
      <c r="N69" s="36">
        <f t="shared" si="8"/>
        <v>1101090.713780876</v>
      </c>
      <c r="O69" s="36">
        <f t="shared" si="8"/>
        <v>1037573.4257665813</v>
      </c>
      <c r="P69" s="36">
        <f t="shared" si="8"/>
        <v>919769.613642764</v>
      </c>
      <c r="Q69" s="36">
        <f t="shared" si="8"/>
        <v>927578.1724523071</v>
      </c>
      <c r="R69" s="36">
        <f t="shared" si="8"/>
        <v>993758.2415402664</v>
      </c>
      <c r="S69" s="36">
        <f t="shared" si="8"/>
        <v>985270.7033759229</v>
      </c>
      <c r="T69" s="36">
        <f t="shared" si="8"/>
        <v>933056.643313582</v>
      </c>
      <c r="U69" s="36">
        <f t="shared" si="8"/>
        <v>963357.3684555413</v>
      </c>
      <c r="V69" s="36">
        <f t="shared" si="8"/>
        <v>1063882.8673848915</v>
      </c>
      <c r="W69" s="36">
        <f t="shared" si="8"/>
        <v>979401.5005534703</v>
      </c>
      <c r="X69" s="36">
        <f t="shared" si="8"/>
        <v>826445.3096448525</v>
      </c>
      <c r="Y69" s="36">
        <f t="shared" si="8"/>
        <v>859503.7555805477</v>
      </c>
      <c r="Z69" s="36">
        <f t="shared" si="8"/>
        <v>937379.7627332235</v>
      </c>
      <c r="AA69" s="36">
        <f t="shared" si="8"/>
        <v>797787.8332227939</v>
      </c>
      <c r="AB69" s="36">
        <f t="shared" si="8"/>
        <v>925603.0277024778</v>
      </c>
      <c r="AC69" s="36">
        <f t="shared" si="8"/>
        <v>978330.136299991</v>
      </c>
      <c r="AD69" s="36">
        <f t="shared" si="8"/>
        <v>950987.5690668777</v>
      </c>
      <c r="AE69" s="36">
        <f>SUM(AE11,AE21,AE27,AE32,AE54)</f>
        <v>931104.6569050072</v>
      </c>
    </row>
    <row r="70" spans="1:31" ht="12.75">
      <c r="A70" s="1"/>
      <c r="B70" s="1"/>
      <c r="C70" s="39" t="s">
        <v>82</v>
      </c>
      <c r="D70" s="31"/>
      <c r="E70" s="31"/>
      <c r="F70" s="36">
        <f aca="true" t="shared" si="9" ref="F70:AD70">SUM(F8,F18,F25,F30,F38,F45,F51)</f>
        <v>1238456.575553728</v>
      </c>
      <c r="G70" s="36">
        <f t="shared" si="9"/>
        <v>1158676.6008607121</v>
      </c>
      <c r="H70" s="36">
        <f t="shared" si="9"/>
        <v>1361423.023190862</v>
      </c>
      <c r="I70" s="36">
        <f t="shared" si="9"/>
        <v>1777314.0702642826</v>
      </c>
      <c r="J70" s="36">
        <f t="shared" si="9"/>
        <v>1704280.046348021</v>
      </c>
      <c r="K70" s="36">
        <f t="shared" si="9"/>
        <v>1426588.0421345676</v>
      </c>
      <c r="L70" s="36">
        <f t="shared" si="9"/>
        <v>1721749.4572607623</v>
      </c>
      <c r="M70" s="36">
        <f t="shared" si="9"/>
        <v>1609764.2049845906</v>
      </c>
      <c r="N70" s="36">
        <f t="shared" si="9"/>
        <v>1248861.8543451577</v>
      </c>
      <c r="O70" s="36">
        <f t="shared" si="9"/>
        <v>1299885.1438631536</v>
      </c>
      <c r="P70" s="36">
        <f t="shared" si="9"/>
        <v>1241934.1599963775</v>
      </c>
      <c r="Q70" s="36">
        <f t="shared" si="9"/>
        <v>1370507.4263457782</v>
      </c>
      <c r="R70" s="36">
        <f t="shared" si="9"/>
        <v>1374043.7499769763</v>
      </c>
      <c r="S70" s="36">
        <f t="shared" si="9"/>
        <v>1444229.6925869016</v>
      </c>
      <c r="T70" s="36">
        <f t="shared" si="9"/>
        <v>1424331.9850733925</v>
      </c>
      <c r="U70" s="36">
        <f t="shared" si="9"/>
        <v>1429194.2380909626</v>
      </c>
      <c r="V70" s="36">
        <f t="shared" si="9"/>
        <v>1428396.9956843117</v>
      </c>
      <c r="W70" s="36">
        <f t="shared" si="9"/>
        <v>1391366.3444864731</v>
      </c>
      <c r="X70" s="36">
        <f t="shared" si="9"/>
        <v>1252551.2429538267</v>
      </c>
      <c r="Y70" s="36">
        <f t="shared" si="9"/>
        <v>1223853.4588108093</v>
      </c>
      <c r="Z70" s="36">
        <f t="shared" si="9"/>
        <v>1339953.013677652</v>
      </c>
      <c r="AA70" s="36">
        <f t="shared" si="9"/>
        <v>1372354.132507832</v>
      </c>
      <c r="AB70" s="36">
        <f t="shared" si="9"/>
        <v>1319093.5923146047</v>
      </c>
      <c r="AC70" s="36">
        <f t="shared" si="9"/>
        <v>1194106.4597059703</v>
      </c>
      <c r="AD70" s="36">
        <f t="shared" si="9"/>
        <v>1270264.6888736722</v>
      </c>
      <c r="AE70" s="36">
        <f>SUM(AE8,AE18,AE25,AE30,AE38,AE45,AE51)</f>
        <v>1331370.0329588116</v>
      </c>
    </row>
    <row r="71" spans="1:31" ht="12.75">
      <c r="A71" s="1"/>
      <c r="B71" s="1"/>
      <c r="C71" s="40" t="s">
        <v>83</v>
      </c>
      <c r="D71" s="30"/>
      <c r="E71" s="30"/>
      <c r="F71" s="36">
        <f aca="true" t="shared" si="10" ref="F71:AD71">SUM(F10,F13,F19,F26,F31,F35,F39,F42,F47,F53)</f>
        <v>305151.481868454</v>
      </c>
      <c r="G71" s="36">
        <f t="shared" si="10"/>
        <v>247155.2035828627</v>
      </c>
      <c r="H71" s="36">
        <f t="shared" si="10"/>
        <v>113483.47593082942</v>
      </c>
      <c r="I71" s="36">
        <f t="shared" si="10"/>
        <v>32001.47796714778</v>
      </c>
      <c r="J71" s="36">
        <f t="shared" si="10"/>
        <v>29618.333490801593</v>
      </c>
      <c r="K71" s="36">
        <f t="shared" si="10"/>
        <v>57872.62879417088</v>
      </c>
      <c r="L71" s="36">
        <f t="shared" si="10"/>
        <v>81062.78466746472</v>
      </c>
      <c r="M71" s="36">
        <f t="shared" si="10"/>
        <v>55964.692872547086</v>
      </c>
      <c r="N71" s="36">
        <f t="shared" si="10"/>
        <v>45542.36227028766</v>
      </c>
      <c r="O71" s="36">
        <f t="shared" si="10"/>
        <v>47213.82740179996</v>
      </c>
      <c r="P71" s="36">
        <f t="shared" si="10"/>
        <v>53972.11386456316</v>
      </c>
      <c r="Q71" s="36">
        <f t="shared" si="10"/>
        <v>38046.06376843991</v>
      </c>
      <c r="R71" s="36">
        <f t="shared" si="10"/>
        <v>43889.79462472334</v>
      </c>
      <c r="S71" s="36">
        <f t="shared" si="10"/>
        <v>38455.90952095823</v>
      </c>
      <c r="T71" s="36">
        <f t="shared" si="10"/>
        <v>49319.56337452679</v>
      </c>
      <c r="U71" s="36">
        <f t="shared" si="10"/>
        <v>39711.26997075238</v>
      </c>
      <c r="V71" s="36">
        <f t="shared" si="10"/>
        <v>36833.491973160206</v>
      </c>
      <c r="W71" s="36">
        <f t="shared" si="10"/>
        <v>50591.7036636502</v>
      </c>
      <c r="X71" s="36">
        <f t="shared" si="10"/>
        <v>35184.75037159944</v>
      </c>
      <c r="Y71" s="36">
        <f t="shared" si="10"/>
        <v>83431.56121068422</v>
      </c>
      <c r="Z71" s="36">
        <f t="shared" si="10"/>
        <v>41692.33068063558</v>
      </c>
      <c r="AA71" s="36">
        <f t="shared" si="10"/>
        <v>78435.32628740103</v>
      </c>
      <c r="AB71" s="36">
        <f t="shared" si="10"/>
        <v>82128.34256651814</v>
      </c>
      <c r="AC71" s="36">
        <f t="shared" si="10"/>
        <v>113065.74696836465</v>
      </c>
      <c r="AD71" s="36">
        <f t="shared" si="10"/>
        <v>81863.2219345418</v>
      </c>
      <c r="AE71" s="36">
        <f>SUM(AE10,AE13,AE19,AE26,AE31,AE35,AE39,AE42,AE47,AE53)</f>
        <v>70415.89381805308</v>
      </c>
    </row>
    <row r="72" spans="1:31" ht="12.75">
      <c r="A72" s="4"/>
      <c r="B72" s="4"/>
      <c r="C72" s="39" t="s">
        <v>84</v>
      </c>
      <c r="D72" s="31"/>
      <c r="E72" s="31"/>
      <c r="F72" s="36">
        <f aca="true" t="shared" si="11" ref="F72:AD72">SUM(F7,F15,F17,F23,F29,F34,F37,F44,F50)</f>
        <v>1872435.3516875359</v>
      </c>
      <c r="G72" s="36">
        <f t="shared" si="11"/>
        <v>2003903.2229794525</v>
      </c>
      <c r="H72" s="36">
        <f t="shared" si="11"/>
        <v>2660368.471593703</v>
      </c>
      <c r="I72" s="36">
        <f t="shared" si="11"/>
        <v>1997649.8744374784</v>
      </c>
      <c r="J72" s="36">
        <f t="shared" si="11"/>
        <v>1925729.9826704205</v>
      </c>
      <c r="K72" s="36">
        <f t="shared" si="11"/>
        <v>1914690.2026963502</v>
      </c>
      <c r="L72" s="36">
        <f t="shared" si="11"/>
        <v>2064010.9881610798</v>
      </c>
      <c r="M72" s="36">
        <f t="shared" si="11"/>
        <v>1938065.7516620632</v>
      </c>
      <c r="N72" s="36">
        <f t="shared" si="11"/>
        <v>2018497.9256148038</v>
      </c>
      <c r="O72" s="36">
        <f t="shared" si="11"/>
        <v>1981031.6493090517</v>
      </c>
      <c r="P72" s="36">
        <f t="shared" si="11"/>
        <v>1835979.0370843983</v>
      </c>
      <c r="Q72" s="36">
        <f t="shared" si="11"/>
        <v>1833331.398328461</v>
      </c>
      <c r="R72" s="36">
        <f t="shared" si="11"/>
        <v>1850012.3957727344</v>
      </c>
      <c r="S72" s="36">
        <f t="shared" si="11"/>
        <v>1878622.9822504658</v>
      </c>
      <c r="T72" s="36">
        <f t="shared" si="11"/>
        <v>1818955.8145767006</v>
      </c>
      <c r="U72" s="36">
        <f t="shared" si="11"/>
        <v>1792201.776984075</v>
      </c>
      <c r="V72" s="36">
        <f t="shared" si="11"/>
        <v>1732900.6980899845</v>
      </c>
      <c r="W72" s="36">
        <f t="shared" si="11"/>
        <v>1871737.3895118944</v>
      </c>
      <c r="X72" s="36">
        <f t="shared" si="11"/>
        <v>1938134.5184468792</v>
      </c>
      <c r="Y72" s="36">
        <f t="shared" si="11"/>
        <v>1748161.394798565</v>
      </c>
      <c r="Z72" s="36">
        <f t="shared" si="11"/>
        <v>1828005.184843032</v>
      </c>
      <c r="AA72" s="36">
        <f t="shared" si="11"/>
        <v>1692400.1579883583</v>
      </c>
      <c r="AB72" s="36">
        <f t="shared" si="11"/>
        <v>1606006.6449946123</v>
      </c>
      <c r="AC72" s="36">
        <f t="shared" si="11"/>
        <v>1556772.147876473</v>
      </c>
      <c r="AD72" s="36">
        <f t="shared" si="11"/>
        <v>1664646.1754435466</v>
      </c>
      <c r="AE72" s="36">
        <f>SUM(AE7,AE15,AE17,AE23,AE29,AE34,AE37,AE44,AE50)</f>
        <v>1395980.0690722892</v>
      </c>
    </row>
    <row r="73" spans="1:31" ht="12.75">
      <c r="A73" s="1"/>
      <c r="B73" s="1"/>
      <c r="C73" s="39" t="s">
        <v>85</v>
      </c>
      <c r="D73" s="31"/>
      <c r="E73" s="31"/>
      <c r="F73" s="36">
        <f aca="true" t="shared" si="12" ref="F73:AD73">SUM(F9,F20,F41,F46,F52)</f>
        <v>770967.3311622333</v>
      </c>
      <c r="G73" s="36">
        <f t="shared" si="12"/>
        <v>423109.7510870999</v>
      </c>
      <c r="H73" s="36">
        <f t="shared" si="12"/>
        <v>122321.89429716667</v>
      </c>
      <c r="I73" s="36">
        <f t="shared" si="12"/>
        <v>276686.9196629999</v>
      </c>
      <c r="J73" s="36">
        <f t="shared" si="12"/>
        <v>356226.4150650333</v>
      </c>
      <c r="K73" s="36">
        <f t="shared" si="12"/>
        <v>152094.53440976664</v>
      </c>
      <c r="L73" s="36">
        <f t="shared" si="12"/>
        <v>229997.45026463328</v>
      </c>
      <c r="M73" s="36">
        <f t="shared" si="12"/>
        <v>299585.35037199996</v>
      </c>
      <c r="N73" s="36">
        <f t="shared" si="12"/>
        <v>533732.3397893666</v>
      </c>
      <c r="O73" s="36">
        <f t="shared" si="12"/>
        <v>723206.6466188666</v>
      </c>
      <c r="P73" s="36">
        <f t="shared" si="12"/>
        <v>426370.80012449995</v>
      </c>
      <c r="Q73" s="36">
        <f t="shared" si="12"/>
        <v>242271.7198902</v>
      </c>
      <c r="R73" s="36">
        <f t="shared" si="12"/>
        <v>119985.23494393332</v>
      </c>
      <c r="S73" s="36">
        <f t="shared" si="12"/>
        <v>233980.08051366667</v>
      </c>
      <c r="T73" s="36">
        <f t="shared" si="12"/>
        <v>322278.67146603327</v>
      </c>
      <c r="U73" s="36">
        <f t="shared" si="12"/>
        <v>230959.79813060001</v>
      </c>
      <c r="V73" s="36">
        <f t="shared" si="12"/>
        <v>140420.9456624333</v>
      </c>
      <c r="W73" s="36">
        <f t="shared" si="12"/>
        <v>92469.8265876</v>
      </c>
      <c r="X73" s="36">
        <f t="shared" si="12"/>
        <v>272247.3801586</v>
      </c>
      <c r="Y73" s="36">
        <f t="shared" si="12"/>
        <v>263766.86105769995</v>
      </c>
      <c r="Z73" s="36">
        <f t="shared" si="12"/>
        <v>175812.90072756665</v>
      </c>
      <c r="AA73" s="36">
        <f t="shared" si="12"/>
        <v>162841.9008601</v>
      </c>
      <c r="AB73" s="36">
        <f t="shared" si="12"/>
        <v>264314.5942745</v>
      </c>
      <c r="AC73" s="36">
        <f t="shared" si="12"/>
        <v>81111.73231699999</v>
      </c>
      <c r="AD73" s="36">
        <f t="shared" si="12"/>
        <v>55270.12106</v>
      </c>
      <c r="AE73" s="36">
        <f>SUM(AE9,AE20,AE41,AE46,AE52)</f>
        <v>229994.89655449998</v>
      </c>
    </row>
    <row r="74" spans="1:31" ht="12.75">
      <c r="A74" s="1"/>
      <c r="B74" s="1"/>
      <c r="C74" s="30" t="s">
        <v>79</v>
      </c>
      <c r="D74" s="31"/>
      <c r="E74" s="31"/>
      <c r="F74" s="38">
        <f aca="true" t="shared" si="13" ref="F74:AE74">SUM(F69:F73)</f>
        <v>5292888.2043564245</v>
      </c>
      <c r="G74" s="38">
        <f t="shared" si="13"/>
        <v>4730004.917445883</v>
      </c>
      <c r="H74" s="38">
        <f t="shared" si="13"/>
        <v>5229467.594032406</v>
      </c>
      <c r="I74" s="38">
        <f t="shared" si="13"/>
        <v>5063173.473176123</v>
      </c>
      <c r="J74" s="38">
        <f t="shared" si="13"/>
        <v>5271341.331017052</v>
      </c>
      <c r="K74" s="38">
        <f t="shared" si="13"/>
        <v>4758459.265406027</v>
      </c>
      <c r="L74" s="38">
        <f t="shared" si="13"/>
        <v>5250069.979862478</v>
      </c>
      <c r="M74" s="38">
        <f t="shared" si="13"/>
        <v>5045212.841768637</v>
      </c>
      <c r="N74" s="38">
        <f t="shared" si="13"/>
        <v>4947725.195800492</v>
      </c>
      <c r="O74" s="38">
        <f t="shared" si="13"/>
        <v>5088910.692959453</v>
      </c>
      <c r="P74" s="38">
        <f t="shared" si="13"/>
        <v>4478025.724712603</v>
      </c>
      <c r="Q74" s="38">
        <f t="shared" si="13"/>
        <v>4411734.780785185</v>
      </c>
      <c r="R74" s="38">
        <f t="shared" si="13"/>
        <v>4381689.416858634</v>
      </c>
      <c r="S74" s="38">
        <f t="shared" si="13"/>
        <v>4580559.368247915</v>
      </c>
      <c r="T74" s="38">
        <f t="shared" si="13"/>
        <v>4547942.677804234</v>
      </c>
      <c r="U74" s="38">
        <f t="shared" si="13"/>
        <v>4455424.451631932</v>
      </c>
      <c r="V74" s="38">
        <f t="shared" si="13"/>
        <v>4402434.998794781</v>
      </c>
      <c r="W74" s="38">
        <f t="shared" si="13"/>
        <v>4385566.764803087</v>
      </c>
      <c r="X74" s="38">
        <f t="shared" si="13"/>
        <v>4324563.201575758</v>
      </c>
      <c r="Y74" s="38">
        <f t="shared" si="13"/>
        <v>4178717.0314583066</v>
      </c>
      <c r="Z74" s="38">
        <f t="shared" si="13"/>
        <v>4322843.19266211</v>
      </c>
      <c r="AA74" s="38">
        <f t="shared" si="13"/>
        <v>4103819.3508664854</v>
      </c>
      <c r="AB74" s="38">
        <f t="shared" si="13"/>
        <v>4197146.201852713</v>
      </c>
      <c r="AC74" s="38">
        <f t="shared" si="13"/>
        <v>3923386.223167799</v>
      </c>
      <c r="AD74" s="38">
        <f t="shared" si="13"/>
        <v>4023031.776378638</v>
      </c>
      <c r="AE74" s="38">
        <f t="shared" si="13"/>
        <v>3958865.5493086604</v>
      </c>
    </row>
    <row r="75" spans="1:31" ht="12.75">
      <c r="A75" s="1"/>
      <c r="B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2.75">
      <c r="A76" s="1"/>
      <c r="B76" s="1"/>
      <c r="C76" s="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2.75">
      <c r="A77" s="1"/>
      <c r="B77" s="1"/>
      <c r="C77" s="1"/>
      <c r="D77" s="1"/>
      <c r="E77" s="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2.75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5.75">
      <c r="A79" s="65" t="s">
        <v>113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2.75">
      <c r="A80" s="1" t="s">
        <v>119</v>
      </c>
      <c r="C80" s="11" t="s">
        <v>89</v>
      </c>
      <c r="D80" s="12"/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2.75">
      <c r="A81" s="1"/>
      <c r="B81" s="1"/>
      <c r="C81" s="11" t="s">
        <v>86</v>
      </c>
      <c r="D81" s="11"/>
      <c r="E81" s="13"/>
      <c r="F81" s="14">
        <v>1980</v>
      </c>
      <c r="G81" s="14">
        <f aca="true" t="shared" si="14" ref="G81:AD81">F81+1</f>
        <v>1981</v>
      </c>
      <c r="H81" s="14">
        <f t="shared" si="14"/>
        <v>1982</v>
      </c>
      <c r="I81" s="14">
        <f t="shared" si="14"/>
        <v>1983</v>
      </c>
      <c r="J81" s="14">
        <f t="shared" si="14"/>
        <v>1984</v>
      </c>
      <c r="K81" s="14">
        <f t="shared" si="14"/>
        <v>1985</v>
      </c>
      <c r="L81" s="14">
        <f t="shared" si="14"/>
        <v>1986</v>
      </c>
      <c r="M81" s="14">
        <f t="shared" si="14"/>
        <v>1987</v>
      </c>
      <c r="N81" s="14">
        <f t="shared" si="14"/>
        <v>1988</v>
      </c>
      <c r="O81" s="14">
        <f t="shared" si="14"/>
        <v>1989</v>
      </c>
      <c r="P81" s="14">
        <f t="shared" si="14"/>
        <v>1990</v>
      </c>
      <c r="Q81" s="14">
        <f t="shared" si="14"/>
        <v>1991</v>
      </c>
      <c r="R81" s="14">
        <f t="shared" si="14"/>
        <v>1992</v>
      </c>
      <c r="S81" s="14">
        <f t="shared" si="14"/>
        <v>1993</v>
      </c>
      <c r="T81" s="14">
        <f t="shared" si="14"/>
        <v>1994</v>
      </c>
      <c r="U81" s="14">
        <f t="shared" si="14"/>
        <v>1995</v>
      </c>
      <c r="V81" s="14">
        <f t="shared" si="14"/>
        <v>1996</v>
      </c>
      <c r="W81" s="14">
        <f t="shared" si="14"/>
        <v>1997</v>
      </c>
      <c r="X81" s="14">
        <f t="shared" si="14"/>
        <v>1998</v>
      </c>
      <c r="Y81" s="14">
        <f t="shared" si="14"/>
        <v>1999</v>
      </c>
      <c r="Z81" s="14">
        <f t="shared" si="14"/>
        <v>2000</v>
      </c>
      <c r="AA81" s="14">
        <f t="shared" si="14"/>
        <v>2001</v>
      </c>
      <c r="AB81" s="14">
        <f t="shared" si="14"/>
        <v>2002</v>
      </c>
      <c r="AC81" s="14">
        <f t="shared" si="14"/>
        <v>2003</v>
      </c>
      <c r="AD81" s="14">
        <f t="shared" si="14"/>
        <v>2004</v>
      </c>
      <c r="AE81" s="14">
        <f>AD81+1</f>
        <v>2005</v>
      </c>
    </row>
    <row r="82" spans="1:31" ht="12.75">
      <c r="A82" s="3"/>
      <c r="B82" s="3"/>
      <c r="C82" s="15" t="s">
        <v>6</v>
      </c>
      <c r="D82" s="13"/>
      <c r="E82" s="13"/>
      <c r="F82" s="16">
        <f>(F61-F100)</f>
        <v>307783.2546866228</v>
      </c>
      <c r="G82" s="16">
        <f aca="true" t="shared" si="15" ref="G82:AD82">(G61-G100)</f>
        <v>225733.5308232006</v>
      </c>
      <c r="H82" s="16">
        <f t="shared" si="15"/>
        <v>286956.7509017428</v>
      </c>
      <c r="I82" s="16">
        <f t="shared" si="15"/>
        <v>284205.1131083815</v>
      </c>
      <c r="J82" s="16">
        <f t="shared" si="15"/>
        <v>231601.20706108087</v>
      </c>
      <c r="K82" s="16">
        <f t="shared" si="15"/>
        <v>326665.21511915885</v>
      </c>
      <c r="L82" s="16">
        <f t="shared" si="15"/>
        <v>127181.18095272654</v>
      </c>
      <c r="M82" s="16">
        <f t="shared" si="15"/>
        <v>162905.35169235518</v>
      </c>
      <c r="N82" s="16">
        <f t="shared" si="15"/>
        <v>73045.57472489591</v>
      </c>
      <c r="O82" s="16">
        <f t="shared" si="15"/>
        <v>139182.54684299335</v>
      </c>
      <c r="P82" s="16">
        <f t="shared" si="15"/>
        <v>162624.56412805838</v>
      </c>
      <c r="Q82" s="16">
        <f t="shared" si="15"/>
        <v>155182.45855975177</v>
      </c>
      <c r="R82" s="16">
        <f t="shared" si="15"/>
        <v>117825.79503769358</v>
      </c>
      <c r="S82" s="16">
        <f t="shared" si="15"/>
        <v>120011.45642242201</v>
      </c>
      <c r="T82" s="16">
        <f t="shared" si="15"/>
        <v>109708.16080322234</v>
      </c>
      <c r="U82" s="16">
        <f t="shared" si="15"/>
        <v>13418.601170269707</v>
      </c>
      <c r="V82" s="16">
        <f t="shared" si="15"/>
        <v>53933.34941622593</v>
      </c>
      <c r="W82" s="16">
        <f t="shared" si="15"/>
        <v>92264.088268273</v>
      </c>
      <c r="X82" s="16">
        <f t="shared" si="15"/>
        <v>14568.144322377553</v>
      </c>
      <c r="Y82" s="16">
        <f t="shared" si="15"/>
        <v>14188.747323348243</v>
      </c>
      <c r="Z82" s="16">
        <f t="shared" si="15"/>
        <v>16630.183481960612</v>
      </c>
      <c r="AA82" s="16">
        <f t="shared" si="15"/>
        <v>69571.32825883827</v>
      </c>
      <c r="AB82" s="16">
        <f t="shared" si="15"/>
        <v>9273.048672333554</v>
      </c>
      <c r="AC82" s="16">
        <f t="shared" si="15"/>
        <v>16238.108315265217</v>
      </c>
      <c r="AD82" s="16">
        <f t="shared" si="15"/>
        <v>69572.78924712651</v>
      </c>
      <c r="AE82" s="16">
        <f>(AE61-AE100)</f>
        <v>88125.92069744448</v>
      </c>
    </row>
    <row r="83" spans="1:31" ht="12.75">
      <c r="A83" s="1"/>
      <c r="B83" s="1"/>
      <c r="C83" s="17" t="s">
        <v>111</v>
      </c>
      <c r="D83" s="12"/>
      <c r="E83" s="12"/>
      <c r="F83" s="18">
        <f>(F62-F101)</f>
        <v>3479462.977307069</v>
      </c>
      <c r="G83" s="18">
        <f aca="true" t="shared" si="16" ref="G83:AD83">(G62-G101)</f>
        <v>2919495.4854197623</v>
      </c>
      <c r="H83" s="18">
        <f t="shared" si="16"/>
        <v>3339948.6248744624</v>
      </c>
      <c r="I83" s="18">
        <f t="shared" si="16"/>
        <v>3179887.3662776793</v>
      </c>
      <c r="J83" s="18">
        <f t="shared" si="16"/>
        <v>3433181.964901335</v>
      </c>
      <c r="K83" s="18">
        <f t="shared" si="16"/>
        <v>2848224.56836255</v>
      </c>
      <c r="L83" s="18">
        <f t="shared" si="16"/>
        <v>3503902.0679100673</v>
      </c>
      <c r="M83" s="18">
        <f t="shared" si="16"/>
        <v>3184870.7842546836</v>
      </c>
      <c r="N83" s="18">
        <f t="shared" si="16"/>
        <v>3088758.0442465595</v>
      </c>
      <c r="O83" s="18">
        <f t="shared" si="16"/>
        <v>3130211.5266686</v>
      </c>
      <c r="P83" s="18">
        <f t="shared" si="16"/>
        <v>2741547.690262056</v>
      </c>
      <c r="Q83" s="18">
        <f t="shared" si="16"/>
        <v>2571821.6039937665</v>
      </c>
      <c r="R83" s="18">
        <f t="shared" si="16"/>
        <v>2477985.078974533</v>
      </c>
      <c r="S83" s="18">
        <f t="shared" si="16"/>
        <v>2663826.699616264</v>
      </c>
      <c r="T83" s="18">
        <f t="shared" si="16"/>
        <v>2755346.6294893</v>
      </c>
      <c r="U83" s="18">
        <f t="shared" si="16"/>
        <v>2653057.5812160955</v>
      </c>
      <c r="V83" s="18">
        <f t="shared" si="16"/>
        <v>2508035.0522850333</v>
      </c>
      <c r="W83" s="18">
        <f t="shared" si="16"/>
        <v>2413156.024818777</v>
      </c>
      <c r="X83" s="18">
        <f t="shared" si="16"/>
        <v>2623595.497332077</v>
      </c>
      <c r="Y83" s="18">
        <f t="shared" si="16"/>
        <v>2387035.209084533</v>
      </c>
      <c r="Z83" s="18">
        <f t="shared" si="16"/>
        <v>2452055.986759134</v>
      </c>
      <c r="AA83" s="18">
        <f t="shared" si="16"/>
        <v>2384726.622904633</v>
      </c>
      <c r="AB83" s="18">
        <f t="shared" si="16"/>
        <v>2373046.1474342337</v>
      </c>
      <c r="AC83" s="18">
        <f t="shared" si="16"/>
        <v>2095537.1500953995</v>
      </c>
      <c r="AD83" s="18">
        <f t="shared" si="16"/>
        <v>2174728.6473898333</v>
      </c>
      <c r="AE83" s="18">
        <f>(AE62-AE101)</f>
        <v>2057669.2479724332</v>
      </c>
    </row>
    <row r="84" spans="1:31" ht="12.75">
      <c r="A84" s="1"/>
      <c r="B84" s="1"/>
      <c r="C84" s="17" t="s">
        <v>87</v>
      </c>
      <c r="D84" s="12"/>
      <c r="E84" s="12"/>
      <c r="F84" s="18">
        <f>(F63-F102)</f>
        <v>914.7163556666666</v>
      </c>
      <c r="G84" s="18">
        <f aca="true" t="shared" si="17" ref="G84:AD84">(G63-G102)</f>
        <v>1069.9252328541877</v>
      </c>
      <c r="H84" s="18">
        <f t="shared" si="17"/>
        <v>1198.4733228672712</v>
      </c>
      <c r="I84" s="18">
        <f t="shared" si="17"/>
        <v>1211.8611984627237</v>
      </c>
      <c r="J84" s="18">
        <f t="shared" si="17"/>
        <v>1708.2887122358459</v>
      </c>
      <c r="K84" s="18">
        <f t="shared" si="17"/>
        <v>950.7892253183671</v>
      </c>
      <c r="L84" s="18">
        <f t="shared" si="17"/>
        <v>804.2219202836378</v>
      </c>
      <c r="M84" s="18">
        <f t="shared" si="17"/>
        <v>932.8685178664958</v>
      </c>
      <c r="N84" s="18">
        <f t="shared" si="17"/>
        <v>1064.291978836008</v>
      </c>
      <c r="O84" s="18">
        <f t="shared" si="17"/>
        <v>1204.4355053934808</v>
      </c>
      <c r="P84" s="18">
        <f t="shared" si="17"/>
        <v>981.2420361559128</v>
      </c>
      <c r="Q84" s="18">
        <f t="shared" si="17"/>
        <v>942.1175184008674</v>
      </c>
      <c r="R84" s="18">
        <f t="shared" si="17"/>
        <v>1646.2068771737845</v>
      </c>
      <c r="S84" s="18">
        <f t="shared" si="17"/>
        <v>1377.7648817619774</v>
      </c>
      <c r="T84" s="18">
        <f t="shared" si="17"/>
        <v>1306.9357540465685</v>
      </c>
      <c r="U84" s="18">
        <f t="shared" si="17"/>
        <v>1193.9537060665803</v>
      </c>
      <c r="V84" s="18">
        <f t="shared" si="17"/>
        <v>1295.7987066220323</v>
      </c>
      <c r="W84" s="18">
        <f t="shared" si="17"/>
        <v>1650.6567760055354</v>
      </c>
      <c r="X84" s="18">
        <f t="shared" si="17"/>
        <v>646.3156271364712</v>
      </c>
      <c r="Y84" s="18">
        <f t="shared" si="17"/>
        <v>735.9685747914608</v>
      </c>
      <c r="Z84" s="18">
        <f t="shared" si="17"/>
        <v>1652.808366382697</v>
      </c>
      <c r="AA84" s="18">
        <f t="shared" si="17"/>
        <v>1022.5260685805736</v>
      </c>
      <c r="AB84" s="18">
        <f t="shared" si="17"/>
        <v>694.2050336790767</v>
      </c>
      <c r="AC84" s="18">
        <f t="shared" si="17"/>
        <v>1131.7726025336726</v>
      </c>
      <c r="AD84" s="18">
        <f t="shared" si="17"/>
        <v>967.572034012273</v>
      </c>
      <c r="AE84" s="18">
        <f>(AE63-AE102)</f>
        <v>950.9490005165869</v>
      </c>
    </row>
    <row r="85" spans="1:31" ht="12.75">
      <c r="A85" s="3"/>
      <c r="B85" s="3"/>
      <c r="C85" s="15" t="s">
        <v>69</v>
      </c>
      <c r="D85" s="12"/>
      <c r="E85" s="12"/>
      <c r="F85" s="18">
        <f>(F64-F103)</f>
        <v>1483018.9362266664</v>
      </c>
      <c r="G85" s="18">
        <f aca="true" t="shared" si="18" ref="G85:AD85">(G64-G103)</f>
        <v>1561421.72758</v>
      </c>
      <c r="H85" s="18">
        <f t="shared" si="18"/>
        <v>1579908.6863999998</v>
      </c>
      <c r="I85" s="18">
        <f t="shared" si="18"/>
        <v>1572249.4260000002</v>
      </c>
      <c r="J85" s="18">
        <f t="shared" si="18"/>
        <v>1581215.3659866666</v>
      </c>
      <c r="K85" s="18">
        <f t="shared" si="18"/>
        <v>1556445.4367</v>
      </c>
      <c r="L85" s="18">
        <f t="shared" si="18"/>
        <v>1590194.8354233333</v>
      </c>
      <c r="M85" s="18">
        <f t="shared" si="18"/>
        <v>1667137.66648</v>
      </c>
      <c r="N85" s="18">
        <f t="shared" si="18"/>
        <v>1755056.64851</v>
      </c>
      <c r="O85" s="18">
        <f t="shared" si="18"/>
        <v>1791032.9172406</v>
      </c>
      <c r="P85" s="18">
        <f t="shared" si="18"/>
        <v>1543658.8320288665</v>
      </c>
      <c r="Q85" s="18">
        <f t="shared" si="18"/>
        <v>1660007.9694450998</v>
      </c>
      <c r="R85" s="18">
        <f t="shared" si="18"/>
        <v>1760792.405780833</v>
      </c>
      <c r="S85" s="18">
        <f t="shared" si="18"/>
        <v>1768111.1957146002</v>
      </c>
      <c r="T85" s="18">
        <f t="shared" si="18"/>
        <v>1654733.6969386665</v>
      </c>
      <c r="U85" s="18">
        <f t="shared" si="18"/>
        <v>1761524.9146098997</v>
      </c>
      <c r="V85" s="18">
        <f t="shared" si="18"/>
        <v>1815233.5522079</v>
      </c>
      <c r="W85" s="18">
        <f t="shared" si="18"/>
        <v>1847741.2678835</v>
      </c>
      <c r="X85" s="18">
        <f t="shared" si="18"/>
        <v>1657198.6788991333</v>
      </c>
      <c r="Y85" s="18">
        <f t="shared" si="18"/>
        <v>1748975.6058804332</v>
      </c>
      <c r="Z85" s="18">
        <f t="shared" si="18"/>
        <v>1823952.533572767</v>
      </c>
      <c r="AA85" s="18">
        <f t="shared" si="18"/>
        <v>1622316.3505611334</v>
      </c>
      <c r="AB85" s="18">
        <f t="shared" si="18"/>
        <v>1787360.0832853334</v>
      </c>
      <c r="AC85" s="18">
        <f t="shared" si="18"/>
        <v>1788032.7473777998</v>
      </c>
      <c r="AD85" s="18">
        <f t="shared" si="18"/>
        <v>1756037.5628161668</v>
      </c>
      <c r="AE85" s="18">
        <f>(AE64-AE103)</f>
        <v>1790847.8608929333</v>
      </c>
    </row>
    <row r="86" spans="1:31" ht="12.75">
      <c r="A86" s="1"/>
      <c r="B86" s="1"/>
      <c r="C86" s="11" t="s">
        <v>79</v>
      </c>
      <c r="D86" s="12"/>
      <c r="E86" s="12"/>
      <c r="F86" s="19">
        <f>SUM(F82:F85)</f>
        <v>5271179.8845760245</v>
      </c>
      <c r="G86" s="19">
        <f aca="true" t="shared" si="19" ref="G86:AE86">SUM(G82:G85)</f>
        <v>4707720.669055817</v>
      </c>
      <c r="H86" s="19">
        <f t="shared" si="19"/>
        <v>5208012.535499073</v>
      </c>
      <c r="I86" s="19">
        <f t="shared" si="19"/>
        <v>5037553.766584524</v>
      </c>
      <c r="J86" s="19">
        <f t="shared" si="19"/>
        <v>5247706.826661319</v>
      </c>
      <c r="K86" s="19">
        <f t="shared" si="19"/>
        <v>4732286.009407027</v>
      </c>
      <c r="L86" s="19">
        <f t="shared" si="19"/>
        <v>5222082.306206411</v>
      </c>
      <c r="M86" s="19">
        <f t="shared" si="19"/>
        <v>5015846.670944905</v>
      </c>
      <c r="N86" s="19">
        <f t="shared" si="19"/>
        <v>4917924.559460292</v>
      </c>
      <c r="O86" s="19">
        <f t="shared" si="19"/>
        <v>5061631.426257586</v>
      </c>
      <c r="P86" s="19">
        <f t="shared" si="19"/>
        <v>4448812.328455137</v>
      </c>
      <c r="Q86" s="19">
        <f t="shared" si="19"/>
        <v>4387954.149517019</v>
      </c>
      <c r="R86" s="19">
        <f t="shared" si="19"/>
        <v>4358249.486670233</v>
      </c>
      <c r="S86" s="19">
        <f t="shared" si="19"/>
        <v>4553327.116635049</v>
      </c>
      <c r="T86" s="19">
        <f t="shared" si="19"/>
        <v>4521095.422985235</v>
      </c>
      <c r="U86" s="19">
        <f t="shared" si="19"/>
        <v>4429195.050702332</v>
      </c>
      <c r="V86" s="19">
        <f t="shared" si="19"/>
        <v>4378497.7526157815</v>
      </c>
      <c r="W86" s="19">
        <f t="shared" si="19"/>
        <v>4354812.037746556</v>
      </c>
      <c r="X86" s="19">
        <f t="shared" si="19"/>
        <v>4296008.636180724</v>
      </c>
      <c r="Y86" s="19">
        <f t="shared" si="19"/>
        <v>4150935.5308631063</v>
      </c>
      <c r="Z86" s="19">
        <f t="shared" si="19"/>
        <v>4294291.512180245</v>
      </c>
      <c r="AA86" s="19">
        <f t="shared" si="19"/>
        <v>4077636.8277931856</v>
      </c>
      <c r="AB86" s="19">
        <f t="shared" si="19"/>
        <v>4170373.484425579</v>
      </c>
      <c r="AC86" s="19">
        <f t="shared" si="19"/>
        <v>3900939.778390998</v>
      </c>
      <c r="AD86" s="19">
        <f t="shared" si="19"/>
        <v>4001306.5714871385</v>
      </c>
      <c r="AE86" s="19">
        <f t="shared" si="19"/>
        <v>3937593.9785633273</v>
      </c>
    </row>
    <row r="87" spans="1:31" ht="12.75">
      <c r="A87" s="1"/>
      <c r="B87" s="1"/>
      <c r="C87" s="12"/>
      <c r="D87" s="12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>
      <c r="A88" s="1"/>
      <c r="B88" s="1"/>
      <c r="C88" s="12"/>
      <c r="D88" s="12"/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2.75">
      <c r="A89" s="4"/>
      <c r="B89" s="4"/>
      <c r="C89" s="11" t="s">
        <v>88</v>
      </c>
      <c r="D89" s="12"/>
      <c r="E89" s="12"/>
      <c r="F89" s="14">
        <v>1980</v>
      </c>
      <c r="G89" s="14">
        <f aca="true" t="shared" si="20" ref="G89:AD89">F89+1</f>
        <v>1981</v>
      </c>
      <c r="H89" s="14">
        <f t="shared" si="20"/>
        <v>1982</v>
      </c>
      <c r="I89" s="14">
        <f t="shared" si="20"/>
        <v>1983</v>
      </c>
      <c r="J89" s="14">
        <f t="shared" si="20"/>
        <v>1984</v>
      </c>
      <c r="K89" s="14">
        <f t="shared" si="20"/>
        <v>1985</v>
      </c>
      <c r="L89" s="14">
        <f t="shared" si="20"/>
        <v>1986</v>
      </c>
      <c r="M89" s="14">
        <f t="shared" si="20"/>
        <v>1987</v>
      </c>
      <c r="N89" s="14">
        <f t="shared" si="20"/>
        <v>1988</v>
      </c>
      <c r="O89" s="14">
        <f t="shared" si="20"/>
        <v>1989</v>
      </c>
      <c r="P89" s="14">
        <f t="shared" si="20"/>
        <v>1990</v>
      </c>
      <c r="Q89" s="14">
        <f t="shared" si="20"/>
        <v>1991</v>
      </c>
      <c r="R89" s="14">
        <f t="shared" si="20"/>
        <v>1992</v>
      </c>
      <c r="S89" s="14">
        <f t="shared" si="20"/>
        <v>1993</v>
      </c>
      <c r="T89" s="14">
        <f t="shared" si="20"/>
        <v>1994</v>
      </c>
      <c r="U89" s="14">
        <f t="shared" si="20"/>
        <v>1995</v>
      </c>
      <c r="V89" s="14">
        <f t="shared" si="20"/>
        <v>1996</v>
      </c>
      <c r="W89" s="14">
        <f t="shared" si="20"/>
        <v>1997</v>
      </c>
      <c r="X89" s="14">
        <f t="shared" si="20"/>
        <v>1998</v>
      </c>
      <c r="Y89" s="14">
        <f t="shared" si="20"/>
        <v>1999</v>
      </c>
      <c r="Z89" s="14">
        <f t="shared" si="20"/>
        <v>2000</v>
      </c>
      <c r="AA89" s="14">
        <f t="shared" si="20"/>
        <v>2001</v>
      </c>
      <c r="AB89" s="14">
        <f t="shared" si="20"/>
        <v>2002</v>
      </c>
      <c r="AC89" s="14">
        <f t="shared" si="20"/>
        <v>2003</v>
      </c>
      <c r="AD89" s="14">
        <f t="shared" si="20"/>
        <v>2004</v>
      </c>
      <c r="AE89" s="14">
        <f>AD89+1</f>
        <v>2005</v>
      </c>
    </row>
    <row r="90" spans="1:31" ht="12.75">
      <c r="A90" s="4"/>
      <c r="B90" s="4"/>
      <c r="C90" s="17" t="s">
        <v>81</v>
      </c>
      <c r="D90" s="12"/>
      <c r="E90" s="12"/>
      <c r="F90" s="18">
        <f>(F69-F108)</f>
        <v>1105877.464084474</v>
      </c>
      <c r="G90" s="18">
        <f aca="true" t="shared" si="21" ref="G90:AD90">(G69-G108)</f>
        <v>897160.1389357557</v>
      </c>
      <c r="H90" s="18">
        <f t="shared" si="21"/>
        <v>971870.7290198442</v>
      </c>
      <c r="I90" s="18">
        <f t="shared" si="21"/>
        <v>979521.1308442142</v>
      </c>
      <c r="J90" s="18">
        <f t="shared" si="21"/>
        <v>1255486.5534427755</v>
      </c>
      <c r="K90" s="18">
        <f t="shared" si="21"/>
        <v>1207213.8573711717</v>
      </c>
      <c r="L90" s="18">
        <f t="shared" si="21"/>
        <v>1153249.2995085374</v>
      </c>
      <c r="M90" s="18">
        <f t="shared" si="21"/>
        <v>1141832.8418774372</v>
      </c>
      <c r="N90" s="18">
        <f t="shared" si="21"/>
        <v>1101090.713780876</v>
      </c>
      <c r="O90" s="18">
        <f t="shared" si="21"/>
        <v>1037573.4257665813</v>
      </c>
      <c r="P90" s="18">
        <f t="shared" si="21"/>
        <v>919769.613642764</v>
      </c>
      <c r="Q90" s="18">
        <f t="shared" si="21"/>
        <v>927578.1724523071</v>
      </c>
      <c r="R90" s="18">
        <f t="shared" si="21"/>
        <v>993758.2415402664</v>
      </c>
      <c r="S90" s="18">
        <f t="shared" si="21"/>
        <v>985270.7033759229</v>
      </c>
      <c r="T90" s="18">
        <f t="shared" si="21"/>
        <v>933056.643313582</v>
      </c>
      <c r="U90" s="18">
        <f t="shared" si="21"/>
        <v>963357.3684555413</v>
      </c>
      <c r="V90" s="18">
        <f t="shared" si="21"/>
        <v>1063882.8673848915</v>
      </c>
      <c r="W90" s="18">
        <f t="shared" si="21"/>
        <v>979401.5005534703</v>
      </c>
      <c r="X90" s="18">
        <f t="shared" si="21"/>
        <v>826445.3096448525</v>
      </c>
      <c r="Y90" s="18">
        <f t="shared" si="21"/>
        <v>859503.7555805477</v>
      </c>
      <c r="Z90" s="18">
        <f t="shared" si="21"/>
        <v>937379.7627332235</v>
      </c>
      <c r="AA90" s="18">
        <f t="shared" si="21"/>
        <v>797787.8332227939</v>
      </c>
      <c r="AB90" s="18">
        <f t="shared" si="21"/>
        <v>925603.0277024778</v>
      </c>
      <c r="AC90" s="18">
        <f t="shared" si="21"/>
        <v>978330.136299991</v>
      </c>
      <c r="AD90" s="18">
        <f t="shared" si="21"/>
        <v>950987.5690668777</v>
      </c>
      <c r="AE90" s="18">
        <f>(AE69-AE108)</f>
        <v>931104.6569050072</v>
      </c>
    </row>
    <row r="91" spans="1:31" ht="12.75">
      <c r="A91" s="1"/>
      <c r="B91" s="1"/>
      <c r="C91" s="17" t="s">
        <v>82</v>
      </c>
      <c r="D91" s="12"/>
      <c r="E91" s="12"/>
      <c r="F91" s="18">
        <f>(F70-F109)</f>
        <v>1238456.575553728</v>
      </c>
      <c r="G91" s="18">
        <f aca="true" t="shared" si="22" ref="G91:AD91">(G70-G109)</f>
        <v>1158676.6008607121</v>
      </c>
      <c r="H91" s="18">
        <f t="shared" si="22"/>
        <v>1361423.023190862</v>
      </c>
      <c r="I91" s="18">
        <f t="shared" si="22"/>
        <v>1777314.0702642826</v>
      </c>
      <c r="J91" s="18">
        <f t="shared" si="22"/>
        <v>1704280.046348021</v>
      </c>
      <c r="K91" s="18">
        <f t="shared" si="22"/>
        <v>1426588.0421345676</v>
      </c>
      <c r="L91" s="18">
        <f t="shared" si="22"/>
        <v>1721749.4572607623</v>
      </c>
      <c r="M91" s="18">
        <f t="shared" si="22"/>
        <v>1609764.2049845906</v>
      </c>
      <c r="N91" s="18">
        <f t="shared" si="22"/>
        <v>1248861.8543451577</v>
      </c>
      <c r="O91" s="18">
        <f t="shared" si="22"/>
        <v>1299885.1438631536</v>
      </c>
      <c r="P91" s="18">
        <f t="shared" si="22"/>
        <v>1241934.1599963775</v>
      </c>
      <c r="Q91" s="18">
        <f t="shared" si="22"/>
        <v>1370507.4263457782</v>
      </c>
      <c r="R91" s="18">
        <f t="shared" si="22"/>
        <v>1374043.7499769763</v>
      </c>
      <c r="S91" s="18">
        <f t="shared" si="22"/>
        <v>1444229.6925869016</v>
      </c>
      <c r="T91" s="18">
        <f t="shared" si="22"/>
        <v>1424331.9850733925</v>
      </c>
      <c r="U91" s="18">
        <f t="shared" si="22"/>
        <v>1429194.2380909626</v>
      </c>
      <c r="V91" s="18">
        <f t="shared" si="22"/>
        <v>1428396.9956843117</v>
      </c>
      <c r="W91" s="18">
        <f t="shared" si="22"/>
        <v>1391366.3444864731</v>
      </c>
      <c r="X91" s="18">
        <f t="shared" si="22"/>
        <v>1252551.2429538267</v>
      </c>
      <c r="Y91" s="18">
        <f t="shared" si="22"/>
        <v>1223853.4588108093</v>
      </c>
      <c r="Z91" s="18">
        <f t="shared" si="22"/>
        <v>1339953.013677652</v>
      </c>
      <c r="AA91" s="18">
        <f t="shared" si="22"/>
        <v>1372354.132507832</v>
      </c>
      <c r="AB91" s="18">
        <f t="shared" si="22"/>
        <v>1319093.5923146047</v>
      </c>
      <c r="AC91" s="18">
        <f t="shared" si="22"/>
        <v>1194106.4597059703</v>
      </c>
      <c r="AD91" s="18">
        <f t="shared" si="22"/>
        <v>1270264.6888736722</v>
      </c>
      <c r="AE91" s="18">
        <f>(AE70-AE109)</f>
        <v>1331370.0329588116</v>
      </c>
    </row>
    <row r="92" spans="1:31" ht="12.75">
      <c r="A92" s="1"/>
      <c r="B92" s="1"/>
      <c r="C92" s="17" t="s">
        <v>83</v>
      </c>
      <c r="D92" s="12"/>
      <c r="E92" s="12"/>
      <c r="F92" s="18">
        <f>(F71-F110)</f>
        <v>295547.62985978735</v>
      </c>
      <c r="G92" s="18">
        <f aca="true" t="shared" si="23" ref="G92:AD92">(G71-G110)</f>
        <v>236479.6088794627</v>
      </c>
      <c r="H92" s="18">
        <f t="shared" si="23"/>
        <v>102614.53640029609</v>
      </c>
      <c r="I92" s="18">
        <f t="shared" si="23"/>
        <v>17465.153849814447</v>
      </c>
      <c r="J92" s="18">
        <f t="shared" si="23"/>
        <v>17802.843112534923</v>
      </c>
      <c r="K92" s="18">
        <f t="shared" si="23"/>
        <v>42714.29643797088</v>
      </c>
      <c r="L92" s="18">
        <f t="shared" si="23"/>
        <v>63845.24123206471</v>
      </c>
      <c r="M92" s="18">
        <f t="shared" si="23"/>
        <v>38774.76784334708</v>
      </c>
      <c r="N92" s="18">
        <f t="shared" si="23"/>
        <v>27483.774372754324</v>
      </c>
      <c r="O92" s="18">
        <f t="shared" si="23"/>
        <v>31978.24404099996</v>
      </c>
      <c r="P92" s="18">
        <f t="shared" si="23"/>
        <v>37152.58175642982</v>
      </c>
      <c r="Q92" s="18">
        <f t="shared" si="23"/>
        <v>25353.171508773245</v>
      </c>
      <c r="R92" s="18">
        <f t="shared" si="23"/>
        <v>31754.187054190006</v>
      </c>
      <c r="S92" s="18">
        <f t="shared" si="23"/>
        <v>22734.396007024898</v>
      </c>
      <c r="T92" s="18">
        <f t="shared" si="23"/>
        <v>34503.33963646013</v>
      </c>
      <c r="U92" s="18">
        <f t="shared" si="23"/>
        <v>25306.275359419044</v>
      </c>
      <c r="V92" s="18">
        <f t="shared" si="23"/>
        <v>24371.715861760204</v>
      </c>
      <c r="W92" s="18">
        <f t="shared" si="23"/>
        <v>31959.491206183535</v>
      </c>
      <c r="X92" s="18">
        <f t="shared" si="23"/>
        <v>19320.70786079944</v>
      </c>
      <c r="Y92" s="18">
        <f t="shared" si="23"/>
        <v>68473.35316788421</v>
      </c>
      <c r="Z92" s="18">
        <f t="shared" si="23"/>
        <v>25771.63374050225</v>
      </c>
      <c r="AA92" s="18">
        <f t="shared" si="23"/>
        <v>63825.56939966769</v>
      </c>
      <c r="AB92" s="18">
        <f t="shared" si="23"/>
        <v>66791.47270831814</v>
      </c>
      <c r="AC92" s="18">
        <f t="shared" si="23"/>
        <v>101191.72883436465</v>
      </c>
      <c r="AD92" s="18">
        <f t="shared" si="23"/>
        <v>70848.81428634179</v>
      </c>
      <c r="AE92" s="18">
        <f>(AE71-AE110)</f>
        <v>59799.31687271975</v>
      </c>
    </row>
    <row r="93" spans="1:31" ht="12.75">
      <c r="A93" s="4"/>
      <c r="B93" s="4"/>
      <c r="C93" s="17" t="s">
        <v>84</v>
      </c>
      <c r="D93" s="12"/>
      <c r="E93" s="12"/>
      <c r="F93" s="18">
        <f>(F72-F111)</f>
        <v>1860330.8839158025</v>
      </c>
      <c r="G93" s="18">
        <f aca="true" t="shared" si="24" ref="G93:AD93">(G72-G111)</f>
        <v>1992294.5692927858</v>
      </c>
      <c r="H93" s="18">
        <f t="shared" si="24"/>
        <v>2649782.352590903</v>
      </c>
      <c r="I93" s="18">
        <f t="shared" si="24"/>
        <v>1986566.4919632117</v>
      </c>
      <c r="J93" s="18">
        <f t="shared" si="24"/>
        <v>1913910.968692954</v>
      </c>
      <c r="K93" s="18">
        <f t="shared" si="24"/>
        <v>1903675.2790535502</v>
      </c>
      <c r="L93" s="18">
        <f t="shared" si="24"/>
        <v>2053240.857940413</v>
      </c>
      <c r="M93" s="18">
        <f t="shared" si="24"/>
        <v>1925889.50586753</v>
      </c>
      <c r="N93" s="18">
        <f t="shared" si="24"/>
        <v>2006755.8771721371</v>
      </c>
      <c r="O93" s="18">
        <f t="shared" si="24"/>
        <v>1968987.965967985</v>
      </c>
      <c r="P93" s="18">
        <f t="shared" si="24"/>
        <v>1823585.1729350649</v>
      </c>
      <c r="Q93" s="18">
        <f t="shared" si="24"/>
        <v>1822243.6587893944</v>
      </c>
      <c r="R93" s="18">
        <f t="shared" si="24"/>
        <v>1838708.0731548679</v>
      </c>
      <c r="S93" s="18">
        <f t="shared" si="24"/>
        <v>1867112.2441515324</v>
      </c>
      <c r="T93" s="18">
        <f t="shared" si="24"/>
        <v>1806924.7834957673</v>
      </c>
      <c r="U93" s="18">
        <f t="shared" si="24"/>
        <v>1780377.3706658084</v>
      </c>
      <c r="V93" s="18">
        <f t="shared" si="24"/>
        <v>1721425.2280223845</v>
      </c>
      <c r="W93" s="18">
        <f t="shared" si="24"/>
        <v>1859614.8749128277</v>
      </c>
      <c r="X93" s="18">
        <f t="shared" si="24"/>
        <v>1925443.9950320793</v>
      </c>
      <c r="Y93" s="18">
        <f t="shared" si="24"/>
        <v>1735338.102246165</v>
      </c>
      <c r="Z93" s="18">
        <f t="shared" si="24"/>
        <v>1815374.2013012986</v>
      </c>
      <c r="AA93" s="18">
        <f t="shared" si="24"/>
        <v>1680827.391272225</v>
      </c>
      <c r="AB93" s="18">
        <f t="shared" si="24"/>
        <v>1594570.797425679</v>
      </c>
      <c r="AC93" s="18">
        <f t="shared" si="24"/>
        <v>1546199.721233673</v>
      </c>
      <c r="AD93" s="18">
        <f t="shared" si="24"/>
        <v>1653935.37766968</v>
      </c>
      <c r="AE93" s="18">
        <f>(AE72-AE111)</f>
        <v>1385325.075272289</v>
      </c>
    </row>
    <row r="94" spans="1:31" ht="12.75">
      <c r="A94" s="1"/>
      <c r="B94" s="1"/>
      <c r="C94" s="17" t="s">
        <v>85</v>
      </c>
      <c r="D94" s="13"/>
      <c r="E94" s="12"/>
      <c r="F94" s="18">
        <f>(F73-F112)</f>
        <v>770967.3311622333</v>
      </c>
      <c r="G94" s="18">
        <f aca="true" t="shared" si="25" ref="G94:AD94">(G73-G112)</f>
        <v>423109.7510870999</v>
      </c>
      <c r="H94" s="18">
        <f t="shared" si="25"/>
        <v>122321.89429716667</v>
      </c>
      <c r="I94" s="18">
        <f t="shared" si="25"/>
        <v>276686.9196629999</v>
      </c>
      <c r="J94" s="18">
        <f t="shared" si="25"/>
        <v>356226.4150650333</v>
      </c>
      <c r="K94" s="18">
        <f t="shared" si="25"/>
        <v>152094.53440976664</v>
      </c>
      <c r="L94" s="18">
        <f t="shared" si="25"/>
        <v>229997.45026463328</v>
      </c>
      <c r="M94" s="18">
        <f t="shared" si="25"/>
        <v>299585.35037199996</v>
      </c>
      <c r="N94" s="18">
        <f t="shared" si="25"/>
        <v>533732.3397893666</v>
      </c>
      <c r="O94" s="18">
        <f t="shared" si="25"/>
        <v>723206.6466188666</v>
      </c>
      <c r="P94" s="18">
        <f t="shared" si="25"/>
        <v>426370.80012449995</v>
      </c>
      <c r="Q94" s="18">
        <f t="shared" si="25"/>
        <v>242271.7198902</v>
      </c>
      <c r="R94" s="18">
        <f t="shared" si="25"/>
        <v>119985.23494393332</v>
      </c>
      <c r="S94" s="18">
        <f t="shared" si="25"/>
        <v>233980.08051366667</v>
      </c>
      <c r="T94" s="18">
        <f t="shared" si="25"/>
        <v>322278.67146603327</v>
      </c>
      <c r="U94" s="18">
        <f t="shared" si="25"/>
        <v>230959.79813060001</v>
      </c>
      <c r="V94" s="18">
        <f t="shared" si="25"/>
        <v>140420.9456624333</v>
      </c>
      <c r="W94" s="18">
        <f t="shared" si="25"/>
        <v>92469.8265876</v>
      </c>
      <c r="X94" s="18">
        <f t="shared" si="25"/>
        <v>272247.3801586</v>
      </c>
      <c r="Y94" s="18">
        <f t="shared" si="25"/>
        <v>263766.86105769995</v>
      </c>
      <c r="Z94" s="18">
        <f t="shared" si="25"/>
        <v>175812.90072756665</v>
      </c>
      <c r="AA94" s="18">
        <f t="shared" si="25"/>
        <v>162841.9008601</v>
      </c>
      <c r="AB94" s="18">
        <f t="shared" si="25"/>
        <v>264314.5942745</v>
      </c>
      <c r="AC94" s="18">
        <f t="shared" si="25"/>
        <v>81111.73231699999</v>
      </c>
      <c r="AD94" s="18">
        <f t="shared" si="25"/>
        <v>55270.12106</v>
      </c>
      <c r="AE94" s="18">
        <f>(AE73-AE112)</f>
        <v>229994.89655449998</v>
      </c>
    </row>
    <row r="95" spans="1:31" ht="12.75">
      <c r="A95" s="1"/>
      <c r="B95" s="1"/>
      <c r="C95" s="11" t="s">
        <v>79</v>
      </c>
      <c r="D95" s="12"/>
      <c r="E95" s="12"/>
      <c r="F95" s="19">
        <f>SUM(F90:F94)</f>
        <v>5271179.8845760245</v>
      </c>
      <c r="G95" s="19">
        <f aca="true" t="shared" si="26" ref="G95:AE95">SUM(G90:G94)</f>
        <v>4707720.669055817</v>
      </c>
      <c r="H95" s="19">
        <f t="shared" si="26"/>
        <v>5208012.535499073</v>
      </c>
      <c r="I95" s="19">
        <f t="shared" si="26"/>
        <v>5037553.766584523</v>
      </c>
      <c r="J95" s="19">
        <f t="shared" si="26"/>
        <v>5247706.826661319</v>
      </c>
      <c r="K95" s="19">
        <f t="shared" si="26"/>
        <v>4732286.009407027</v>
      </c>
      <c r="L95" s="19">
        <f t="shared" si="26"/>
        <v>5222082.306206411</v>
      </c>
      <c r="M95" s="19">
        <f t="shared" si="26"/>
        <v>5015846.670944904</v>
      </c>
      <c r="N95" s="19">
        <f t="shared" si="26"/>
        <v>4917924.559460292</v>
      </c>
      <c r="O95" s="19">
        <f t="shared" si="26"/>
        <v>5061631.426257586</v>
      </c>
      <c r="P95" s="19">
        <f t="shared" si="26"/>
        <v>4448812.328455136</v>
      </c>
      <c r="Q95" s="19">
        <f t="shared" si="26"/>
        <v>4387954.148986452</v>
      </c>
      <c r="R95" s="19">
        <f t="shared" si="26"/>
        <v>4358249.486670233</v>
      </c>
      <c r="S95" s="19">
        <f t="shared" si="26"/>
        <v>4553327.116635048</v>
      </c>
      <c r="T95" s="19">
        <f t="shared" si="26"/>
        <v>4521095.422985234</v>
      </c>
      <c r="U95" s="19">
        <f t="shared" si="26"/>
        <v>4429195.050702332</v>
      </c>
      <c r="V95" s="19">
        <f t="shared" si="26"/>
        <v>4378497.7526157815</v>
      </c>
      <c r="W95" s="19">
        <f t="shared" si="26"/>
        <v>4354812.037746554</v>
      </c>
      <c r="X95" s="19">
        <f t="shared" si="26"/>
        <v>4296008.635650158</v>
      </c>
      <c r="Y95" s="19">
        <f t="shared" si="26"/>
        <v>4150935.5308631067</v>
      </c>
      <c r="Z95" s="19">
        <f t="shared" si="26"/>
        <v>4294291.512180243</v>
      </c>
      <c r="AA95" s="19">
        <f t="shared" si="26"/>
        <v>4077636.827262619</v>
      </c>
      <c r="AB95" s="19">
        <f t="shared" si="26"/>
        <v>4170373.484425579</v>
      </c>
      <c r="AC95" s="19">
        <f t="shared" si="26"/>
        <v>3900939.778390999</v>
      </c>
      <c r="AD95" s="19">
        <f t="shared" si="26"/>
        <v>4001306.5709565715</v>
      </c>
      <c r="AE95" s="19">
        <f t="shared" si="26"/>
        <v>3937593.9785633273</v>
      </c>
    </row>
    <row r="96" spans="5:31" ht="12.75">
      <c r="E96" s="10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5.75">
      <c r="A97" s="65" t="s">
        <v>114</v>
      </c>
      <c r="E97" s="1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3:31" ht="12.75">
      <c r="C98" s="41" t="s">
        <v>110</v>
      </c>
      <c r="D98" s="42"/>
      <c r="E98" s="42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</row>
    <row r="99" spans="3:31" ht="12.75">
      <c r="C99" s="41" t="s">
        <v>78</v>
      </c>
      <c r="D99" s="43"/>
      <c r="E99" s="41"/>
      <c r="F99" s="41">
        <v>1980</v>
      </c>
      <c r="G99" s="41">
        <v>1981</v>
      </c>
      <c r="H99" s="41">
        <v>1982</v>
      </c>
      <c r="I99" s="41">
        <v>1983</v>
      </c>
      <c r="J99" s="41">
        <v>1984</v>
      </c>
      <c r="K99" s="41">
        <v>1985</v>
      </c>
      <c r="L99" s="41">
        <v>1986</v>
      </c>
      <c r="M99" s="41">
        <v>1987</v>
      </c>
      <c r="N99" s="41">
        <v>1988</v>
      </c>
      <c r="O99" s="41">
        <v>1989</v>
      </c>
      <c r="P99" s="41">
        <v>1990</v>
      </c>
      <c r="Q99" s="41">
        <v>1991</v>
      </c>
      <c r="R99" s="41">
        <v>1992</v>
      </c>
      <c r="S99" s="41">
        <v>1993</v>
      </c>
      <c r="T99" s="41">
        <v>1994</v>
      </c>
      <c r="U99" s="41">
        <v>1995</v>
      </c>
      <c r="V99" s="41">
        <v>1996</v>
      </c>
      <c r="W99" s="41">
        <v>1997</v>
      </c>
      <c r="X99" s="41">
        <v>1998</v>
      </c>
      <c r="Y99" s="41">
        <v>1999</v>
      </c>
      <c r="Z99" s="41">
        <v>2000</v>
      </c>
      <c r="AA99" s="41">
        <v>2001</v>
      </c>
      <c r="AB99" s="41">
        <v>2002</v>
      </c>
      <c r="AC99" s="41">
        <v>2003</v>
      </c>
      <c r="AD99" s="41">
        <v>2004</v>
      </c>
      <c r="AE99" s="41">
        <f>AD99+1</f>
        <v>2005</v>
      </c>
    </row>
    <row r="100" spans="3:31" ht="12.75">
      <c r="C100" s="44" t="s">
        <v>6</v>
      </c>
      <c r="D100" s="42"/>
      <c r="E100" s="42"/>
      <c r="F100" s="45">
        <f>F117</f>
        <v>0</v>
      </c>
      <c r="G100" s="45">
        <f aca="true" t="shared" si="27" ref="G100:AD100">G117</f>
        <v>0</v>
      </c>
      <c r="H100" s="45">
        <f t="shared" si="27"/>
        <v>0</v>
      </c>
      <c r="I100" s="45">
        <f t="shared" si="27"/>
        <v>0</v>
      </c>
      <c r="J100" s="45">
        <f t="shared" si="27"/>
        <v>0</v>
      </c>
      <c r="K100" s="45">
        <f t="shared" si="27"/>
        <v>0</v>
      </c>
      <c r="L100" s="45">
        <f t="shared" si="27"/>
        <v>0</v>
      </c>
      <c r="M100" s="45">
        <f t="shared" si="27"/>
        <v>0</v>
      </c>
      <c r="N100" s="45">
        <f t="shared" si="27"/>
        <v>0</v>
      </c>
      <c r="O100" s="45">
        <f t="shared" si="27"/>
        <v>0</v>
      </c>
      <c r="P100" s="45">
        <f t="shared" si="27"/>
        <v>0</v>
      </c>
      <c r="Q100" s="45">
        <f t="shared" si="27"/>
        <v>0</v>
      </c>
      <c r="R100" s="45">
        <f t="shared" si="27"/>
        <v>0</v>
      </c>
      <c r="S100" s="45">
        <f t="shared" si="27"/>
        <v>0</v>
      </c>
      <c r="T100" s="45">
        <f t="shared" si="27"/>
        <v>0</v>
      </c>
      <c r="U100" s="45">
        <f t="shared" si="27"/>
        <v>0</v>
      </c>
      <c r="V100" s="45">
        <f t="shared" si="27"/>
        <v>0</v>
      </c>
      <c r="W100" s="45">
        <f t="shared" si="27"/>
        <v>0</v>
      </c>
      <c r="X100" s="45">
        <f t="shared" si="27"/>
        <v>0</v>
      </c>
      <c r="Y100" s="45">
        <f t="shared" si="27"/>
        <v>0</v>
      </c>
      <c r="Z100" s="45">
        <f t="shared" si="27"/>
        <v>0</v>
      </c>
      <c r="AA100" s="45">
        <f t="shared" si="27"/>
        <v>0</v>
      </c>
      <c r="AB100" s="45">
        <f t="shared" si="27"/>
        <v>0</v>
      </c>
      <c r="AC100" s="45">
        <f t="shared" si="27"/>
        <v>0</v>
      </c>
      <c r="AD100" s="45">
        <f t="shared" si="27"/>
        <v>0</v>
      </c>
      <c r="AE100" s="45">
        <f>AE117</f>
        <v>0</v>
      </c>
    </row>
    <row r="101" spans="1:31" ht="12.75">
      <c r="A101" s="4"/>
      <c r="B101" s="4"/>
      <c r="C101" s="46" t="s">
        <v>111</v>
      </c>
      <c r="D101" s="43"/>
      <c r="E101" s="43"/>
      <c r="F101" s="45">
        <f>F119</f>
        <v>21708.319780399997</v>
      </c>
      <c r="G101" s="45">
        <f aca="true" t="shared" si="28" ref="G101:AD101">G119</f>
        <v>22284.248390066663</v>
      </c>
      <c r="H101" s="45">
        <f t="shared" si="28"/>
        <v>21455.05853333333</v>
      </c>
      <c r="I101" s="45">
        <f t="shared" si="28"/>
        <v>25619.7065916</v>
      </c>
      <c r="J101" s="45">
        <f t="shared" si="28"/>
        <v>23634.504355733334</v>
      </c>
      <c r="K101" s="45">
        <f t="shared" si="28"/>
        <v>26173.255999</v>
      </c>
      <c r="L101" s="45">
        <f t="shared" si="28"/>
        <v>27987.673656066665</v>
      </c>
      <c r="M101" s="45">
        <f t="shared" si="28"/>
        <v>29366.170823733337</v>
      </c>
      <c r="N101" s="45">
        <f t="shared" si="28"/>
        <v>29800.636340200002</v>
      </c>
      <c r="O101" s="45">
        <f t="shared" si="28"/>
        <v>27279.26670186666</v>
      </c>
      <c r="P101" s="45">
        <f t="shared" si="28"/>
        <v>29213.396257466666</v>
      </c>
      <c r="Q101" s="45">
        <f t="shared" si="28"/>
        <v>23780.63179873333</v>
      </c>
      <c r="R101" s="45">
        <f t="shared" si="28"/>
        <v>23439.930188399998</v>
      </c>
      <c r="S101" s="45">
        <f t="shared" si="28"/>
        <v>27232.251612866665</v>
      </c>
      <c r="T101" s="45">
        <f t="shared" si="28"/>
        <v>26847.254818999994</v>
      </c>
      <c r="U101" s="45">
        <f t="shared" si="28"/>
        <v>26229.4009296</v>
      </c>
      <c r="V101" s="45">
        <f t="shared" si="28"/>
        <v>23937.246178999998</v>
      </c>
      <c r="W101" s="45">
        <f t="shared" si="28"/>
        <v>30754.72705653333</v>
      </c>
      <c r="X101" s="45">
        <f t="shared" si="28"/>
        <v>28554.5659256</v>
      </c>
      <c r="Y101" s="45">
        <f t="shared" si="28"/>
        <v>27781.500595199996</v>
      </c>
      <c r="Z101" s="45">
        <f t="shared" si="28"/>
        <v>28551.680481866668</v>
      </c>
      <c r="AA101" s="45">
        <f t="shared" si="28"/>
        <v>26182.523603866663</v>
      </c>
      <c r="AB101" s="45">
        <f t="shared" si="28"/>
        <v>26772.717427133335</v>
      </c>
      <c r="AC101" s="45">
        <f t="shared" si="28"/>
        <v>22446.444776799995</v>
      </c>
      <c r="AD101" s="45">
        <f t="shared" si="28"/>
        <v>21725.20542206667</v>
      </c>
      <c r="AE101" s="45">
        <f>AE119</f>
        <v>21271.57074533333</v>
      </c>
    </row>
    <row r="102" spans="1:31" ht="12.75">
      <c r="A102" s="4"/>
      <c r="B102" s="4"/>
      <c r="C102" s="46" t="s">
        <v>87</v>
      </c>
      <c r="D102" s="43"/>
      <c r="E102" s="43"/>
      <c r="F102" s="45">
        <f>F121</f>
        <v>0</v>
      </c>
      <c r="G102" s="45">
        <f aca="true" t="shared" si="29" ref="G102:AD102">G121</f>
        <v>0</v>
      </c>
      <c r="H102" s="45">
        <f t="shared" si="29"/>
        <v>0</v>
      </c>
      <c r="I102" s="45">
        <f t="shared" si="29"/>
        <v>0</v>
      </c>
      <c r="J102" s="45">
        <f t="shared" si="29"/>
        <v>0</v>
      </c>
      <c r="K102" s="45">
        <f t="shared" si="29"/>
        <v>0</v>
      </c>
      <c r="L102" s="45">
        <f t="shared" si="29"/>
        <v>0</v>
      </c>
      <c r="M102" s="45">
        <f t="shared" si="29"/>
        <v>0</v>
      </c>
      <c r="N102" s="45">
        <f t="shared" si="29"/>
        <v>0</v>
      </c>
      <c r="O102" s="45">
        <f t="shared" si="29"/>
        <v>0</v>
      </c>
      <c r="P102" s="45">
        <f t="shared" si="29"/>
        <v>0</v>
      </c>
      <c r="Q102" s="45">
        <f t="shared" si="29"/>
        <v>0</v>
      </c>
      <c r="R102" s="45">
        <f t="shared" si="29"/>
        <v>0</v>
      </c>
      <c r="S102" s="45">
        <f t="shared" si="29"/>
        <v>0</v>
      </c>
      <c r="T102" s="45">
        <f t="shared" si="29"/>
        <v>0</v>
      </c>
      <c r="U102" s="45">
        <f t="shared" si="29"/>
        <v>0</v>
      </c>
      <c r="V102" s="45">
        <f t="shared" si="29"/>
        <v>0</v>
      </c>
      <c r="W102" s="45">
        <f t="shared" si="29"/>
        <v>0</v>
      </c>
      <c r="X102" s="45">
        <f t="shared" si="29"/>
        <v>0</v>
      </c>
      <c r="Y102" s="45">
        <f t="shared" si="29"/>
        <v>0</v>
      </c>
      <c r="Z102" s="45">
        <f t="shared" si="29"/>
        <v>0</v>
      </c>
      <c r="AA102" s="45">
        <f t="shared" si="29"/>
        <v>0</v>
      </c>
      <c r="AB102" s="45">
        <f t="shared" si="29"/>
        <v>0</v>
      </c>
      <c r="AC102" s="45">
        <f t="shared" si="29"/>
        <v>0</v>
      </c>
      <c r="AD102" s="45">
        <f t="shared" si="29"/>
        <v>0</v>
      </c>
      <c r="AE102" s="45">
        <f>AE121</f>
        <v>0</v>
      </c>
    </row>
    <row r="103" spans="3:31" ht="12.75">
      <c r="C103" s="44" t="s">
        <v>69</v>
      </c>
      <c r="D103" s="42"/>
      <c r="E103" s="42"/>
      <c r="F103" s="45">
        <f>F134</f>
        <v>0</v>
      </c>
      <c r="G103" s="45">
        <f aca="true" t="shared" si="30" ref="G103:AD103">G134</f>
        <v>0</v>
      </c>
      <c r="H103" s="45">
        <f t="shared" si="30"/>
        <v>0</v>
      </c>
      <c r="I103" s="45">
        <f t="shared" si="30"/>
        <v>0</v>
      </c>
      <c r="J103" s="45">
        <f t="shared" si="30"/>
        <v>0</v>
      </c>
      <c r="K103" s="45">
        <f t="shared" si="30"/>
        <v>0</v>
      </c>
      <c r="L103" s="45">
        <f t="shared" si="30"/>
        <v>0</v>
      </c>
      <c r="M103" s="45">
        <f t="shared" si="30"/>
        <v>0</v>
      </c>
      <c r="N103" s="45">
        <f t="shared" si="30"/>
        <v>0</v>
      </c>
      <c r="O103" s="45">
        <f t="shared" si="30"/>
        <v>0</v>
      </c>
      <c r="P103" s="45">
        <f t="shared" si="30"/>
        <v>0</v>
      </c>
      <c r="Q103" s="45">
        <f t="shared" si="30"/>
        <v>0</v>
      </c>
      <c r="R103" s="45">
        <f t="shared" si="30"/>
        <v>0</v>
      </c>
      <c r="S103" s="45">
        <f t="shared" si="30"/>
        <v>0</v>
      </c>
      <c r="T103" s="45">
        <f t="shared" si="30"/>
        <v>0</v>
      </c>
      <c r="U103" s="45">
        <f t="shared" si="30"/>
        <v>0</v>
      </c>
      <c r="V103" s="45">
        <f t="shared" si="30"/>
        <v>0</v>
      </c>
      <c r="W103" s="45">
        <f t="shared" si="30"/>
        <v>0</v>
      </c>
      <c r="X103" s="45">
        <f t="shared" si="30"/>
        <v>0</v>
      </c>
      <c r="Y103" s="45">
        <f t="shared" si="30"/>
        <v>0</v>
      </c>
      <c r="Z103" s="45">
        <f t="shared" si="30"/>
        <v>0</v>
      </c>
      <c r="AA103" s="45">
        <f t="shared" si="30"/>
        <v>0</v>
      </c>
      <c r="AB103" s="45">
        <f t="shared" si="30"/>
        <v>0</v>
      </c>
      <c r="AC103" s="45">
        <f t="shared" si="30"/>
        <v>0</v>
      </c>
      <c r="AD103" s="45">
        <f t="shared" si="30"/>
        <v>0</v>
      </c>
      <c r="AE103" s="45">
        <f>AE134</f>
        <v>0</v>
      </c>
    </row>
    <row r="104" spans="3:31" ht="12.75">
      <c r="C104" s="41" t="s">
        <v>79</v>
      </c>
      <c r="D104" s="43"/>
      <c r="E104" s="41"/>
      <c r="F104" s="47">
        <f>SUM(F100:F103)</f>
        <v>21708.319780399997</v>
      </c>
      <c r="G104" s="47">
        <f aca="true" t="shared" si="31" ref="G104:AE104">SUM(G100:G103)</f>
        <v>22284.248390066663</v>
      </c>
      <c r="H104" s="47">
        <f t="shared" si="31"/>
        <v>21455.05853333333</v>
      </c>
      <c r="I104" s="47">
        <f t="shared" si="31"/>
        <v>25619.7065916</v>
      </c>
      <c r="J104" s="47">
        <f t="shared" si="31"/>
        <v>23634.504355733334</v>
      </c>
      <c r="K104" s="47">
        <f t="shared" si="31"/>
        <v>26173.255999</v>
      </c>
      <c r="L104" s="47">
        <f t="shared" si="31"/>
        <v>27987.673656066665</v>
      </c>
      <c r="M104" s="47">
        <f t="shared" si="31"/>
        <v>29366.170823733337</v>
      </c>
      <c r="N104" s="47">
        <f t="shared" si="31"/>
        <v>29800.636340200002</v>
      </c>
      <c r="O104" s="47">
        <f t="shared" si="31"/>
        <v>27279.26670186666</v>
      </c>
      <c r="P104" s="47">
        <f t="shared" si="31"/>
        <v>29213.396257466666</v>
      </c>
      <c r="Q104" s="47">
        <f t="shared" si="31"/>
        <v>23780.63179873333</v>
      </c>
      <c r="R104" s="47">
        <f t="shared" si="31"/>
        <v>23439.930188399998</v>
      </c>
      <c r="S104" s="47">
        <f t="shared" si="31"/>
        <v>27232.251612866665</v>
      </c>
      <c r="T104" s="47">
        <f t="shared" si="31"/>
        <v>26847.254818999994</v>
      </c>
      <c r="U104" s="47">
        <f t="shared" si="31"/>
        <v>26229.4009296</v>
      </c>
      <c r="V104" s="47">
        <f t="shared" si="31"/>
        <v>23937.246178999998</v>
      </c>
      <c r="W104" s="47">
        <f t="shared" si="31"/>
        <v>30754.72705653333</v>
      </c>
      <c r="X104" s="47">
        <f t="shared" si="31"/>
        <v>28554.5659256</v>
      </c>
      <c r="Y104" s="47">
        <f t="shared" si="31"/>
        <v>27781.500595199996</v>
      </c>
      <c r="Z104" s="47">
        <f t="shared" si="31"/>
        <v>28551.680481866668</v>
      </c>
      <c r="AA104" s="47">
        <f t="shared" si="31"/>
        <v>26182.523603866663</v>
      </c>
      <c r="AB104" s="47">
        <f t="shared" si="31"/>
        <v>26772.717427133335</v>
      </c>
      <c r="AC104" s="47">
        <f t="shared" si="31"/>
        <v>22446.444776799995</v>
      </c>
      <c r="AD104" s="47">
        <f t="shared" si="31"/>
        <v>21725.20542206667</v>
      </c>
      <c r="AE104" s="47">
        <f t="shared" si="31"/>
        <v>21271.57074533333</v>
      </c>
    </row>
    <row r="105" spans="1:31" ht="12.75">
      <c r="A105" s="1"/>
      <c r="B105" s="1"/>
      <c r="C105" s="42"/>
      <c r="D105" s="42"/>
      <c r="E105" s="42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</row>
    <row r="106" spans="1:31" ht="12.75">
      <c r="A106" s="1"/>
      <c r="B106" s="1"/>
      <c r="C106" s="42"/>
      <c r="D106" s="41"/>
      <c r="E106" s="41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</row>
    <row r="107" spans="3:31" ht="12.75">
      <c r="C107" s="41" t="s">
        <v>80</v>
      </c>
      <c r="D107" s="42"/>
      <c r="E107" s="42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</row>
    <row r="108" spans="1:31" ht="12.75">
      <c r="A108" s="4"/>
      <c r="B108" s="4"/>
      <c r="C108" s="48" t="s">
        <v>81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</row>
    <row r="109" spans="3:31" ht="12.75">
      <c r="C109" s="48" t="s">
        <v>82</v>
      </c>
      <c r="D109" s="42"/>
      <c r="E109" s="42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</row>
    <row r="110" spans="3:31" ht="12.75">
      <c r="C110" s="49" t="s">
        <v>83</v>
      </c>
      <c r="D110" s="42"/>
      <c r="E110" s="42"/>
      <c r="F110" s="45">
        <f>(F104-F111)</f>
        <v>9603.852008666665</v>
      </c>
      <c r="G110" s="45">
        <f aca="true" t="shared" si="32" ref="G110:AD110">(G104-G111)</f>
        <v>10675.594703399998</v>
      </c>
      <c r="H110" s="45">
        <f t="shared" si="32"/>
        <v>10868.939530533331</v>
      </c>
      <c r="I110" s="45">
        <f t="shared" si="32"/>
        <v>14536.324117333334</v>
      </c>
      <c r="J110" s="45">
        <f t="shared" si="32"/>
        <v>11815.490378266668</v>
      </c>
      <c r="K110" s="45">
        <f t="shared" si="32"/>
        <v>15158.332356200002</v>
      </c>
      <c r="L110" s="45">
        <f t="shared" si="32"/>
        <v>17217.5434354</v>
      </c>
      <c r="M110" s="45">
        <f t="shared" si="32"/>
        <v>17189.925029200007</v>
      </c>
      <c r="N110" s="45">
        <f t="shared" si="32"/>
        <v>18058.587897533336</v>
      </c>
      <c r="O110" s="45">
        <f t="shared" si="32"/>
        <v>15235.583360799998</v>
      </c>
      <c r="P110" s="45">
        <f t="shared" si="32"/>
        <v>16819.532108133335</v>
      </c>
      <c r="Q110" s="45">
        <f t="shared" si="32"/>
        <v>12692.892259666665</v>
      </c>
      <c r="R110" s="45">
        <f t="shared" si="32"/>
        <v>12135.607570533333</v>
      </c>
      <c r="S110" s="45">
        <f t="shared" si="32"/>
        <v>15721.513513933332</v>
      </c>
      <c r="T110" s="45">
        <f t="shared" si="32"/>
        <v>14816.223738066663</v>
      </c>
      <c r="U110" s="45">
        <f t="shared" si="32"/>
        <v>14404.994611333335</v>
      </c>
      <c r="V110" s="45">
        <f t="shared" si="32"/>
        <v>12461.7761114</v>
      </c>
      <c r="W110" s="45">
        <f t="shared" si="32"/>
        <v>18632.212457466667</v>
      </c>
      <c r="X110" s="45">
        <f t="shared" si="32"/>
        <v>15864.0425108</v>
      </c>
      <c r="Y110" s="45">
        <f t="shared" si="32"/>
        <v>14958.208042799999</v>
      </c>
      <c r="Z110" s="45">
        <f t="shared" si="32"/>
        <v>15920.696940133335</v>
      </c>
      <c r="AA110" s="45">
        <f t="shared" si="32"/>
        <v>14609.75688773333</v>
      </c>
      <c r="AB110" s="45">
        <f t="shared" si="32"/>
        <v>15336.869858200003</v>
      </c>
      <c r="AC110" s="45">
        <f t="shared" si="32"/>
        <v>11874.018133999996</v>
      </c>
      <c r="AD110" s="45">
        <f t="shared" si="32"/>
        <v>11014.407648200004</v>
      </c>
      <c r="AE110" s="45">
        <f>(AE104-AE111)</f>
        <v>10616.576945333332</v>
      </c>
    </row>
    <row r="111" spans="1:31" ht="12.75">
      <c r="A111" s="1"/>
      <c r="B111" s="1"/>
      <c r="C111" s="48" t="s">
        <v>84</v>
      </c>
      <c r="D111" s="42"/>
      <c r="E111" s="42"/>
      <c r="F111" s="45">
        <f>F133</f>
        <v>12104.467771733332</v>
      </c>
      <c r="G111" s="45">
        <f aca="true" t="shared" si="33" ref="G111:AD111">G133</f>
        <v>11608.653686666665</v>
      </c>
      <c r="H111" s="45">
        <f t="shared" si="33"/>
        <v>10586.119002799998</v>
      </c>
      <c r="I111" s="45">
        <f t="shared" si="33"/>
        <v>11083.382474266666</v>
      </c>
      <c r="J111" s="45">
        <f t="shared" si="33"/>
        <v>11819.013977466666</v>
      </c>
      <c r="K111" s="45">
        <f t="shared" si="33"/>
        <v>11014.923642799999</v>
      </c>
      <c r="L111" s="45">
        <f t="shared" si="33"/>
        <v>10770.130220666666</v>
      </c>
      <c r="M111" s="45">
        <f t="shared" si="33"/>
        <v>12176.245794533332</v>
      </c>
      <c r="N111" s="45">
        <f t="shared" si="33"/>
        <v>11742.048442666666</v>
      </c>
      <c r="O111" s="45">
        <f t="shared" si="33"/>
        <v>12043.683341066664</v>
      </c>
      <c r="P111" s="45">
        <f t="shared" si="33"/>
        <v>12393.86414933333</v>
      </c>
      <c r="Q111" s="45">
        <f t="shared" si="33"/>
        <v>11087.739539066666</v>
      </c>
      <c r="R111" s="45">
        <f t="shared" si="33"/>
        <v>11304.322617866665</v>
      </c>
      <c r="S111" s="45">
        <f t="shared" si="33"/>
        <v>11510.738098933332</v>
      </c>
      <c r="T111" s="45">
        <f t="shared" si="33"/>
        <v>12031.031080933331</v>
      </c>
      <c r="U111" s="45">
        <f t="shared" si="33"/>
        <v>11824.406318266665</v>
      </c>
      <c r="V111" s="45">
        <f t="shared" si="33"/>
        <v>11475.470067599997</v>
      </c>
      <c r="W111" s="45">
        <f t="shared" si="33"/>
        <v>12122.514599066666</v>
      </c>
      <c r="X111" s="45">
        <f t="shared" si="33"/>
        <v>12690.5234148</v>
      </c>
      <c r="Y111" s="45">
        <f t="shared" si="33"/>
        <v>12823.292552399997</v>
      </c>
      <c r="Z111" s="45">
        <f t="shared" si="33"/>
        <v>12630.983541733332</v>
      </c>
      <c r="AA111" s="45">
        <f t="shared" si="33"/>
        <v>11572.766716133332</v>
      </c>
      <c r="AB111" s="45">
        <f t="shared" si="33"/>
        <v>11435.847568933332</v>
      </c>
      <c r="AC111" s="45">
        <f t="shared" si="33"/>
        <v>10572.4266428</v>
      </c>
      <c r="AD111" s="45">
        <f t="shared" si="33"/>
        <v>10710.797773866665</v>
      </c>
      <c r="AE111" s="45">
        <f>AE133</f>
        <v>10654.993799999998</v>
      </c>
    </row>
    <row r="112" spans="1:31" ht="12.75">
      <c r="A112" s="1"/>
      <c r="B112" s="1"/>
      <c r="C112" s="48" t="s">
        <v>85</v>
      </c>
      <c r="D112" s="42"/>
      <c r="E112" s="42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</row>
    <row r="113" spans="1:31" ht="12.75">
      <c r="A113" s="1"/>
      <c r="B113" s="1"/>
      <c r="C113" s="41" t="s">
        <v>79</v>
      </c>
      <c r="D113" s="42"/>
      <c r="E113" s="42"/>
      <c r="F113" s="47">
        <f>(F110+F111)</f>
        <v>21708.319780399997</v>
      </c>
      <c r="G113" s="47">
        <f aca="true" t="shared" si="34" ref="G113:AD113">(G110+G111)</f>
        <v>22284.248390066663</v>
      </c>
      <c r="H113" s="47">
        <f t="shared" si="34"/>
        <v>21455.05853333333</v>
      </c>
      <c r="I113" s="47">
        <f t="shared" si="34"/>
        <v>25619.7065916</v>
      </c>
      <c r="J113" s="47">
        <f t="shared" si="34"/>
        <v>23634.504355733334</v>
      </c>
      <c r="K113" s="47">
        <f t="shared" si="34"/>
        <v>26173.255999</v>
      </c>
      <c r="L113" s="47">
        <f t="shared" si="34"/>
        <v>27987.673656066665</v>
      </c>
      <c r="M113" s="47">
        <f t="shared" si="34"/>
        <v>29366.170823733337</v>
      </c>
      <c r="N113" s="47">
        <f t="shared" si="34"/>
        <v>29800.636340200002</v>
      </c>
      <c r="O113" s="47">
        <f t="shared" si="34"/>
        <v>27279.26670186666</v>
      </c>
      <c r="P113" s="47">
        <f t="shared" si="34"/>
        <v>29213.396257466666</v>
      </c>
      <c r="Q113" s="47">
        <f t="shared" si="34"/>
        <v>23780.63179873333</v>
      </c>
      <c r="R113" s="47">
        <f t="shared" si="34"/>
        <v>23439.930188399998</v>
      </c>
      <c r="S113" s="47">
        <f t="shared" si="34"/>
        <v>27232.251612866665</v>
      </c>
      <c r="T113" s="47">
        <f t="shared" si="34"/>
        <v>26847.254818999994</v>
      </c>
      <c r="U113" s="47">
        <f t="shared" si="34"/>
        <v>26229.4009296</v>
      </c>
      <c r="V113" s="47">
        <f t="shared" si="34"/>
        <v>23937.246178999998</v>
      </c>
      <c r="W113" s="47">
        <f t="shared" si="34"/>
        <v>30754.72705653333</v>
      </c>
      <c r="X113" s="47">
        <f t="shared" si="34"/>
        <v>28554.5659256</v>
      </c>
      <c r="Y113" s="47">
        <f t="shared" si="34"/>
        <v>27781.500595199996</v>
      </c>
      <c r="Z113" s="47">
        <f t="shared" si="34"/>
        <v>28551.680481866668</v>
      </c>
      <c r="AA113" s="47">
        <f t="shared" si="34"/>
        <v>26182.523603866663</v>
      </c>
      <c r="AB113" s="47">
        <f t="shared" si="34"/>
        <v>26772.717427133335</v>
      </c>
      <c r="AC113" s="47">
        <f t="shared" si="34"/>
        <v>22446.444776799995</v>
      </c>
      <c r="AD113" s="47">
        <f t="shared" si="34"/>
        <v>21725.20542206667</v>
      </c>
      <c r="AE113" s="47">
        <f>(AE110+AE111)</f>
        <v>21271.57074533333</v>
      </c>
    </row>
    <row r="114" spans="1:31" ht="12.75">
      <c r="A114" s="1"/>
      <c r="B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5.75">
      <c r="A115" s="65" t="s">
        <v>116</v>
      </c>
      <c r="B115" s="1"/>
      <c r="D115" s="65" t="s">
        <v>124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2:31" ht="12.75">
      <c r="B116" s="1" t="s">
        <v>109</v>
      </c>
      <c r="C116" s="51" t="s">
        <v>122</v>
      </c>
      <c r="D116" s="51" t="s">
        <v>121</v>
      </c>
      <c r="E116" s="52"/>
      <c r="F116" s="53">
        <v>1980</v>
      </c>
      <c r="G116" s="53">
        <f aca="true" t="shared" si="35" ref="G116:AD116">F116+1</f>
        <v>1981</v>
      </c>
      <c r="H116" s="53">
        <f t="shared" si="35"/>
        <v>1982</v>
      </c>
      <c r="I116" s="53">
        <f t="shared" si="35"/>
        <v>1983</v>
      </c>
      <c r="J116" s="53">
        <f t="shared" si="35"/>
        <v>1984</v>
      </c>
      <c r="K116" s="53">
        <f t="shared" si="35"/>
        <v>1985</v>
      </c>
      <c r="L116" s="53">
        <f t="shared" si="35"/>
        <v>1986</v>
      </c>
      <c r="M116" s="53">
        <f t="shared" si="35"/>
        <v>1987</v>
      </c>
      <c r="N116" s="53">
        <f t="shared" si="35"/>
        <v>1988</v>
      </c>
      <c r="O116" s="53">
        <f t="shared" si="35"/>
        <v>1989</v>
      </c>
      <c r="P116" s="53">
        <f t="shared" si="35"/>
        <v>1990</v>
      </c>
      <c r="Q116" s="53">
        <f t="shared" si="35"/>
        <v>1991</v>
      </c>
      <c r="R116" s="53">
        <f t="shared" si="35"/>
        <v>1992</v>
      </c>
      <c r="S116" s="53">
        <f t="shared" si="35"/>
        <v>1993</v>
      </c>
      <c r="T116" s="53">
        <f t="shared" si="35"/>
        <v>1994</v>
      </c>
      <c r="U116" s="53">
        <f t="shared" si="35"/>
        <v>1995</v>
      </c>
      <c r="V116" s="53">
        <f t="shared" si="35"/>
        <v>1996</v>
      </c>
      <c r="W116" s="53">
        <f t="shared" si="35"/>
        <v>1997</v>
      </c>
      <c r="X116" s="53">
        <f t="shared" si="35"/>
        <v>1998</v>
      </c>
      <c r="Y116" s="53">
        <f t="shared" si="35"/>
        <v>1999</v>
      </c>
      <c r="Z116" s="53">
        <f t="shared" si="35"/>
        <v>2000</v>
      </c>
      <c r="AA116" s="53">
        <f t="shared" si="35"/>
        <v>2001</v>
      </c>
      <c r="AB116" s="53">
        <f t="shared" si="35"/>
        <v>2002</v>
      </c>
      <c r="AC116" s="53">
        <f t="shared" si="35"/>
        <v>2003</v>
      </c>
      <c r="AD116" s="53">
        <f t="shared" si="35"/>
        <v>2004</v>
      </c>
      <c r="AE116" s="53">
        <f>AD116+1</f>
        <v>2005</v>
      </c>
    </row>
    <row r="117" spans="2:32" ht="12.75">
      <c r="B117" s="1" t="s">
        <v>120</v>
      </c>
      <c r="C117" s="51" t="s">
        <v>6</v>
      </c>
      <c r="D117" s="54">
        <v>0</v>
      </c>
      <c r="E117" s="52"/>
      <c r="F117" s="55">
        <f aca="true" t="shared" si="36" ref="F117:AD117">(F139*$D117)*10^6</f>
        <v>0</v>
      </c>
      <c r="G117" s="55">
        <f t="shared" si="36"/>
        <v>0</v>
      </c>
      <c r="H117" s="55">
        <f t="shared" si="36"/>
        <v>0</v>
      </c>
      <c r="I117" s="55">
        <f t="shared" si="36"/>
        <v>0</v>
      </c>
      <c r="J117" s="55">
        <f t="shared" si="36"/>
        <v>0</v>
      </c>
      <c r="K117" s="55">
        <f t="shared" si="36"/>
        <v>0</v>
      </c>
      <c r="L117" s="55">
        <f t="shared" si="36"/>
        <v>0</v>
      </c>
      <c r="M117" s="55">
        <f t="shared" si="36"/>
        <v>0</v>
      </c>
      <c r="N117" s="55">
        <f t="shared" si="36"/>
        <v>0</v>
      </c>
      <c r="O117" s="55">
        <f t="shared" si="36"/>
        <v>0</v>
      </c>
      <c r="P117" s="55">
        <f t="shared" si="36"/>
        <v>0</v>
      </c>
      <c r="Q117" s="55">
        <f t="shared" si="36"/>
        <v>0</v>
      </c>
      <c r="R117" s="55">
        <f t="shared" si="36"/>
        <v>0</v>
      </c>
      <c r="S117" s="55">
        <f t="shared" si="36"/>
        <v>0</v>
      </c>
      <c r="T117" s="55">
        <f t="shared" si="36"/>
        <v>0</v>
      </c>
      <c r="U117" s="55">
        <f t="shared" si="36"/>
        <v>0</v>
      </c>
      <c r="V117" s="55">
        <f t="shared" si="36"/>
        <v>0</v>
      </c>
      <c r="W117" s="55">
        <f t="shared" si="36"/>
        <v>0</v>
      </c>
      <c r="X117" s="55">
        <f t="shared" si="36"/>
        <v>0</v>
      </c>
      <c r="Y117" s="55">
        <f t="shared" si="36"/>
        <v>0</v>
      </c>
      <c r="Z117" s="55">
        <f t="shared" si="36"/>
        <v>0</v>
      </c>
      <c r="AA117" s="55">
        <f t="shared" si="36"/>
        <v>0</v>
      </c>
      <c r="AB117" s="55">
        <f t="shared" si="36"/>
        <v>0</v>
      </c>
      <c r="AC117" s="55">
        <f t="shared" si="36"/>
        <v>0</v>
      </c>
      <c r="AD117" s="55">
        <f t="shared" si="36"/>
        <v>0</v>
      </c>
      <c r="AE117" s="55">
        <f>(AE139*$D117)*10^6</f>
        <v>0</v>
      </c>
      <c r="AF117" s="4"/>
    </row>
    <row r="118" spans="1:31" ht="12.75">
      <c r="A118" s="1"/>
      <c r="B118" s="1"/>
      <c r="C118" s="51"/>
      <c r="D118" s="51"/>
      <c r="E118" s="52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</row>
    <row r="119" spans="1:31" ht="12.75">
      <c r="A119" s="1"/>
      <c r="B119" s="1"/>
      <c r="C119" s="51" t="s">
        <v>104</v>
      </c>
      <c r="D119" s="52"/>
      <c r="E119" s="51"/>
      <c r="F119" s="55">
        <f>SUM(F120,F122,F123,F124,F125,F126,F127,F128,F129,F130,F131,F132,F133)</f>
        <v>21708.319780399997</v>
      </c>
      <c r="G119" s="55">
        <f aca="true" t="shared" si="37" ref="G119:AD119">SUM(G120,G122,G123,G124,G125,G126,G127,G128,G129,G130,G131,G132,G133)</f>
        <v>22284.248390066663</v>
      </c>
      <c r="H119" s="55">
        <f t="shared" si="37"/>
        <v>21455.05853333333</v>
      </c>
      <c r="I119" s="55">
        <f t="shared" si="37"/>
        <v>25619.7065916</v>
      </c>
      <c r="J119" s="55">
        <f t="shared" si="37"/>
        <v>23634.504355733334</v>
      </c>
      <c r="K119" s="55">
        <f t="shared" si="37"/>
        <v>26173.255999</v>
      </c>
      <c r="L119" s="55">
        <f t="shared" si="37"/>
        <v>27987.673656066665</v>
      </c>
      <c r="M119" s="55">
        <f t="shared" si="37"/>
        <v>29366.170823733337</v>
      </c>
      <c r="N119" s="55">
        <f t="shared" si="37"/>
        <v>29800.636340200002</v>
      </c>
      <c r="O119" s="55">
        <f t="shared" si="37"/>
        <v>27279.26670186666</v>
      </c>
      <c r="P119" s="55">
        <f t="shared" si="37"/>
        <v>29213.396257466666</v>
      </c>
      <c r="Q119" s="55">
        <f t="shared" si="37"/>
        <v>23780.63179873333</v>
      </c>
      <c r="R119" s="55">
        <f t="shared" si="37"/>
        <v>23439.930188399998</v>
      </c>
      <c r="S119" s="55">
        <f t="shared" si="37"/>
        <v>27232.251612866665</v>
      </c>
      <c r="T119" s="55">
        <f t="shared" si="37"/>
        <v>26847.254818999994</v>
      </c>
      <c r="U119" s="55">
        <f t="shared" si="37"/>
        <v>26229.4009296</v>
      </c>
      <c r="V119" s="55">
        <f t="shared" si="37"/>
        <v>23937.246178999998</v>
      </c>
      <c r="W119" s="55">
        <f t="shared" si="37"/>
        <v>30754.72705653333</v>
      </c>
      <c r="X119" s="55">
        <f t="shared" si="37"/>
        <v>28554.5659256</v>
      </c>
      <c r="Y119" s="55">
        <f t="shared" si="37"/>
        <v>27781.500595199996</v>
      </c>
      <c r="Z119" s="55">
        <f t="shared" si="37"/>
        <v>28551.680481866668</v>
      </c>
      <c r="AA119" s="55">
        <f t="shared" si="37"/>
        <v>26182.523603866663</v>
      </c>
      <c r="AB119" s="55">
        <f t="shared" si="37"/>
        <v>26772.717427133335</v>
      </c>
      <c r="AC119" s="55">
        <f t="shared" si="37"/>
        <v>22446.444776799995</v>
      </c>
      <c r="AD119" s="55">
        <f t="shared" si="37"/>
        <v>21725.20542206667</v>
      </c>
      <c r="AE119" s="55">
        <f>SUM(AE120,AE122,AE123,AE124,AE125,AE126,AE127,AE128,AE129,AE130,AE131,AE132,AE133)</f>
        <v>21271.57074533333</v>
      </c>
    </row>
    <row r="120" spans="2:31" ht="12.75">
      <c r="B120" s="10"/>
      <c r="C120" s="57" t="s">
        <v>91</v>
      </c>
      <c r="D120" s="56" t="s">
        <v>105</v>
      </c>
      <c r="E120" s="51"/>
      <c r="F120" s="55">
        <f>F13</f>
        <v>7989.923516666666</v>
      </c>
      <c r="G120" s="55">
        <f aca="true" t="shared" si="38" ref="G120:AD120">G13</f>
        <v>9127.772851266665</v>
      </c>
      <c r="H120" s="55">
        <f t="shared" si="38"/>
        <v>9457.456477333333</v>
      </c>
      <c r="I120" s="55">
        <f t="shared" si="38"/>
        <v>13058.538501066667</v>
      </c>
      <c r="J120" s="55">
        <f t="shared" si="38"/>
        <v>10239.622565333333</v>
      </c>
      <c r="K120" s="55">
        <f t="shared" si="38"/>
        <v>13689.674979933334</v>
      </c>
      <c r="L120" s="55">
        <f t="shared" si="38"/>
        <v>15781.5254542</v>
      </c>
      <c r="M120" s="55">
        <f t="shared" si="38"/>
        <v>15566.425243600002</v>
      </c>
      <c r="N120" s="55">
        <f t="shared" si="38"/>
        <v>16492.982675400002</v>
      </c>
      <c r="O120" s="55">
        <f t="shared" si="38"/>
        <v>13629.7589648</v>
      </c>
      <c r="P120" s="55">
        <f t="shared" si="38"/>
        <v>15167.016393466667</v>
      </c>
      <c r="Q120" s="55">
        <f t="shared" si="38"/>
        <v>11214.525924066667</v>
      </c>
      <c r="R120" s="55">
        <f t="shared" si="38"/>
        <v>10628.364826933333</v>
      </c>
      <c r="S120" s="55">
        <f t="shared" si="38"/>
        <v>14186.7494978</v>
      </c>
      <c r="T120" s="55">
        <f t="shared" si="38"/>
        <v>13212.087324333332</v>
      </c>
      <c r="U120" s="55">
        <f t="shared" si="38"/>
        <v>12828.406929066667</v>
      </c>
      <c r="V120" s="55">
        <f t="shared" si="38"/>
        <v>10931.713138866668</v>
      </c>
      <c r="W120" s="55">
        <f t="shared" si="38"/>
        <v>17015.876113866667</v>
      </c>
      <c r="X120" s="55">
        <f t="shared" si="38"/>
        <v>14171.973686933334</v>
      </c>
      <c r="Y120" s="55">
        <f t="shared" si="38"/>
        <v>13248.436741466667</v>
      </c>
      <c r="Z120" s="55">
        <f t="shared" si="38"/>
        <v>14236.565974400002</v>
      </c>
      <c r="AA120" s="55">
        <f t="shared" si="38"/>
        <v>13066.722166666666</v>
      </c>
      <c r="AB120" s="55">
        <f t="shared" si="38"/>
        <v>13812.091246066668</v>
      </c>
      <c r="AC120" s="55">
        <f t="shared" si="38"/>
        <v>10464.360357733332</v>
      </c>
      <c r="AD120" s="55">
        <f t="shared" si="38"/>
        <v>9586.300066200001</v>
      </c>
      <c r="AE120" s="55">
        <f>AE13</f>
        <v>9195.911847466667</v>
      </c>
    </row>
    <row r="121" spans="1:31" ht="12.75">
      <c r="A121" s="4"/>
      <c r="B121" s="4"/>
      <c r="C121" s="57" t="s">
        <v>92</v>
      </c>
      <c r="D121" s="54">
        <v>0</v>
      </c>
      <c r="E121" s="56"/>
      <c r="F121" s="55">
        <f aca="true" t="shared" si="39" ref="F121:AD121">(F143*$D121)*10^6</f>
        <v>0</v>
      </c>
      <c r="G121" s="55">
        <f t="shared" si="39"/>
        <v>0</v>
      </c>
      <c r="H121" s="55">
        <f t="shared" si="39"/>
        <v>0</v>
      </c>
      <c r="I121" s="55">
        <f t="shared" si="39"/>
        <v>0</v>
      </c>
      <c r="J121" s="55">
        <f t="shared" si="39"/>
        <v>0</v>
      </c>
      <c r="K121" s="55">
        <f t="shared" si="39"/>
        <v>0</v>
      </c>
      <c r="L121" s="55">
        <f t="shared" si="39"/>
        <v>0</v>
      </c>
      <c r="M121" s="55">
        <f t="shared" si="39"/>
        <v>0</v>
      </c>
      <c r="N121" s="55">
        <f t="shared" si="39"/>
        <v>0</v>
      </c>
      <c r="O121" s="55">
        <f t="shared" si="39"/>
        <v>0</v>
      </c>
      <c r="P121" s="55">
        <f t="shared" si="39"/>
        <v>0</v>
      </c>
      <c r="Q121" s="55">
        <f t="shared" si="39"/>
        <v>0</v>
      </c>
      <c r="R121" s="55">
        <f t="shared" si="39"/>
        <v>0</v>
      </c>
      <c r="S121" s="55">
        <f t="shared" si="39"/>
        <v>0</v>
      </c>
      <c r="T121" s="55">
        <f t="shared" si="39"/>
        <v>0</v>
      </c>
      <c r="U121" s="55">
        <f t="shared" si="39"/>
        <v>0</v>
      </c>
      <c r="V121" s="55">
        <f t="shared" si="39"/>
        <v>0</v>
      </c>
      <c r="W121" s="55">
        <f t="shared" si="39"/>
        <v>0</v>
      </c>
      <c r="X121" s="55">
        <f t="shared" si="39"/>
        <v>0</v>
      </c>
      <c r="Y121" s="55">
        <f t="shared" si="39"/>
        <v>0</v>
      </c>
      <c r="Z121" s="55">
        <f t="shared" si="39"/>
        <v>0</v>
      </c>
      <c r="AA121" s="55">
        <f t="shared" si="39"/>
        <v>0</v>
      </c>
      <c r="AB121" s="55">
        <f t="shared" si="39"/>
        <v>0</v>
      </c>
      <c r="AC121" s="55">
        <f t="shared" si="39"/>
        <v>0</v>
      </c>
      <c r="AD121" s="55">
        <f t="shared" si="39"/>
        <v>0</v>
      </c>
      <c r="AE121" s="55">
        <f>(AE143*$D121)*10^6</f>
        <v>0</v>
      </c>
    </row>
    <row r="122" spans="1:31" ht="12.75">
      <c r="A122" s="4"/>
      <c r="B122" s="4"/>
      <c r="C122" s="57" t="s">
        <v>93</v>
      </c>
      <c r="D122" s="54">
        <v>0</v>
      </c>
      <c r="E122" s="56"/>
      <c r="F122" s="56">
        <f aca="true" t="shared" si="40" ref="F122:AD122">(F144*$D122)*10^6</f>
        <v>0</v>
      </c>
      <c r="G122" s="55">
        <f t="shared" si="40"/>
        <v>0</v>
      </c>
      <c r="H122" s="55">
        <f t="shared" si="40"/>
        <v>0</v>
      </c>
      <c r="I122" s="55">
        <f t="shared" si="40"/>
        <v>0</v>
      </c>
      <c r="J122" s="55">
        <f t="shared" si="40"/>
        <v>0</v>
      </c>
      <c r="K122" s="55">
        <f t="shared" si="40"/>
        <v>0</v>
      </c>
      <c r="L122" s="55">
        <f t="shared" si="40"/>
        <v>0</v>
      </c>
      <c r="M122" s="55">
        <f t="shared" si="40"/>
        <v>0</v>
      </c>
      <c r="N122" s="55">
        <f t="shared" si="40"/>
        <v>0</v>
      </c>
      <c r="O122" s="55">
        <f t="shared" si="40"/>
        <v>0</v>
      </c>
      <c r="P122" s="55">
        <f t="shared" si="40"/>
        <v>0</v>
      </c>
      <c r="Q122" s="55">
        <f t="shared" si="40"/>
        <v>0</v>
      </c>
      <c r="R122" s="55">
        <f t="shared" si="40"/>
        <v>0</v>
      </c>
      <c r="S122" s="55">
        <f t="shared" si="40"/>
        <v>0</v>
      </c>
      <c r="T122" s="55">
        <f t="shared" si="40"/>
        <v>0</v>
      </c>
      <c r="U122" s="55">
        <f t="shared" si="40"/>
        <v>0</v>
      </c>
      <c r="V122" s="55">
        <f t="shared" si="40"/>
        <v>0</v>
      </c>
      <c r="W122" s="55">
        <f t="shared" si="40"/>
        <v>0</v>
      </c>
      <c r="X122" s="55">
        <f t="shared" si="40"/>
        <v>0</v>
      </c>
      <c r="Y122" s="55">
        <f t="shared" si="40"/>
        <v>0</v>
      </c>
      <c r="Z122" s="55">
        <f t="shared" si="40"/>
        <v>0</v>
      </c>
      <c r="AA122" s="55">
        <f t="shared" si="40"/>
        <v>0</v>
      </c>
      <c r="AB122" s="55">
        <f t="shared" si="40"/>
        <v>0</v>
      </c>
      <c r="AC122" s="55">
        <f t="shared" si="40"/>
        <v>0</v>
      </c>
      <c r="AD122" s="55">
        <f t="shared" si="40"/>
        <v>0</v>
      </c>
      <c r="AE122" s="55">
        <f>(AE144*$D122)*10^6</f>
        <v>0</v>
      </c>
    </row>
    <row r="123" spans="1:31" ht="12.75">
      <c r="A123" s="4"/>
      <c r="B123" s="4"/>
      <c r="C123" s="57" t="s">
        <v>94</v>
      </c>
      <c r="D123" s="52" t="s">
        <v>107</v>
      </c>
      <c r="E123" s="56"/>
      <c r="F123" s="55">
        <f>(F35*0.5)</f>
        <v>1613.9284919999998</v>
      </c>
      <c r="G123" s="55">
        <f aca="true" t="shared" si="41" ref="G123:AD123">(G35*0.5)</f>
        <v>1547.821852133333</v>
      </c>
      <c r="H123" s="55">
        <f t="shared" si="41"/>
        <v>1411.4830531999999</v>
      </c>
      <c r="I123" s="55">
        <f t="shared" si="41"/>
        <v>1477.7856162666665</v>
      </c>
      <c r="J123" s="55">
        <f t="shared" si="41"/>
        <v>1575.867812933333</v>
      </c>
      <c r="K123" s="55">
        <f t="shared" si="41"/>
        <v>1468.6573762666665</v>
      </c>
      <c r="L123" s="55">
        <f t="shared" si="41"/>
        <v>1436.0179812</v>
      </c>
      <c r="M123" s="55">
        <f t="shared" si="41"/>
        <v>1623.4997855999998</v>
      </c>
      <c r="N123" s="55">
        <f t="shared" si="41"/>
        <v>1565.605222133333</v>
      </c>
      <c r="O123" s="55">
        <f t="shared" si="41"/>
        <v>1605.8243959999998</v>
      </c>
      <c r="P123" s="55">
        <f t="shared" si="41"/>
        <v>1652.5157146666663</v>
      </c>
      <c r="Q123" s="55">
        <f t="shared" si="41"/>
        <v>1478.3663355999997</v>
      </c>
      <c r="R123" s="55">
        <f t="shared" si="41"/>
        <v>1507.2427435999998</v>
      </c>
      <c r="S123" s="55">
        <f t="shared" si="41"/>
        <v>1534.7640161333331</v>
      </c>
      <c r="T123" s="55">
        <f t="shared" si="41"/>
        <v>1604.136413733333</v>
      </c>
      <c r="U123" s="55">
        <f t="shared" si="41"/>
        <v>1576.5876822666667</v>
      </c>
      <c r="V123" s="55">
        <f t="shared" si="41"/>
        <v>1530.0629725333333</v>
      </c>
      <c r="W123" s="55">
        <f t="shared" si="41"/>
        <v>1616.3363435999997</v>
      </c>
      <c r="X123" s="55">
        <f t="shared" si="41"/>
        <v>1692.0688238666664</v>
      </c>
      <c r="Y123" s="55">
        <f t="shared" si="41"/>
        <v>1709.771301333333</v>
      </c>
      <c r="Z123" s="55">
        <f t="shared" si="41"/>
        <v>1684.1309657333331</v>
      </c>
      <c r="AA123" s="55">
        <f t="shared" si="41"/>
        <v>1543.0347210666664</v>
      </c>
      <c r="AB123" s="55">
        <f t="shared" si="41"/>
        <v>1524.7786121333331</v>
      </c>
      <c r="AC123" s="55">
        <f t="shared" si="41"/>
        <v>1409.6577762666664</v>
      </c>
      <c r="AD123" s="55">
        <f t="shared" si="41"/>
        <v>1428.1075819999999</v>
      </c>
      <c r="AE123" s="55">
        <f>(AE35*0.5)</f>
        <v>1420.6650978666667</v>
      </c>
    </row>
    <row r="124" spans="1:31" ht="12.75">
      <c r="A124" s="4"/>
      <c r="B124" s="4"/>
      <c r="C124" s="57" t="s">
        <v>95</v>
      </c>
      <c r="D124" s="54">
        <v>0</v>
      </c>
      <c r="E124" s="56"/>
      <c r="F124" s="55">
        <f aca="true" t="shared" si="42" ref="F124:F132">(F146*$D124)*10^6</f>
        <v>0</v>
      </c>
      <c r="G124" s="55">
        <f aca="true" t="shared" si="43" ref="G124:AD124">(G146*$D124)*10^6</f>
        <v>0</v>
      </c>
      <c r="H124" s="55">
        <f t="shared" si="43"/>
        <v>0</v>
      </c>
      <c r="I124" s="55">
        <f t="shared" si="43"/>
        <v>0</v>
      </c>
      <c r="J124" s="55">
        <f t="shared" si="43"/>
        <v>0</v>
      </c>
      <c r="K124" s="55">
        <f t="shared" si="43"/>
        <v>0</v>
      </c>
      <c r="L124" s="55">
        <f t="shared" si="43"/>
        <v>0</v>
      </c>
      <c r="M124" s="55">
        <f t="shared" si="43"/>
        <v>0</v>
      </c>
      <c r="N124" s="55">
        <f t="shared" si="43"/>
        <v>0</v>
      </c>
      <c r="O124" s="55">
        <f t="shared" si="43"/>
        <v>0</v>
      </c>
      <c r="P124" s="55">
        <f t="shared" si="43"/>
        <v>0</v>
      </c>
      <c r="Q124" s="55">
        <f t="shared" si="43"/>
        <v>0</v>
      </c>
      <c r="R124" s="55">
        <f t="shared" si="43"/>
        <v>0</v>
      </c>
      <c r="S124" s="55">
        <f t="shared" si="43"/>
        <v>0</v>
      </c>
      <c r="T124" s="55">
        <f t="shared" si="43"/>
        <v>0</v>
      </c>
      <c r="U124" s="55">
        <f t="shared" si="43"/>
        <v>0</v>
      </c>
      <c r="V124" s="55">
        <f t="shared" si="43"/>
        <v>0</v>
      </c>
      <c r="W124" s="55">
        <f t="shared" si="43"/>
        <v>0</v>
      </c>
      <c r="X124" s="55">
        <f t="shared" si="43"/>
        <v>0</v>
      </c>
      <c r="Y124" s="55">
        <f t="shared" si="43"/>
        <v>0</v>
      </c>
      <c r="Z124" s="55">
        <f t="shared" si="43"/>
        <v>0</v>
      </c>
      <c r="AA124" s="55">
        <f t="shared" si="43"/>
        <v>0</v>
      </c>
      <c r="AB124" s="55">
        <f t="shared" si="43"/>
        <v>0</v>
      </c>
      <c r="AC124" s="55">
        <f t="shared" si="43"/>
        <v>0</v>
      </c>
      <c r="AD124" s="55">
        <f t="shared" si="43"/>
        <v>0</v>
      </c>
      <c r="AE124" s="55">
        <f aca="true" t="shared" si="44" ref="AE124:AE132">(AE146*$D124)*10^6</f>
        <v>0</v>
      </c>
    </row>
    <row r="125" spans="1:31" ht="12.75">
      <c r="A125" s="4"/>
      <c r="B125" s="4"/>
      <c r="C125" s="57" t="s">
        <v>96</v>
      </c>
      <c r="D125" s="54">
        <v>0</v>
      </c>
      <c r="E125" s="52"/>
      <c r="F125" s="55">
        <f t="shared" si="42"/>
        <v>0</v>
      </c>
      <c r="G125" s="55">
        <f aca="true" t="shared" si="45" ref="G125:AD125">(G147*$D125)*10^6</f>
        <v>0</v>
      </c>
      <c r="H125" s="55">
        <f t="shared" si="45"/>
        <v>0</v>
      </c>
      <c r="I125" s="55">
        <f t="shared" si="45"/>
        <v>0</v>
      </c>
      <c r="J125" s="55">
        <f t="shared" si="45"/>
        <v>0</v>
      </c>
      <c r="K125" s="55">
        <f t="shared" si="45"/>
        <v>0</v>
      </c>
      <c r="L125" s="55">
        <f t="shared" si="45"/>
        <v>0</v>
      </c>
      <c r="M125" s="55">
        <f t="shared" si="45"/>
        <v>0</v>
      </c>
      <c r="N125" s="55">
        <f t="shared" si="45"/>
        <v>0</v>
      </c>
      <c r="O125" s="55">
        <f t="shared" si="45"/>
        <v>0</v>
      </c>
      <c r="P125" s="55">
        <f t="shared" si="45"/>
        <v>0</v>
      </c>
      <c r="Q125" s="55">
        <f t="shared" si="45"/>
        <v>0</v>
      </c>
      <c r="R125" s="55">
        <f t="shared" si="45"/>
        <v>0</v>
      </c>
      <c r="S125" s="55">
        <f t="shared" si="45"/>
        <v>0</v>
      </c>
      <c r="T125" s="55">
        <f t="shared" si="45"/>
        <v>0</v>
      </c>
      <c r="U125" s="55">
        <f t="shared" si="45"/>
        <v>0</v>
      </c>
      <c r="V125" s="55">
        <f t="shared" si="45"/>
        <v>0</v>
      </c>
      <c r="W125" s="55">
        <f t="shared" si="45"/>
        <v>0</v>
      </c>
      <c r="X125" s="55">
        <f t="shared" si="45"/>
        <v>0</v>
      </c>
      <c r="Y125" s="55">
        <f t="shared" si="45"/>
        <v>0</v>
      </c>
      <c r="Z125" s="55">
        <f t="shared" si="45"/>
        <v>0</v>
      </c>
      <c r="AA125" s="55">
        <f t="shared" si="45"/>
        <v>0</v>
      </c>
      <c r="AB125" s="55">
        <f t="shared" si="45"/>
        <v>0</v>
      </c>
      <c r="AC125" s="55">
        <f t="shared" si="45"/>
        <v>0</v>
      </c>
      <c r="AD125" s="55">
        <f t="shared" si="45"/>
        <v>0</v>
      </c>
      <c r="AE125" s="55">
        <f t="shared" si="44"/>
        <v>0</v>
      </c>
    </row>
    <row r="126" spans="1:31" ht="12.75">
      <c r="A126" s="4"/>
      <c r="B126" s="4"/>
      <c r="C126" s="57" t="s">
        <v>97</v>
      </c>
      <c r="D126" s="54">
        <v>0</v>
      </c>
      <c r="E126" s="52"/>
      <c r="F126" s="55">
        <f t="shared" si="42"/>
        <v>0</v>
      </c>
      <c r="G126" s="55">
        <f aca="true" t="shared" si="46" ref="G126:AD126">(G148*$D126)*10^6</f>
        <v>0</v>
      </c>
      <c r="H126" s="55">
        <f t="shared" si="46"/>
        <v>0</v>
      </c>
      <c r="I126" s="55">
        <f t="shared" si="46"/>
        <v>0</v>
      </c>
      <c r="J126" s="55">
        <f t="shared" si="46"/>
        <v>0</v>
      </c>
      <c r="K126" s="55">
        <f t="shared" si="46"/>
        <v>0</v>
      </c>
      <c r="L126" s="55">
        <f t="shared" si="46"/>
        <v>0</v>
      </c>
      <c r="M126" s="55">
        <f t="shared" si="46"/>
        <v>0</v>
      </c>
      <c r="N126" s="55">
        <f t="shared" si="46"/>
        <v>0</v>
      </c>
      <c r="O126" s="55">
        <f t="shared" si="46"/>
        <v>0</v>
      </c>
      <c r="P126" s="55">
        <f t="shared" si="46"/>
        <v>0</v>
      </c>
      <c r="Q126" s="55">
        <f t="shared" si="46"/>
        <v>0</v>
      </c>
      <c r="R126" s="55">
        <f t="shared" si="46"/>
        <v>0</v>
      </c>
      <c r="S126" s="55">
        <f t="shared" si="46"/>
        <v>0</v>
      </c>
      <c r="T126" s="55">
        <f t="shared" si="46"/>
        <v>0</v>
      </c>
      <c r="U126" s="55">
        <f t="shared" si="46"/>
        <v>0</v>
      </c>
      <c r="V126" s="55">
        <f t="shared" si="46"/>
        <v>0</v>
      </c>
      <c r="W126" s="55">
        <f t="shared" si="46"/>
        <v>0</v>
      </c>
      <c r="X126" s="55">
        <f t="shared" si="46"/>
        <v>0</v>
      </c>
      <c r="Y126" s="55">
        <f t="shared" si="46"/>
        <v>0</v>
      </c>
      <c r="Z126" s="55">
        <f t="shared" si="46"/>
        <v>0</v>
      </c>
      <c r="AA126" s="55">
        <f t="shared" si="46"/>
        <v>0</v>
      </c>
      <c r="AB126" s="55">
        <f t="shared" si="46"/>
        <v>0</v>
      </c>
      <c r="AC126" s="55">
        <f t="shared" si="46"/>
        <v>0</v>
      </c>
      <c r="AD126" s="55">
        <f t="shared" si="46"/>
        <v>0</v>
      </c>
      <c r="AE126" s="55">
        <f t="shared" si="44"/>
        <v>0</v>
      </c>
    </row>
    <row r="127" spans="1:31" ht="12.75">
      <c r="A127" s="4"/>
      <c r="B127" s="4"/>
      <c r="C127" s="57" t="s">
        <v>98</v>
      </c>
      <c r="D127" s="54">
        <v>0</v>
      </c>
      <c r="E127" s="52"/>
      <c r="F127" s="55">
        <f t="shared" si="42"/>
        <v>0</v>
      </c>
      <c r="G127" s="55">
        <f aca="true" t="shared" si="47" ref="G127:AD127">(G149*$D127)*10^6</f>
        <v>0</v>
      </c>
      <c r="H127" s="55">
        <f t="shared" si="47"/>
        <v>0</v>
      </c>
      <c r="I127" s="55">
        <f t="shared" si="47"/>
        <v>0</v>
      </c>
      <c r="J127" s="55">
        <f t="shared" si="47"/>
        <v>0</v>
      </c>
      <c r="K127" s="55">
        <f t="shared" si="47"/>
        <v>0</v>
      </c>
      <c r="L127" s="55">
        <f t="shared" si="47"/>
        <v>0</v>
      </c>
      <c r="M127" s="55">
        <f t="shared" si="47"/>
        <v>0</v>
      </c>
      <c r="N127" s="55">
        <f t="shared" si="47"/>
        <v>0</v>
      </c>
      <c r="O127" s="55">
        <f t="shared" si="47"/>
        <v>0</v>
      </c>
      <c r="P127" s="55">
        <f t="shared" si="47"/>
        <v>0</v>
      </c>
      <c r="Q127" s="55">
        <f t="shared" si="47"/>
        <v>0</v>
      </c>
      <c r="R127" s="55">
        <f t="shared" si="47"/>
        <v>0</v>
      </c>
      <c r="S127" s="55">
        <f t="shared" si="47"/>
        <v>0</v>
      </c>
      <c r="T127" s="55">
        <f t="shared" si="47"/>
        <v>0</v>
      </c>
      <c r="U127" s="55">
        <f t="shared" si="47"/>
        <v>0</v>
      </c>
      <c r="V127" s="55">
        <f t="shared" si="47"/>
        <v>0</v>
      </c>
      <c r="W127" s="55">
        <f t="shared" si="47"/>
        <v>0</v>
      </c>
      <c r="X127" s="55">
        <f t="shared" si="47"/>
        <v>0</v>
      </c>
      <c r="Y127" s="55">
        <f t="shared" si="47"/>
        <v>0</v>
      </c>
      <c r="Z127" s="55">
        <f t="shared" si="47"/>
        <v>0</v>
      </c>
      <c r="AA127" s="55">
        <f t="shared" si="47"/>
        <v>0</v>
      </c>
      <c r="AB127" s="55">
        <f t="shared" si="47"/>
        <v>0</v>
      </c>
      <c r="AC127" s="55">
        <f t="shared" si="47"/>
        <v>0</v>
      </c>
      <c r="AD127" s="55">
        <f t="shared" si="47"/>
        <v>0</v>
      </c>
      <c r="AE127" s="55">
        <f t="shared" si="44"/>
        <v>0</v>
      </c>
    </row>
    <row r="128" spans="1:31" ht="12.75">
      <c r="A128" s="1"/>
      <c r="B128" s="1"/>
      <c r="C128" s="57" t="s">
        <v>99</v>
      </c>
      <c r="D128" s="54">
        <v>0</v>
      </c>
      <c r="E128" s="51"/>
      <c r="F128" s="55">
        <f t="shared" si="42"/>
        <v>0</v>
      </c>
      <c r="G128" s="55">
        <f aca="true" t="shared" si="48" ref="G128:AD128">(G150*$D128)*10^6</f>
        <v>0</v>
      </c>
      <c r="H128" s="55">
        <f t="shared" si="48"/>
        <v>0</v>
      </c>
      <c r="I128" s="55">
        <f t="shared" si="48"/>
        <v>0</v>
      </c>
      <c r="J128" s="55">
        <f t="shared" si="48"/>
        <v>0</v>
      </c>
      <c r="K128" s="55">
        <f t="shared" si="48"/>
        <v>0</v>
      </c>
      <c r="L128" s="55">
        <f t="shared" si="48"/>
        <v>0</v>
      </c>
      <c r="M128" s="55">
        <f t="shared" si="48"/>
        <v>0</v>
      </c>
      <c r="N128" s="55">
        <f t="shared" si="48"/>
        <v>0</v>
      </c>
      <c r="O128" s="55">
        <f t="shared" si="48"/>
        <v>0</v>
      </c>
      <c r="P128" s="55">
        <f t="shared" si="48"/>
        <v>0</v>
      </c>
      <c r="Q128" s="55">
        <f t="shared" si="48"/>
        <v>0</v>
      </c>
      <c r="R128" s="55">
        <f t="shared" si="48"/>
        <v>0</v>
      </c>
      <c r="S128" s="55">
        <f t="shared" si="48"/>
        <v>0</v>
      </c>
      <c r="T128" s="55">
        <f t="shared" si="48"/>
        <v>0</v>
      </c>
      <c r="U128" s="55">
        <f t="shared" si="48"/>
        <v>0</v>
      </c>
      <c r="V128" s="55">
        <f t="shared" si="48"/>
        <v>0</v>
      </c>
      <c r="W128" s="55">
        <f t="shared" si="48"/>
        <v>0</v>
      </c>
      <c r="X128" s="55">
        <f t="shared" si="48"/>
        <v>0</v>
      </c>
      <c r="Y128" s="55">
        <f t="shared" si="48"/>
        <v>0</v>
      </c>
      <c r="Z128" s="55">
        <f t="shared" si="48"/>
        <v>0</v>
      </c>
      <c r="AA128" s="55">
        <f t="shared" si="48"/>
        <v>0</v>
      </c>
      <c r="AB128" s="55">
        <f t="shared" si="48"/>
        <v>0</v>
      </c>
      <c r="AC128" s="55">
        <f t="shared" si="48"/>
        <v>0</v>
      </c>
      <c r="AD128" s="55">
        <f t="shared" si="48"/>
        <v>0</v>
      </c>
      <c r="AE128" s="55">
        <f t="shared" si="44"/>
        <v>0</v>
      </c>
    </row>
    <row r="129" spans="1:31" ht="12.75">
      <c r="A129" s="4"/>
      <c r="B129" s="4"/>
      <c r="C129" s="57" t="s">
        <v>100</v>
      </c>
      <c r="D129" s="54">
        <v>0</v>
      </c>
      <c r="E129" s="56"/>
      <c r="F129" s="55">
        <f t="shared" si="42"/>
        <v>0</v>
      </c>
      <c r="G129" s="55">
        <f aca="true" t="shared" si="49" ref="G129:AD129">(G151*$D129)*10^6</f>
        <v>0</v>
      </c>
      <c r="H129" s="55">
        <f t="shared" si="49"/>
        <v>0</v>
      </c>
      <c r="I129" s="55">
        <f t="shared" si="49"/>
        <v>0</v>
      </c>
      <c r="J129" s="55">
        <f t="shared" si="49"/>
        <v>0</v>
      </c>
      <c r="K129" s="55">
        <f t="shared" si="49"/>
        <v>0</v>
      </c>
      <c r="L129" s="55">
        <f t="shared" si="49"/>
        <v>0</v>
      </c>
      <c r="M129" s="55">
        <f t="shared" si="49"/>
        <v>0</v>
      </c>
      <c r="N129" s="55">
        <f t="shared" si="49"/>
        <v>0</v>
      </c>
      <c r="O129" s="55">
        <f t="shared" si="49"/>
        <v>0</v>
      </c>
      <c r="P129" s="55">
        <f t="shared" si="49"/>
        <v>0</v>
      </c>
      <c r="Q129" s="55">
        <f t="shared" si="49"/>
        <v>0</v>
      </c>
      <c r="R129" s="55">
        <f t="shared" si="49"/>
        <v>0</v>
      </c>
      <c r="S129" s="55">
        <f t="shared" si="49"/>
        <v>0</v>
      </c>
      <c r="T129" s="55">
        <f t="shared" si="49"/>
        <v>0</v>
      </c>
      <c r="U129" s="55">
        <f t="shared" si="49"/>
        <v>0</v>
      </c>
      <c r="V129" s="55">
        <f t="shared" si="49"/>
        <v>0</v>
      </c>
      <c r="W129" s="55">
        <f t="shared" si="49"/>
        <v>0</v>
      </c>
      <c r="X129" s="55">
        <f t="shared" si="49"/>
        <v>0</v>
      </c>
      <c r="Y129" s="55">
        <f t="shared" si="49"/>
        <v>0</v>
      </c>
      <c r="Z129" s="55">
        <f t="shared" si="49"/>
        <v>0</v>
      </c>
      <c r="AA129" s="55">
        <f t="shared" si="49"/>
        <v>0</v>
      </c>
      <c r="AB129" s="55">
        <f t="shared" si="49"/>
        <v>0</v>
      </c>
      <c r="AC129" s="55">
        <f t="shared" si="49"/>
        <v>0</v>
      </c>
      <c r="AD129" s="55">
        <f t="shared" si="49"/>
        <v>0</v>
      </c>
      <c r="AE129" s="55">
        <f t="shared" si="44"/>
        <v>0</v>
      </c>
    </row>
    <row r="130" spans="3:31" ht="12.75">
      <c r="C130" s="57" t="s">
        <v>101</v>
      </c>
      <c r="D130" s="54">
        <v>0</v>
      </c>
      <c r="E130" s="52"/>
      <c r="F130" s="55">
        <f t="shared" si="42"/>
        <v>0</v>
      </c>
      <c r="G130" s="55">
        <f aca="true" t="shared" si="50" ref="G130:AD130">(G152*$D130)*10^6</f>
        <v>0</v>
      </c>
      <c r="H130" s="55">
        <f t="shared" si="50"/>
        <v>0</v>
      </c>
      <c r="I130" s="55">
        <f t="shared" si="50"/>
        <v>0</v>
      </c>
      <c r="J130" s="55">
        <f t="shared" si="50"/>
        <v>0</v>
      </c>
      <c r="K130" s="55">
        <f t="shared" si="50"/>
        <v>0</v>
      </c>
      <c r="L130" s="55">
        <f t="shared" si="50"/>
        <v>0</v>
      </c>
      <c r="M130" s="55">
        <f t="shared" si="50"/>
        <v>0</v>
      </c>
      <c r="N130" s="55">
        <f t="shared" si="50"/>
        <v>0</v>
      </c>
      <c r="O130" s="55">
        <f t="shared" si="50"/>
        <v>0</v>
      </c>
      <c r="P130" s="55">
        <f t="shared" si="50"/>
        <v>0</v>
      </c>
      <c r="Q130" s="55">
        <f t="shared" si="50"/>
        <v>0</v>
      </c>
      <c r="R130" s="55">
        <f t="shared" si="50"/>
        <v>0</v>
      </c>
      <c r="S130" s="55">
        <f t="shared" si="50"/>
        <v>0</v>
      </c>
      <c r="T130" s="55">
        <f t="shared" si="50"/>
        <v>0</v>
      </c>
      <c r="U130" s="55">
        <f t="shared" si="50"/>
        <v>0</v>
      </c>
      <c r="V130" s="55">
        <f t="shared" si="50"/>
        <v>0</v>
      </c>
      <c r="W130" s="55">
        <f t="shared" si="50"/>
        <v>0</v>
      </c>
      <c r="X130" s="55">
        <f t="shared" si="50"/>
        <v>0</v>
      </c>
      <c r="Y130" s="55">
        <f t="shared" si="50"/>
        <v>0</v>
      </c>
      <c r="Z130" s="55">
        <f t="shared" si="50"/>
        <v>0</v>
      </c>
      <c r="AA130" s="55">
        <f t="shared" si="50"/>
        <v>0</v>
      </c>
      <c r="AB130" s="55">
        <f t="shared" si="50"/>
        <v>0</v>
      </c>
      <c r="AC130" s="55">
        <f t="shared" si="50"/>
        <v>0</v>
      </c>
      <c r="AD130" s="55">
        <f t="shared" si="50"/>
        <v>0</v>
      </c>
      <c r="AE130" s="55">
        <f t="shared" si="44"/>
        <v>0</v>
      </c>
    </row>
    <row r="131" spans="3:31" ht="12.75">
      <c r="C131" s="57" t="s">
        <v>102</v>
      </c>
      <c r="D131" s="54">
        <v>0</v>
      </c>
      <c r="E131" s="52"/>
      <c r="F131" s="55">
        <f t="shared" si="42"/>
        <v>0</v>
      </c>
      <c r="G131" s="55">
        <f aca="true" t="shared" si="51" ref="G131:AD131">(G153*$D131)*10^6</f>
        <v>0</v>
      </c>
      <c r="H131" s="55">
        <f t="shared" si="51"/>
        <v>0</v>
      </c>
      <c r="I131" s="55">
        <f t="shared" si="51"/>
        <v>0</v>
      </c>
      <c r="J131" s="55">
        <f t="shared" si="51"/>
        <v>0</v>
      </c>
      <c r="K131" s="55">
        <f t="shared" si="51"/>
        <v>0</v>
      </c>
      <c r="L131" s="55">
        <f t="shared" si="51"/>
        <v>0</v>
      </c>
      <c r="M131" s="55">
        <f t="shared" si="51"/>
        <v>0</v>
      </c>
      <c r="N131" s="55">
        <f t="shared" si="51"/>
        <v>0</v>
      </c>
      <c r="O131" s="55">
        <f t="shared" si="51"/>
        <v>0</v>
      </c>
      <c r="P131" s="55">
        <f t="shared" si="51"/>
        <v>0</v>
      </c>
      <c r="Q131" s="55">
        <f t="shared" si="51"/>
        <v>0</v>
      </c>
      <c r="R131" s="55">
        <f t="shared" si="51"/>
        <v>0</v>
      </c>
      <c r="S131" s="55">
        <f t="shared" si="51"/>
        <v>0</v>
      </c>
      <c r="T131" s="55">
        <f t="shared" si="51"/>
        <v>0</v>
      </c>
      <c r="U131" s="55">
        <f t="shared" si="51"/>
        <v>0</v>
      </c>
      <c r="V131" s="55">
        <f t="shared" si="51"/>
        <v>0</v>
      </c>
      <c r="W131" s="55">
        <f t="shared" si="51"/>
        <v>0</v>
      </c>
      <c r="X131" s="55">
        <f t="shared" si="51"/>
        <v>0</v>
      </c>
      <c r="Y131" s="55">
        <f t="shared" si="51"/>
        <v>0</v>
      </c>
      <c r="Z131" s="55">
        <f t="shared" si="51"/>
        <v>0</v>
      </c>
      <c r="AA131" s="55">
        <f t="shared" si="51"/>
        <v>0</v>
      </c>
      <c r="AB131" s="55">
        <f t="shared" si="51"/>
        <v>0</v>
      </c>
      <c r="AC131" s="55">
        <f t="shared" si="51"/>
        <v>0</v>
      </c>
      <c r="AD131" s="55">
        <f t="shared" si="51"/>
        <v>0</v>
      </c>
      <c r="AE131" s="55">
        <f t="shared" si="44"/>
        <v>0</v>
      </c>
    </row>
    <row r="132" spans="1:31" ht="12.75">
      <c r="A132" s="4"/>
      <c r="B132" s="4"/>
      <c r="C132" s="57" t="s">
        <v>103</v>
      </c>
      <c r="D132" s="54">
        <v>0</v>
      </c>
      <c r="E132" s="52"/>
      <c r="F132" s="55">
        <f t="shared" si="42"/>
        <v>0</v>
      </c>
      <c r="G132" s="55">
        <f aca="true" t="shared" si="52" ref="G132:AD132">(G154*$D132)*10^6</f>
        <v>0</v>
      </c>
      <c r="H132" s="55">
        <f t="shared" si="52"/>
        <v>0</v>
      </c>
      <c r="I132" s="55">
        <f t="shared" si="52"/>
        <v>0</v>
      </c>
      <c r="J132" s="55">
        <f t="shared" si="52"/>
        <v>0</v>
      </c>
      <c r="K132" s="55">
        <f t="shared" si="52"/>
        <v>0</v>
      </c>
      <c r="L132" s="55">
        <f t="shared" si="52"/>
        <v>0</v>
      </c>
      <c r="M132" s="55">
        <f t="shared" si="52"/>
        <v>0</v>
      </c>
      <c r="N132" s="55">
        <f t="shared" si="52"/>
        <v>0</v>
      </c>
      <c r="O132" s="55">
        <f t="shared" si="52"/>
        <v>0</v>
      </c>
      <c r="P132" s="55">
        <f t="shared" si="52"/>
        <v>0</v>
      </c>
      <c r="Q132" s="55">
        <f t="shared" si="52"/>
        <v>0</v>
      </c>
      <c r="R132" s="55">
        <f t="shared" si="52"/>
        <v>0</v>
      </c>
      <c r="S132" s="55">
        <f t="shared" si="52"/>
        <v>0</v>
      </c>
      <c r="T132" s="55">
        <f t="shared" si="52"/>
        <v>0</v>
      </c>
      <c r="U132" s="55">
        <f t="shared" si="52"/>
        <v>0</v>
      </c>
      <c r="V132" s="55">
        <f t="shared" si="52"/>
        <v>0</v>
      </c>
      <c r="W132" s="55">
        <f t="shared" si="52"/>
        <v>0</v>
      </c>
      <c r="X132" s="55">
        <f t="shared" si="52"/>
        <v>0</v>
      </c>
      <c r="Y132" s="55">
        <f t="shared" si="52"/>
        <v>0</v>
      </c>
      <c r="Z132" s="55">
        <f t="shared" si="52"/>
        <v>0</v>
      </c>
      <c r="AA132" s="55">
        <f t="shared" si="52"/>
        <v>0</v>
      </c>
      <c r="AB132" s="55">
        <f t="shared" si="52"/>
        <v>0</v>
      </c>
      <c r="AC132" s="55">
        <f t="shared" si="52"/>
        <v>0</v>
      </c>
      <c r="AD132" s="55">
        <f t="shared" si="52"/>
        <v>0</v>
      </c>
      <c r="AE132" s="55">
        <f t="shared" si="44"/>
        <v>0</v>
      </c>
    </row>
    <row r="133" spans="1:31" ht="12.75">
      <c r="A133" s="1"/>
      <c r="B133" s="1"/>
      <c r="C133" s="58" t="s">
        <v>106</v>
      </c>
      <c r="D133" s="52" t="s">
        <v>107</v>
      </c>
      <c r="E133" s="52"/>
      <c r="F133" s="55">
        <f>(F34*0.5)</f>
        <v>12104.467771733332</v>
      </c>
      <c r="G133" s="55">
        <f aca="true" t="shared" si="53" ref="G133:AD133">(G34*0.5)</f>
        <v>11608.653686666665</v>
      </c>
      <c r="H133" s="55">
        <f t="shared" si="53"/>
        <v>10586.119002799998</v>
      </c>
      <c r="I133" s="55">
        <f t="shared" si="53"/>
        <v>11083.382474266666</v>
      </c>
      <c r="J133" s="55">
        <f t="shared" si="53"/>
        <v>11819.013977466666</v>
      </c>
      <c r="K133" s="55">
        <f t="shared" si="53"/>
        <v>11014.923642799999</v>
      </c>
      <c r="L133" s="55">
        <f t="shared" si="53"/>
        <v>10770.130220666666</v>
      </c>
      <c r="M133" s="55">
        <f t="shared" si="53"/>
        <v>12176.245794533332</v>
      </c>
      <c r="N133" s="55">
        <f t="shared" si="53"/>
        <v>11742.048442666666</v>
      </c>
      <c r="O133" s="55">
        <f t="shared" si="53"/>
        <v>12043.683341066664</v>
      </c>
      <c r="P133" s="55">
        <f t="shared" si="53"/>
        <v>12393.86414933333</v>
      </c>
      <c r="Q133" s="55">
        <f t="shared" si="53"/>
        <v>11087.739539066666</v>
      </c>
      <c r="R133" s="55">
        <f t="shared" si="53"/>
        <v>11304.322617866665</v>
      </c>
      <c r="S133" s="55">
        <f t="shared" si="53"/>
        <v>11510.738098933332</v>
      </c>
      <c r="T133" s="55">
        <f t="shared" si="53"/>
        <v>12031.031080933331</v>
      </c>
      <c r="U133" s="55">
        <f t="shared" si="53"/>
        <v>11824.406318266665</v>
      </c>
      <c r="V133" s="55">
        <f t="shared" si="53"/>
        <v>11475.470067599997</v>
      </c>
      <c r="W133" s="55">
        <f t="shared" si="53"/>
        <v>12122.514599066666</v>
      </c>
      <c r="X133" s="55">
        <f t="shared" si="53"/>
        <v>12690.5234148</v>
      </c>
      <c r="Y133" s="55">
        <f t="shared" si="53"/>
        <v>12823.292552399997</v>
      </c>
      <c r="Z133" s="55">
        <f t="shared" si="53"/>
        <v>12630.983541733332</v>
      </c>
      <c r="AA133" s="55">
        <f t="shared" si="53"/>
        <v>11572.766716133332</v>
      </c>
      <c r="AB133" s="55">
        <f t="shared" si="53"/>
        <v>11435.847568933332</v>
      </c>
      <c r="AC133" s="55">
        <f t="shared" si="53"/>
        <v>10572.4266428</v>
      </c>
      <c r="AD133" s="55">
        <f t="shared" si="53"/>
        <v>10710.797773866665</v>
      </c>
      <c r="AE133" s="55">
        <f>(AE34*0.5)</f>
        <v>10654.993799999998</v>
      </c>
    </row>
    <row r="134" spans="1:31" ht="12.75">
      <c r="A134" s="1"/>
      <c r="B134" s="1"/>
      <c r="C134" s="59" t="s">
        <v>69</v>
      </c>
      <c r="D134" s="54">
        <v>0</v>
      </c>
      <c r="E134" s="51"/>
      <c r="F134" s="55">
        <f>(F156*$D134)*10^6</f>
        <v>0</v>
      </c>
      <c r="G134" s="55">
        <f aca="true" t="shared" si="54" ref="G134:AD134">(G156*$D134)*10^6</f>
        <v>0</v>
      </c>
      <c r="H134" s="55">
        <f t="shared" si="54"/>
        <v>0</v>
      </c>
      <c r="I134" s="55">
        <f t="shared" si="54"/>
        <v>0</v>
      </c>
      <c r="J134" s="55">
        <f t="shared" si="54"/>
        <v>0</v>
      </c>
      <c r="K134" s="55">
        <f t="shared" si="54"/>
        <v>0</v>
      </c>
      <c r="L134" s="55">
        <f t="shared" si="54"/>
        <v>0</v>
      </c>
      <c r="M134" s="55">
        <f t="shared" si="54"/>
        <v>0</v>
      </c>
      <c r="N134" s="55">
        <f t="shared" si="54"/>
        <v>0</v>
      </c>
      <c r="O134" s="55">
        <f t="shared" si="54"/>
        <v>0</v>
      </c>
      <c r="P134" s="55">
        <f t="shared" si="54"/>
        <v>0</v>
      </c>
      <c r="Q134" s="55">
        <f t="shared" si="54"/>
        <v>0</v>
      </c>
      <c r="R134" s="55">
        <f t="shared" si="54"/>
        <v>0</v>
      </c>
      <c r="S134" s="55">
        <f t="shared" si="54"/>
        <v>0</v>
      </c>
      <c r="T134" s="55">
        <f t="shared" si="54"/>
        <v>0</v>
      </c>
      <c r="U134" s="55">
        <f t="shared" si="54"/>
        <v>0</v>
      </c>
      <c r="V134" s="55">
        <f t="shared" si="54"/>
        <v>0</v>
      </c>
      <c r="W134" s="55">
        <f t="shared" si="54"/>
        <v>0</v>
      </c>
      <c r="X134" s="55">
        <f t="shared" si="54"/>
        <v>0</v>
      </c>
      <c r="Y134" s="55">
        <f t="shared" si="54"/>
        <v>0</v>
      </c>
      <c r="Z134" s="55">
        <f t="shared" si="54"/>
        <v>0</v>
      </c>
      <c r="AA134" s="55">
        <f t="shared" si="54"/>
        <v>0</v>
      </c>
      <c r="AB134" s="55">
        <f t="shared" si="54"/>
        <v>0</v>
      </c>
      <c r="AC134" s="55">
        <f t="shared" si="54"/>
        <v>0</v>
      </c>
      <c r="AD134" s="55">
        <f t="shared" si="54"/>
        <v>0</v>
      </c>
      <c r="AE134" s="55">
        <f>(AE156*$D134)*10^6</f>
        <v>0</v>
      </c>
    </row>
    <row r="135" spans="1:31" ht="12.75">
      <c r="A135" s="4"/>
      <c r="B135" s="4"/>
      <c r="C135" s="9"/>
      <c r="D135" s="9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2.75">
      <c r="A136" s="1"/>
      <c r="B136" s="1"/>
      <c r="C136" s="10"/>
      <c r="D136" s="1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5.75">
      <c r="A137" s="65" t="s">
        <v>115</v>
      </c>
      <c r="B137" s="1"/>
      <c r="C137" s="10"/>
      <c r="D137" s="10"/>
      <c r="F137" s="6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2.75">
      <c r="A138" s="1"/>
      <c r="B138" s="1" t="s">
        <v>108</v>
      </c>
      <c r="C138" s="60" t="s">
        <v>90</v>
      </c>
      <c r="D138" s="61"/>
      <c r="E138" s="61"/>
      <c r="F138" s="60">
        <v>1980</v>
      </c>
      <c r="G138" s="60">
        <v>1981</v>
      </c>
      <c r="H138" s="60">
        <v>1982</v>
      </c>
      <c r="I138" s="60">
        <v>1983</v>
      </c>
      <c r="J138" s="60">
        <v>1984</v>
      </c>
      <c r="K138" s="60">
        <v>1985</v>
      </c>
      <c r="L138" s="60">
        <v>1986</v>
      </c>
      <c r="M138" s="60">
        <v>1987</v>
      </c>
      <c r="N138" s="60">
        <v>1988</v>
      </c>
      <c r="O138" s="60">
        <v>1989</v>
      </c>
      <c r="P138" s="60">
        <v>1990</v>
      </c>
      <c r="Q138" s="60">
        <v>1991</v>
      </c>
      <c r="R138" s="60">
        <v>1992</v>
      </c>
      <c r="S138" s="60">
        <v>1993</v>
      </c>
      <c r="T138" s="60">
        <v>1994</v>
      </c>
      <c r="U138" s="60">
        <v>1995</v>
      </c>
      <c r="V138" s="60">
        <v>1996</v>
      </c>
      <c r="W138" s="60">
        <v>1997</v>
      </c>
      <c r="X138" s="60">
        <v>1998</v>
      </c>
      <c r="Y138" s="60">
        <v>1999</v>
      </c>
      <c r="Z138" s="60">
        <v>2000</v>
      </c>
      <c r="AA138" s="60">
        <v>2001</v>
      </c>
      <c r="AB138" s="60">
        <v>2002</v>
      </c>
      <c r="AC138" s="60">
        <v>2003</v>
      </c>
      <c r="AD138" s="60">
        <v>2004</v>
      </c>
      <c r="AE138" s="60">
        <f>AD138+1</f>
        <v>2005</v>
      </c>
    </row>
    <row r="139" spans="1:31" ht="12.75">
      <c r="A139" s="1"/>
      <c r="B139" s="1"/>
      <c r="C139" s="60" t="s">
        <v>6</v>
      </c>
      <c r="D139" s="61"/>
      <c r="E139" s="60"/>
      <c r="F139" s="64">
        <v>5.312761053941682</v>
      </c>
      <c r="G139" s="64">
        <v>4.619283086485003</v>
      </c>
      <c r="H139" s="64">
        <v>3.0970563382180982</v>
      </c>
      <c r="I139" s="64">
        <v>2.7769543409127997</v>
      </c>
      <c r="J139" s="64">
        <v>3.355033212021654</v>
      </c>
      <c r="K139" s="64">
        <v>2.3597576988324516</v>
      </c>
      <c r="L139" s="64">
        <v>1.654030669074856</v>
      </c>
      <c r="M139" s="64">
        <v>1.8485873941808668</v>
      </c>
      <c r="N139" s="64">
        <v>1.5903398215120692</v>
      </c>
      <c r="O139" s="64">
        <v>1.4250706198107304</v>
      </c>
      <c r="P139" s="64">
        <v>1.4436086238542472</v>
      </c>
      <c r="Q139" s="64">
        <v>1.296969801362693</v>
      </c>
      <c r="R139" s="64">
        <v>2.811892076534888</v>
      </c>
      <c r="S139" s="64">
        <v>2.038908657758567</v>
      </c>
      <c r="T139" s="64">
        <v>1.9973350791796995</v>
      </c>
      <c r="U139" s="64">
        <v>2.0909243936982587</v>
      </c>
      <c r="V139" s="64">
        <v>2.0296226737304552</v>
      </c>
      <c r="W139" s="64">
        <v>1.9471507807078476</v>
      </c>
      <c r="X139" s="64">
        <v>1.7644623257445282</v>
      </c>
      <c r="Y139" s="64">
        <v>1.7622612600220784</v>
      </c>
      <c r="Z139" s="64">
        <v>1.8397012604787795</v>
      </c>
      <c r="AA139" s="64">
        <v>1.6753411757406949</v>
      </c>
      <c r="AB139" s="64">
        <v>1.4833961816759398</v>
      </c>
      <c r="AC139" s="64">
        <v>1.518319384188873</v>
      </c>
      <c r="AD139" s="64">
        <v>1.494978307066305</v>
      </c>
      <c r="AE139" s="64">
        <v>1.4781798045917296</v>
      </c>
    </row>
    <row r="140" spans="1:31" ht="12.75">
      <c r="A140" s="1"/>
      <c r="B140" s="1"/>
      <c r="C140" s="60"/>
      <c r="D140" s="61"/>
      <c r="E140" s="60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:31" ht="12.75">
      <c r="A141" s="4"/>
      <c r="B141" s="4"/>
      <c r="C141" s="60" t="s">
        <v>104</v>
      </c>
      <c r="D141" s="61"/>
      <c r="E141" s="61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3:31" ht="12.75">
      <c r="C142" s="62" t="s">
        <v>91</v>
      </c>
      <c r="D142" s="61"/>
      <c r="E142" s="61"/>
      <c r="F142" s="64">
        <v>72.74924334453966</v>
      </c>
      <c r="G142" s="64">
        <v>62.58628473328</v>
      </c>
      <c r="H142" s="64">
        <v>62.70870586167808</v>
      </c>
      <c r="I142" s="64">
        <v>68.35563016592788</v>
      </c>
      <c r="J142" s="64">
        <v>75.00901653924066</v>
      </c>
      <c r="K142" s="64">
        <v>77.83573992028853</v>
      </c>
      <c r="L142" s="64">
        <v>82.0888698531154</v>
      </c>
      <c r="M142" s="64">
        <v>85.43638466137573</v>
      </c>
      <c r="N142" s="64">
        <v>85.91352592992327</v>
      </c>
      <c r="O142" s="64">
        <v>82.86704663776001</v>
      </c>
      <c r="P142" s="64">
        <v>88.47433464072132</v>
      </c>
      <c r="Q142" s="64">
        <v>81.39347785777706</v>
      </c>
      <c r="R142" s="64">
        <v>83.33515685706494</v>
      </c>
      <c r="S142" s="64">
        <v>86.87332746713574</v>
      </c>
      <c r="T142" s="64">
        <v>88.68054394659607</v>
      </c>
      <c r="U142" s="64">
        <v>89.07791080053508</v>
      </c>
      <c r="V142" s="64">
        <v>88.90832748854102</v>
      </c>
      <c r="W142" s="64">
        <v>92.50971556352461</v>
      </c>
      <c r="X142" s="64">
        <v>95.45735487125641</v>
      </c>
      <c r="Y142" s="64">
        <v>100.13444316761381</v>
      </c>
      <c r="Z142" s="64">
        <v>96.44976856765507</v>
      </c>
      <c r="AA142" s="64">
        <v>95.02737581654753</v>
      </c>
      <c r="AB142" s="64">
        <v>93.74848633333335</v>
      </c>
      <c r="AC142" s="64">
        <v>92.20535426666667</v>
      </c>
      <c r="AD142" s="64">
        <v>98.57975233333333</v>
      </c>
      <c r="AE142" s="64">
        <v>100.0457656</v>
      </c>
    </row>
    <row r="143" spans="3:31" ht="12.75">
      <c r="C143" s="62" t="s">
        <v>92</v>
      </c>
      <c r="D143" s="61"/>
      <c r="E143" s="61"/>
      <c r="F143" s="64">
        <v>10.37822167392</v>
      </c>
      <c r="G143" s="64">
        <v>10.332982000000001</v>
      </c>
      <c r="H143" s="64">
        <v>11.553615821714287</v>
      </c>
      <c r="I143" s="64">
        <v>11.92077216914286</v>
      </c>
      <c r="J143" s="64">
        <v>40.8871101904512</v>
      </c>
      <c r="K143" s="64">
        <v>44.33977738715152</v>
      </c>
      <c r="L143" s="64">
        <v>42.049010724579354</v>
      </c>
      <c r="M143" s="64">
        <v>52.48537707017919</v>
      </c>
      <c r="N143" s="64">
        <v>54.86694569734946</v>
      </c>
      <c r="O143" s="64">
        <v>58.7125303522453</v>
      </c>
      <c r="P143" s="64">
        <v>59.297540482433924</v>
      </c>
      <c r="Q143" s="64">
        <v>68.04759068324793</v>
      </c>
      <c r="R143" s="64">
        <v>68.69483896791029</v>
      </c>
      <c r="S143" s="64">
        <v>66.5876022230849</v>
      </c>
      <c r="T143" s="64">
        <v>76.55813980304934</v>
      </c>
      <c r="U143" s="64">
        <v>78.54556620775992</v>
      </c>
      <c r="V143" s="64">
        <v>81.68099537920861</v>
      </c>
      <c r="W143" s="64">
        <v>82.68622489825458</v>
      </c>
      <c r="X143" s="64">
        <v>86.35276049187993</v>
      </c>
      <c r="Y143" s="64">
        <v>89.91618805536916</v>
      </c>
      <c r="Z143" s="64">
        <v>82.13183272673479</v>
      </c>
      <c r="AA143" s="64">
        <v>76.68236479275002</v>
      </c>
      <c r="AB143" s="64">
        <v>79.93783538004452</v>
      </c>
      <c r="AC143" s="64">
        <v>76.3357422703354</v>
      </c>
      <c r="AD143" s="64">
        <v>77.72895237641993</v>
      </c>
      <c r="AE143" s="64">
        <v>73.37729212383287</v>
      </c>
    </row>
    <row r="144" spans="3:31" ht="12.75">
      <c r="C144" s="62" t="s">
        <v>93</v>
      </c>
      <c r="D144" s="61"/>
      <c r="E144" s="61"/>
      <c r="F144" s="64">
        <v>0</v>
      </c>
      <c r="G144" s="64">
        <v>0</v>
      </c>
      <c r="H144" s="64">
        <v>0</v>
      </c>
      <c r="I144" s="64">
        <v>0</v>
      </c>
      <c r="J144" s="64">
        <v>2.5634011660358937</v>
      </c>
      <c r="K144" s="64">
        <v>3.2134502400000002</v>
      </c>
      <c r="L144" s="64">
        <v>4.20220416</v>
      </c>
      <c r="M144" s="64">
        <v>3.01931311616</v>
      </c>
      <c r="N144" s="64">
        <v>5.1462522777599995</v>
      </c>
      <c r="O144" s="64">
        <v>4.153313809919999</v>
      </c>
      <c r="P144" s="64">
        <v>4.41761714944</v>
      </c>
      <c r="Q144" s="64">
        <v>2.39537408</v>
      </c>
      <c r="R144" s="64">
        <v>3.2912439859199996</v>
      </c>
      <c r="S144" s="64">
        <v>14.761583992319999</v>
      </c>
      <c r="T144" s="64">
        <v>13.798902571520001</v>
      </c>
      <c r="U144" s="64">
        <v>16.232867481600003</v>
      </c>
      <c r="V144" s="64">
        <v>16.93241088</v>
      </c>
      <c r="W144" s="64">
        <v>15.993094656</v>
      </c>
      <c r="X144" s="64">
        <v>10.9317339648</v>
      </c>
      <c r="Y144" s="64">
        <v>13.988466708479999</v>
      </c>
      <c r="Z144" s="64">
        <v>12.664201688520965</v>
      </c>
      <c r="AA144" s="64">
        <v>10.784838277979372</v>
      </c>
      <c r="AB144" s="64">
        <v>9.172934247456832</v>
      </c>
      <c r="AC144" s="64">
        <v>9.049684362106799</v>
      </c>
      <c r="AD144" s="64">
        <v>9.115569093445988</v>
      </c>
      <c r="AE144" s="64">
        <v>8.041723702193481</v>
      </c>
    </row>
    <row r="145" spans="3:31" ht="12.75">
      <c r="C145" s="62" t="s">
        <v>94</v>
      </c>
      <c r="D145" s="61"/>
      <c r="E145" s="61"/>
      <c r="F145" s="64">
        <v>6.753082614971732</v>
      </c>
      <c r="G145" s="64">
        <v>6.476468724835999</v>
      </c>
      <c r="H145" s="64">
        <v>5.9059959600150655</v>
      </c>
      <c r="I145" s="64">
        <v>6.183420028205198</v>
      </c>
      <c r="J145" s="64">
        <v>6.593827087507732</v>
      </c>
      <c r="K145" s="64">
        <v>6.1452264812971995</v>
      </c>
      <c r="L145" s="64">
        <v>6.008655592780133</v>
      </c>
      <c r="M145" s="64">
        <v>6.793127977872134</v>
      </c>
      <c r="N145" s="64">
        <v>6.550888271419066</v>
      </c>
      <c r="O145" s="64">
        <v>6.7191713729492</v>
      </c>
      <c r="P145" s="64">
        <v>6.914537176269066</v>
      </c>
      <c r="Q145" s="64">
        <v>6.1858505204378655</v>
      </c>
      <c r="R145" s="64">
        <v>6.306681027009733</v>
      </c>
      <c r="S145" s="64">
        <v>6.4218403617852</v>
      </c>
      <c r="T145" s="64">
        <v>6.712111344631732</v>
      </c>
      <c r="U145" s="64">
        <v>6.596836274162933</v>
      </c>
      <c r="V145" s="64">
        <v>6.402164905040666</v>
      </c>
      <c r="W145" s="64">
        <v>6.763151820667733</v>
      </c>
      <c r="X145" s="64">
        <v>7.0800425436062655</v>
      </c>
      <c r="Y145" s="64">
        <v>7.154114883109332</v>
      </c>
      <c r="Z145" s="64">
        <v>7.046825729473198</v>
      </c>
      <c r="AA145" s="64">
        <v>6.456446041715998</v>
      </c>
      <c r="AB145" s="64">
        <v>6.380120266666666</v>
      </c>
      <c r="AC145" s="64">
        <v>5.898475733333333</v>
      </c>
      <c r="AD145" s="64">
        <v>5.975657599999999</v>
      </c>
      <c r="AE145" s="64">
        <v>5.944487999999999</v>
      </c>
    </row>
    <row r="146" spans="3:31" ht="12.75">
      <c r="C146" s="62" t="s">
        <v>95</v>
      </c>
      <c r="D146" s="61"/>
      <c r="E146" s="61"/>
      <c r="F146" s="64">
        <v>23.68525113207495</v>
      </c>
      <c r="G146" s="64">
        <v>21.97519653070115</v>
      </c>
      <c r="H146" s="64">
        <v>15.770096358748052</v>
      </c>
      <c r="I146" s="64">
        <v>14.154550286654253</v>
      </c>
      <c r="J146" s="64">
        <v>13.773636408753099</v>
      </c>
      <c r="K146" s="64">
        <v>11.7627776378915</v>
      </c>
      <c r="L146" s="64">
        <v>17.0298610299862</v>
      </c>
      <c r="M146" s="64">
        <v>17.35501224667265</v>
      </c>
      <c r="N146" s="64">
        <v>17.7382822938915</v>
      </c>
      <c r="O146" s="64">
        <v>19.384458562625753</v>
      </c>
      <c r="P146" s="64">
        <v>17.350038118541153</v>
      </c>
      <c r="Q146" s="64">
        <v>14.91297469320505</v>
      </c>
      <c r="R146" s="64">
        <v>18.8129568472846</v>
      </c>
      <c r="S146" s="64">
        <v>17.48931384390575</v>
      </c>
      <c r="T146" s="64">
        <v>19.8711382134584</v>
      </c>
      <c r="U146" s="64">
        <v>18.6053522466262</v>
      </c>
      <c r="V146" s="64">
        <v>23.910396107868053</v>
      </c>
      <c r="W146" s="64">
        <v>26.757171040367353</v>
      </c>
      <c r="X146" s="64">
        <v>29.132450497920004</v>
      </c>
      <c r="Y146" s="64">
        <v>25.0460692416</v>
      </c>
      <c r="Z146" s="64">
        <v>30.606102883840002</v>
      </c>
      <c r="AA146" s="64">
        <v>24.629027448960002</v>
      </c>
      <c r="AB146" s="64">
        <v>29.060718262400002</v>
      </c>
      <c r="AC146" s="64">
        <v>30.57730527104</v>
      </c>
      <c r="AD146" s="64">
        <v>37.38532273344</v>
      </c>
      <c r="AE146" s="64">
        <v>34.8529653824</v>
      </c>
    </row>
    <row r="147" spans="3:31" ht="12.75">
      <c r="C147" s="62" t="s">
        <v>96</v>
      </c>
      <c r="D147" s="61"/>
      <c r="E147" s="61"/>
      <c r="F147" s="64">
        <v>31.411360699680497</v>
      </c>
      <c r="G147" s="64">
        <v>26.614340971814745</v>
      </c>
      <c r="H147" s="64">
        <v>19.086028254986</v>
      </c>
      <c r="I147" s="64">
        <v>18.716174546569494</v>
      </c>
      <c r="J147" s="64">
        <v>17.190741024495498</v>
      </c>
      <c r="K147" s="64">
        <v>18.479902784939746</v>
      </c>
      <c r="L147" s="64">
        <v>22.317561184861248</v>
      </c>
      <c r="M147" s="64">
        <v>20.309996924602</v>
      </c>
      <c r="N147" s="64">
        <v>21.3275207344815</v>
      </c>
      <c r="O147" s="64">
        <v>19.949943484509497</v>
      </c>
      <c r="P147" s="64">
        <v>27.574767558338</v>
      </c>
      <c r="Q147" s="64">
        <v>30.258337485106495</v>
      </c>
      <c r="R147" s="64">
        <v>29.790907155990748</v>
      </c>
      <c r="S147" s="64">
        <v>30.87213272753225</v>
      </c>
      <c r="T147" s="64">
        <v>30.673357669435248</v>
      </c>
      <c r="U147" s="64">
        <v>29.297058708763995</v>
      </c>
      <c r="V147" s="64">
        <v>26.68677776370375</v>
      </c>
      <c r="W147" s="64">
        <v>31.499989248092746</v>
      </c>
      <c r="X147" s="64">
        <v>29.94281136</v>
      </c>
      <c r="Y147" s="64">
        <v>29.667551567499995</v>
      </c>
      <c r="Z147" s="64">
        <v>26.412796265624998</v>
      </c>
      <c r="AA147" s="64">
        <v>24.229253221249994</v>
      </c>
      <c r="AB147" s="64">
        <v>23.117774631874997</v>
      </c>
      <c r="AC147" s="64">
        <v>25.579773209375</v>
      </c>
      <c r="AD147" s="64">
        <v>28.509841263749998</v>
      </c>
      <c r="AE147" s="64">
        <v>25.894447136249997</v>
      </c>
    </row>
    <row r="148" spans="3:31" ht="12.75">
      <c r="C148" s="62" t="s">
        <v>97</v>
      </c>
      <c r="D148" s="61"/>
      <c r="E148" s="60"/>
      <c r="F148" s="64">
        <v>4.72125632</v>
      </c>
      <c r="G148" s="64">
        <v>2.1960621760000003</v>
      </c>
      <c r="H148" s="64">
        <v>2.290980384</v>
      </c>
      <c r="I148" s="64">
        <v>2.82135128</v>
      </c>
      <c r="J148" s="64">
        <v>3.564363616</v>
      </c>
      <c r="K148" s="64">
        <v>3.8876402399999996</v>
      </c>
      <c r="L148" s="64">
        <v>-0.10601357125332891</v>
      </c>
      <c r="M148" s="64">
        <v>2.6953811041520006</v>
      </c>
      <c r="N148" s="64">
        <v>1.7366246635466702</v>
      </c>
      <c r="O148" s="64">
        <v>1.2947422942079951</v>
      </c>
      <c r="P148" s="64">
        <v>1.093451438552006</v>
      </c>
      <c r="Q148" s="64">
        <v>1.1308669839866634</v>
      </c>
      <c r="R148" s="64">
        <v>0.5790922888960013</v>
      </c>
      <c r="S148" s="64">
        <v>1.4606375440213417</v>
      </c>
      <c r="T148" s="64">
        <v>1.125041943959997</v>
      </c>
      <c r="U148" s="64">
        <v>2.0612692808106607</v>
      </c>
      <c r="V148" s="64">
        <v>0</v>
      </c>
      <c r="W148" s="64">
        <v>0.10811111983466559</v>
      </c>
      <c r="X148" s="64">
        <v>0</v>
      </c>
      <c r="Y148" s="64">
        <v>0.8244289425386724</v>
      </c>
      <c r="Z148" s="64">
        <v>0.6466956253120038</v>
      </c>
      <c r="AA148" s="64">
        <v>1.8375181473733315</v>
      </c>
      <c r="AB148" s="64">
        <v>2.9690970898277365</v>
      </c>
      <c r="AC148" s="64">
        <v>3.0312191359999954</v>
      </c>
      <c r="AD148" s="64">
        <v>3.2635838400000097</v>
      </c>
      <c r="AE148" s="64">
        <v>3.4756089280000064</v>
      </c>
    </row>
    <row r="149" spans="3:31" ht="12.75">
      <c r="C149" s="62" t="s">
        <v>98</v>
      </c>
      <c r="D149" s="61"/>
      <c r="E149" s="61"/>
      <c r="F149" s="64">
        <v>7.305976406313786</v>
      </c>
      <c r="G149" s="64">
        <v>8.850535679693158</v>
      </c>
      <c r="H149" s="64">
        <v>7.1421058861003015</v>
      </c>
      <c r="I149" s="64">
        <v>2.9794730860004646</v>
      </c>
      <c r="J149" s="64">
        <v>4.7799050731282025</v>
      </c>
      <c r="K149" s="64">
        <v>4.743771303015252</v>
      </c>
      <c r="L149" s="64">
        <v>4.255800598691954</v>
      </c>
      <c r="M149" s="64">
        <v>7.371542979607498</v>
      </c>
      <c r="N149" s="64">
        <v>7.6029102242848365</v>
      </c>
      <c r="O149" s="64">
        <v>6.943178209991033</v>
      </c>
      <c r="P149" s="64">
        <v>9.087958843292725</v>
      </c>
      <c r="Q149" s="64">
        <v>7.812757055790505</v>
      </c>
      <c r="R149" s="64">
        <v>11.800530112527507</v>
      </c>
      <c r="S149" s="64">
        <v>6.305857858147823</v>
      </c>
      <c r="T149" s="64">
        <v>6.964175989606002</v>
      </c>
      <c r="U149" s="64">
        <v>6.769793709109522</v>
      </c>
      <c r="V149" s="64">
        <v>7.564997425210057</v>
      </c>
      <c r="W149" s="64">
        <v>6.009540070152389</v>
      </c>
      <c r="X149" s="64">
        <v>10.91230003753358</v>
      </c>
      <c r="Y149" s="64">
        <v>14.489033672658845</v>
      </c>
      <c r="Z149" s="64">
        <v>7.184205386395165</v>
      </c>
      <c r="AA149" s="64">
        <v>10.598209833651065</v>
      </c>
      <c r="AB149" s="64">
        <v>9.809007434747059</v>
      </c>
      <c r="AC149" s="64">
        <v>8.221192871279728</v>
      </c>
      <c r="AD149" s="64">
        <v>12.554230727939315</v>
      </c>
      <c r="AE149" s="64">
        <v>11.690011144922009</v>
      </c>
    </row>
    <row r="150" spans="1:31" ht="12.75">
      <c r="A150" s="4"/>
      <c r="B150" s="4"/>
      <c r="C150" s="62" t="s">
        <v>99</v>
      </c>
      <c r="D150" s="61"/>
      <c r="E150" s="61"/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64">
        <v>0</v>
      </c>
      <c r="V150" s="64">
        <v>0</v>
      </c>
      <c r="W150" s="64">
        <v>0</v>
      </c>
      <c r="X150" s="64">
        <v>0</v>
      </c>
      <c r="Y150" s="64">
        <v>0</v>
      </c>
      <c r="Z150" s="64">
        <v>0</v>
      </c>
      <c r="AA150" s="64">
        <v>0</v>
      </c>
      <c r="AB150" s="64">
        <v>0</v>
      </c>
      <c r="AC150" s="64">
        <v>0</v>
      </c>
      <c r="AD150" s="64">
        <v>0</v>
      </c>
      <c r="AE150" s="64">
        <v>0</v>
      </c>
    </row>
    <row r="151" spans="1:31" ht="12.75">
      <c r="A151" s="1"/>
      <c r="B151" s="1"/>
      <c r="C151" s="62" t="s">
        <v>100</v>
      </c>
      <c r="D151" s="61"/>
      <c r="E151" s="61"/>
      <c r="F151" s="64">
        <v>2.3906127601997667</v>
      </c>
      <c r="G151" s="64">
        <v>2.6468072671348004</v>
      </c>
      <c r="H151" s="64">
        <v>2.0696657498106332</v>
      </c>
      <c r="I151" s="64">
        <v>2.2502486965599666</v>
      </c>
      <c r="J151" s="64">
        <v>2.228530478499967</v>
      </c>
      <c r="K151" s="64">
        <v>2.2804129050164</v>
      </c>
      <c r="L151" s="64">
        <v>2.2220954494739</v>
      </c>
      <c r="M151" s="64">
        <v>2.3773405027551666</v>
      </c>
      <c r="N151" s="64">
        <v>2.465822134793967</v>
      </c>
      <c r="O151" s="64">
        <v>2.430429474424233</v>
      </c>
      <c r="P151" s="64">
        <v>2.418765997843067</v>
      </c>
      <c r="Q151" s="64">
        <v>2.551488413941134</v>
      </c>
      <c r="R151" s="64">
        <v>2.706331262019</v>
      </c>
      <c r="S151" s="64">
        <v>2.9074259034667</v>
      </c>
      <c r="T151" s="64">
        <v>2.9480470077597007</v>
      </c>
      <c r="U151" s="64">
        <v>2.9484491911721</v>
      </c>
      <c r="V151" s="64">
        <v>3.5348410824239336</v>
      </c>
      <c r="W151" s="64">
        <v>3.1772948570696666</v>
      </c>
      <c r="X151" s="64">
        <v>3.077551936946667</v>
      </c>
      <c r="Y151" s="64">
        <v>2.7192013389566667</v>
      </c>
      <c r="Z151" s="64">
        <v>2.4030806094166666</v>
      </c>
      <c r="AA151" s="64">
        <v>2.6395678727366665</v>
      </c>
      <c r="AB151" s="64">
        <v>2.3367193875666668</v>
      </c>
      <c r="AC151" s="64">
        <v>2.2546727860066667</v>
      </c>
      <c r="AD151" s="64">
        <v>2.2341611356166666</v>
      </c>
      <c r="AE151" s="64">
        <v>2.2784019501833335</v>
      </c>
    </row>
    <row r="152" spans="3:31" ht="12.75">
      <c r="C152" s="62" t="s">
        <v>101</v>
      </c>
      <c r="D152" s="61"/>
      <c r="E152" s="61"/>
      <c r="F152" s="64">
        <v>17.17498196664466</v>
      </c>
      <c r="G152" s="64">
        <v>15.194744878331933</v>
      </c>
      <c r="H152" s="64">
        <v>13.372175567984229</v>
      </c>
      <c r="I152" s="64">
        <v>11.981005839898058</v>
      </c>
      <c r="J152" s="64">
        <v>10.299388528576095</v>
      </c>
      <c r="K152" s="64">
        <v>10.409793514249612</v>
      </c>
      <c r="L152" s="64">
        <v>9.987171312853077</v>
      </c>
      <c r="M152" s="64">
        <v>10.033821503232737</v>
      </c>
      <c r="N152" s="64">
        <v>12.186521707041189</v>
      </c>
      <c r="O152" s="64">
        <v>11.193600604845685</v>
      </c>
      <c r="P152" s="64">
        <v>10.085238688702415</v>
      </c>
      <c r="Q152" s="64">
        <v>11.181137282065144</v>
      </c>
      <c r="R152" s="64">
        <v>7.344327316164864</v>
      </c>
      <c r="S152" s="64">
        <v>6.953661708325896</v>
      </c>
      <c r="T152" s="64">
        <v>7.767017445004814</v>
      </c>
      <c r="U152" s="64">
        <v>7.131523223728574</v>
      </c>
      <c r="V152" s="64">
        <v>6.543783090078879</v>
      </c>
      <c r="W152" s="64">
        <v>7.180987640769287</v>
      </c>
      <c r="X152" s="64">
        <v>8.741741636245008</v>
      </c>
      <c r="Y152" s="64">
        <v>8.20193712306372</v>
      </c>
      <c r="Z152" s="64">
        <v>8.754974936921146</v>
      </c>
      <c r="AA152" s="64">
        <v>9.198537199470227</v>
      </c>
      <c r="AB152" s="64">
        <v>9.88706581534412</v>
      </c>
      <c r="AC152" s="64">
        <v>9.271167162816813</v>
      </c>
      <c r="AD152" s="64">
        <v>8.369516177217077</v>
      </c>
      <c r="AE152" s="64">
        <v>8.322897685555947</v>
      </c>
    </row>
    <row r="153" spans="1:31" ht="12.75">
      <c r="A153" s="4"/>
      <c r="B153" s="4"/>
      <c r="C153" s="62" t="s">
        <v>102</v>
      </c>
      <c r="D153" s="61"/>
      <c r="E153" s="60"/>
      <c r="F153" s="64">
        <v>0.8521974999999999</v>
      </c>
      <c r="G153" s="64">
        <v>0.8521974999999999</v>
      </c>
      <c r="H153" s="64">
        <v>0.8521974999999999</v>
      </c>
      <c r="I153" s="64">
        <v>0.8707519846682462</v>
      </c>
      <c r="J153" s="64">
        <v>0.8897104471717994</v>
      </c>
      <c r="K153" s="64">
        <v>0.909081683125</v>
      </c>
      <c r="L153" s="64">
        <v>0.5949389732613114</v>
      </c>
      <c r="M153" s="64">
        <v>0.38935157145450316</v>
      </c>
      <c r="N153" s="64">
        <v>0.25480705249999996</v>
      </c>
      <c r="O153" s="64">
        <v>0.25621953730039343</v>
      </c>
      <c r="P153" s="64">
        <v>0.2576398519991033</v>
      </c>
      <c r="Q153" s="64">
        <v>0.25906803999999994</v>
      </c>
      <c r="R153" s="64">
        <v>0.25612301367984525</v>
      </c>
      <c r="S153" s="64">
        <v>0.253211465746397</v>
      </c>
      <c r="T153" s="64">
        <v>0.250333015625</v>
      </c>
      <c r="U153" s="64">
        <v>0.29427444921875</v>
      </c>
      <c r="V153" s="64">
        <v>0.3382158828125</v>
      </c>
      <c r="W153" s="64">
        <v>0.38215731640625006</v>
      </c>
      <c r="X153" s="64">
        <v>0.42609874999999997</v>
      </c>
      <c r="Y153" s="64">
        <v>0.42609874999999997</v>
      </c>
      <c r="Z153" s="64">
        <v>0.42609874999999997</v>
      </c>
      <c r="AA153" s="64">
        <v>0.42609874999999997</v>
      </c>
      <c r="AB153" s="64">
        <v>0.42609874999999997</v>
      </c>
      <c r="AC153" s="64">
        <v>0.42609874999999997</v>
      </c>
      <c r="AD153" s="64">
        <v>0.42609874999999997</v>
      </c>
      <c r="AE153" s="64">
        <v>0.42609874999999997</v>
      </c>
    </row>
    <row r="154" spans="3:31" ht="12.75">
      <c r="C154" s="62" t="s">
        <v>103</v>
      </c>
      <c r="D154" s="61"/>
      <c r="E154" s="61"/>
      <c r="F154" s="64">
        <v>1.7338812516666666</v>
      </c>
      <c r="G154" s="64">
        <v>1.7338812516666666</v>
      </c>
      <c r="H154" s="64">
        <v>1.7338812516666666</v>
      </c>
      <c r="I154" s="64">
        <v>1.7338812516666666</v>
      </c>
      <c r="J154" s="64">
        <v>1.7338812516666666</v>
      </c>
      <c r="K154" s="64">
        <v>1.7353674355966668</v>
      </c>
      <c r="L154" s="64">
        <v>1.4677627831626308</v>
      </c>
      <c r="M154" s="64">
        <v>1.2414244634575586</v>
      </c>
      <c r="N154" s="64">
        <v>1.049988946545</v>
      </c>
      <c r="O154" s="64">
        <v>1.3987766945951743</v>
      </c>
      <c r="P154" s="64">
        <v>1.86342556060303</v>
      </c>
      <c r="Q154" s="64">
        <v>2.482422557743333</v>
      </c>
      <c r="R154" s="64">
        <v>2.306812339262565</v>
      </c>
      <c r="S154" s="64">
        <v>2.143625045613297</v>
      </c>
      <c r="T154" s="64">
        <v>1.991981860843333</v>
      </c>
      <c r="U154" s="64">
        <v>2.0513053693825</v>
      </c>
      <c r="V154" s="64">
        <v>2.1106288779216666</v>
      </c>
      <c r="W154" s="64">
        <v>2.169952386460833</v>
      </c>
      <c r="X154" s="64">
        <v>2.2292758950000002</v>
      </c>
      <c r="Y154" s="64">
        <v>2.2292758950000002</v>
      </c>
      <c r="Z154" s="64">
        <v>2.2292758950000002</v>
      </c>
      <c r="AA154" s="64">
        <v>2.2292758950000002</v>
      </c>
      <c r="AB154" s="64">
        <v>1.7338812516666666</v>
      </c>
      <c r="AC154" s="64">
        <v>1.7338812516666666</v>
      </c>
      <c r="AD154" s="64">
        <v>1.7338812516666666</v>
      </c>
      <c r="AE154" s="64">
        <v>1.7338812516666666</v>
      </c>
    </row>
    <row r="155" spans="3:31" ht="12.75">
      <c r="C155" s="62" t="s">
        <v>106</v>
      </c>
      <c r="D155" s="61"/>
      <c r="E155" s="61"/>
      <c r="F155" s="64">
        <v>6.378247595985465</v>
      </c>
      <c r="G155" s="64">
        <v>6.116987364712399</v>
      </c>
      <c r="H155" s="64">
        <v>5.578179143825199</v>
      </c>
      <c r="I155" s="64">
        <v>5.840204568740665</v>
      </c>
      <c r="J155" s="64">
        <v>6.2278316687488</v>
      </c>
      <c r="K155" s="64">
        <v>5.804130973566932</v>
      </c>
      <c r="L155" s="64">
        <v>5.675140572587199</v>
      </c>
      <c r="M155" s="64">
        <v>6.416070197565599</v>
      </c>
      <c r="N155" s="64">
        <v>6.187276205696666</v>
      </c>
      <c r="O155" s="64">
        <v>6.346218618943865</v>
      </c>
      <c r="P155" s="64">
        <v>6.530740485027732</v>
      </c>
      <c r="Q155" s="64">
        <v>5.8425001604287985</v>
      </c>
      <c r="R155" s="64">
        <v>5.956623868175199</v>
      </c>
      <c r="S155" s="64">
        <v>6.0653912130034655</v>
      </c>
      <c r="T155" s="64">
        <v>6.339550480070132</v>
      </c>
      <c r="U155" s="64">
        <v>6.230673826052134</v>
      </c>
      <c r="V155" s="64">
        <v>6.046807844420932</v>
      </c>
      <c r="W155" s="64">
        <v>6.3877578992128</v>
      </c>
      <c r="X155" s="64">
        <v>6.687059369740932</v>
      </c>
      <c r="Y155" s="64">
        <v>6.757020261634132</v>
      </c>
      <c r="Z155" s="64">
        <v>6.655686286428666</v>
      </c>
      <c r="AA155" s="64">
        <v>6.098076064107866</v>
      </c>
      <c r="AB155" s="64">
        <v>6.026122666666667</v>
      </c>
      <c r="AC155" s="64">
        <v>5.570823866666665</v>
      </c>
      <c r="AD155" s="64">
        <v>5.643923999999998</v>
      </c>
      <c r="AE155" s="64">
        <v>5.6146097333333325</v>
      </c>
    </row>
    <row r="156" spans="3:31" ht="12.75">
      <c r="C156" s="63" t="s">
        <v>69</v>
      </c>
      <c r="D156" s="61"/>
      <c r="E156" s="61"/>
      <c r="F156" s="64">
        <v>9.92209747086255</v>
      </c>
      <c r="G156" s="64">
        <v>10.73876397734069</v>
      </c>
      <c r="H156" s="64">
        <v>9.648089122452424</v>
      </c>
      <c r="I156" s="64">
        <v>11.358474385525254</v>
      </c>
      <c r="J156" s="64">
        <v>12.012678289238433</v>
      </c>
      <c r="K156" s="64">
        <v>11.826967680000001</v>
      </c>
      <c r="L156" s="64">
        <v>12.73314014974834</v>
      </c>
      <c r="M156" s="64">
        <v>14.283012582360755</v>
      </c>
      <c r="N156" s="64">
        <v>15.246894300000003</v>
      </c>
      <c r="O156" s="64">
        <v>16.148719307261647</v>
      </c>
      <c r="P156" s="64">
        <v>14.27242686277604</v>
      </c>
      <c r="Q156" s="64">
        <v>14.277071489999999</v>
      </c>
      <c r="R156" s="64">
        <v>12.681137568000002</v>
      </c>
      <c r="S156" s="64">
        <v>14.82816499550148</v>
      </c>
      <c r="T156" s="64">
        <v>18.344024160000004</v>
      </c>
      <c r="U156" s="64">
        <v>18.44785318657137</v>
      </c>
      <c r="V156" s="64">
        <v>18.542101559762994</v>
      </c>
      <c r="W156" s="64">
        <v>19.879744381867493</v>
      </c>
      <c r="X156" s="64">
        <v>21.923014666666667</v>
      </c>
      <c r="Y156" s="64">
        <v>22.500860791897853</v>
      </c>
      <c r="Z156" s="64">
        <v>22.62466759038514</v>
      </c>
      <c r="AA156" s="64">
        <v>21.16159576870205</v>
      </c>
      <c r="AB156" s="64">
        <v>17.688296816666668</v>
      </c>
      <c r="AC156" s="64">
        <v>17.87108770643525</v>
      </c>
      <c r="AD156" s="64">
        <v>18.85475174465091</v>
      </c>
      <c r="AE156" s="64">
        <v>19.03270930650878</v>
      </c>
    </row>
    <row r="157" spans="3:31" ht="12.75">
      <c r="C157" s="10"/>
      <c r="D157" s="10"/>
      <c r="E157" s="1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3:31" ht="12.75">
      <c r="C158" s="10"/>
      <c r="D158" s="1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3:31" ht="12.75">
      <c r="C159" s="10"/>
      <c r="D159" s="1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6:31" ht="12.75"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5:31" ht="12.75">
      <c r="E161" s="10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5:31" ht="12.75">
      <c r="E162" s="1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6:31" ht="12.75"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3:31" ht="12.75">
      <c r="C164" s="10"/>
      <c r="D164" s="10"/>
      <c r="E164" s="10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3:31" ht="12.75">
      <c r="C165" s="10"/>
      <c r="D165" s="10"/>
      <c r="E165" s="1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2.75">
      <c r="A166" s="4"/>
      <c r="B166" s="4"/>
      <c r="C166" s="10"/>
      <c r="D166" s="10"/>
      <c r="E166" s="1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6:31" ht="12.75"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6:31" ht="12.75"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6:31" ht="12.75"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3:31" ht="12.75">
      <c r="C170" s="4"/>
      <c r="D170" s="4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6:31" ht="12.75"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6:31" ht="12.75"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6:31" ht="12.75"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</sheetData>
  <printOptions/>
  <pageMargins left="0.75" right="0.75" top="1" bottom="1" header="0.5" footer="0.5"/>
  <pageSetup fitToHeight="1" fitToWidth="1" horizontalDpi="600" verticalDpi="600" orientation="landscape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A42844</cp:lastModifiedBy>
  <cp:lastPrinted>2007-08-01T16:45:28Z</cp:lastPrinted>
  <dcterms:created xsi:type="dcterms:W3CDTF">2007-07-31T16:32:37Z</dcterms:created>
  <dcterms:modified xsi:type="dcterms:W3CDTF">2009-03-03T19:11:20Z</dcterms:modified>
  <cp:category/>
  <cp:version/>
  <cp:contentType/>
  <cp:contentStatus/>
</cp:coreProperties>
</file>