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1"/>
  </bookViews>
  <sheets>
    <sheet name="SAMPLE" sheetId="1" r:id="rId1"/>
    <sheet name="DRAF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<sst xmlns="http://schemas.openxmlformats.org/spreadsheetml/2006/main" count="661" uniqueCount="217">
  <si>
    <t>EQIP 2005 Ranking Sheet</t>
  </si>
  <si>
    <r>
      <t xml:space="preserve"> </t>
    </r>
    <r>
      <rPr>
        <i/>
        <sz val="10"/>
        <rFont val="Arial"/>
        <family val="2"/>
      </rPr>
      <t>xxxxxxxxxx</t>
    </r>
    <r>
      <rPr>
        <sz val="10"/>
        <rFont val="Arial"/>
        <family val="0"/>
      </rPr>
      <t xml:space="preserve"> County, Florida</t>
    </r>
  </si>
  <si>
    <t>Approved by Local Working Group   October  , 2004</t>
  </si>
  <si>
    <t>RESOURCE  CONCERNS</t>
  </si>
  <si>
    <t>I.</t>
  </si>
  <si>
    <t>WATER QUALITY</t>
  </si>
  <si>
    <t xml:space="preserve">A. </t>
  </si>
  <si>
    <t>Soil Erosion - Field must be eroding greater than "T" to be eligible</t>
  </si>
  <si>
    <t>1)</t>
  </si>
  <si>
    <t>2)</t>
  </si>
  <si>
    <t>Wind Erosion - 3 pts per ton/ac/year Saved</t>
  </si>
  <si>
    <t>Sheet &amp; Rill Erosion  - 5 pts per ton/ac/Year Saved</t>
  </si>
  <si>
    <t>3)</t>
  </si>
  <si>
    <t>Gully Erosion - 2 pts per ton Saved</t>
  </si>
  <si>
    <t>Pts/Unit</t>
  </si>
  <si>
    <t>Points</t>
  </si>
  <si>
    <t>LWG</t>
  </si>
  <si>
    <t xml:space="preserve">  Factor</t>
  </si>
  <si>
    <t>Point</t>
  </si>
  <si>
    <t>Total</t>
  </si>
  <si>
    <t xml:space="preserve">Annual Factor -  </t>
  </si>
  <si>
    <t xml:space="preserve">Permanent Factor - </t>
  </si>
  <si>
    <t>No. Units</t>
  </si>
  <si>
    <t xml:space="preserve"> </t>
  </si>
  <si>
    <t>B.</t>
  </si>
  <si>
    <t>Wetland Protection - As Identified on NWI Maps</t>
  </si>
  <si>
    <t>Livestock Watering System will protect wetlands from livestock watering</t>
  </si>
  <si>
    <t>Fencing - Wetland Exclusion Fence to Protect Wetland</t>
  </si>
  <si>
    <t>points per Wetland Protected</t>
  </si>
  <si>
    <t>points per Foot of Exclusion Fence</t>
  </si>
  <si>
    <t>C.</t>
  </si>
  <si>
    <t>of wetland, sinkhole, or other sensitive area</t>
  </si>
  <si>
    <t>suitable for wildlife</t>
  </si>
  <si>
    <t>SUB POINT TOTAL</t>
  </si>
  <si>
    <t xml:space="preserve">Buffers - Installed on downslope edge of field. Must be within 100 ft uphill </t>
  </si>
  <si>
    <t>D.</t>
  </si>
  <si>
    <t>Nutrient and Pest Management</t>
  </si>
  <si>
    <t>points per acre times no. years agree to apply</t>
  </si>
  <si>
    <t>No.of years</t>
  </si>
  <si>
    <t>No. Acres</t>
  </si>
  <si>
    <t>Pts/Acre</t>
  </si>
  <si>
    <t>a.</t>
  </si>
  <si>
    <t>Develop WIN-PST plan on:</t>
  </si>
  <si>
    <t xml:space="preserve">Cropland </t>
  </si>
  <si>
    <t>Pastureland</t>
  </si>
  <si>
    <t>Other Land</t>
  </si>
  <si>
    <t xml:space="preserve">points per acre </t>
  </si>
  <si>
    <t>Participant Name</t>
  </si>
  <si>
    <t>Tract No.</t>
  </si>
  <si>
    <t>Date Evaluated</t>
  </si>
  <si>
    <t>Evaluated By :</t>
  </si>
  <si>
    <t>Checked By:</t>
  </si>
  <si>
    <t>Date:</t>
  </si>
  <si>
    <t>b.</t>
  </si>
  <si>
    <t>Mechanical Control- eligible practices include:</t>
  </si>
  <si>
    <t>Mowing</t>
  </si>
  <si>
    <t>Pres Burning</t>
  </si>
  <si>
    <t>Chopping/scalping</t>
  </si>
  <si>
    <t>pts per ac</t>
  </si>
  <si>
    <t>xxxx</t>
  </si>
  <si>
    <t xml:space="preserve">Note : Mowing/Burning may be performed multiple times during contract as   </t>
  </si>
  <si>
    <t>needed to control pests per FOTG practice guidelines</t>
  </si>
  <si>
    <t>Nutrient And Pest management Bonus Points:</t>
  </si>
  <si>
    <t>% Acres of High Soil Leach/Run acres versus acres Offered</t>
  </si>
  <si>
    <t>% Acres of Medium Soil Leach/Run acres versus acres Offered</t>
  </si>
  <si>
    <t>Water Quality Bonus Points - Wildlife Habitat Evaluation Points</t>
  </si>
  <si>
    <t>points per % point increase as scored WHEP scoresheets</t>
  </si>
  <si>
    <t>BEFORE points</t>
  </si>
  <si>
    <t>AFTER points</t>
  </si>
  <si>
    <t>INCREASE</t>
  </si>
  <si>
    <t>Pts per %</t>
  </si>
  <si>
    <t>Increase</t>
  </si>
  <si>
    <t>II</t>
  </si>
  <si>
    <t>ANIMAL AND PLANT HEALTH</t>
  </si>
  <si>
    <t>Grazing - Land clearing not allowed to create additional grazing units</t>
  </si>
  <si>
    <t>Increase grazing units per established herd by:</t>
  </si>
  <si>
    <t>1 - 2 GUs</t>
  </si>
  <si>
    <t>3 - 4  GUs</t>
  </si>
  <si>
    <t>&gt; 4 GUs</t>
  </si>
  <si>
    <t>No. Herds</t>
  </si>
  <si>
    <t>Pts/GU s</t>
  </si>
  <si>
    <t>75 - 100% of grazing units</t>
  </si>
  <si>
    <t>points</t>
  </si>
  <si>
    <t>Purpose - to provide high quality forage and reduce nitrogen</t>
  </si>
  <si>
    <t>fertilizer application</t>
  </si>
  <si>
    <t xml:space="preserve">Install new/Expand existing system to newly created </t>
  </si>
  <si>
    <t>or existing grazing units</t>
  </si>
  <si>
    <t>No. GUs</t>
  </si>
  <si>
    <t>Points per GU included in LWS</t>
  </si>
  <si>
    <t>Livestock Watering System (LWS)</t>
  </si>
  <si>
    <t>Pts/GU</t>
  </si>
  <si>
    <t>Animal &amp; Plant Health Bonus Points - Wildlife Habitat Evaluation Points</t>
  </si>
  <si>
    <t>ANIMAL &amp; PLANT HEALTH</t>
  </si>
  <si>
    <t>III</t>
  </si>
  <si>
    <t>points per infected acres treated</t>
  </si>
  <si>
    <t xml:space="preserve">No. Acres </t>
  </si>
  <si>
    <t>Pts/Ac</t>
  </si>
  <si>
    <t>Index Increase</t>
  </si>
  <si>
    <t>pts per % pt increase as scored WHEP scoresheets</t>
  </si>
  <si>
    <t>Index</t>
  </si>
  <si>
    <t>IV.</t>
  </si>
  <si>
    <t>WILDLIFE</t>
  </si>
  <si>
    <t>A.</t>
  </si>
  <si>
    <t>points per acre planted @ &lt; 500 trees per acres</t>
  </si>
  <si>
    <t>Wildlife Openings: minimum 15-20% openings of offered field acreage</t>
  </si>
  <si>
    <t>on newly planted or exisiting wildlifeland</t>
  </si>
  <si>
    <t>points per acre established to openings</t>
  </si>
  <si>
    <t>Food Plots:</t>
  </si>
  <si>
    <t>Longleaf Pine Planting:- on cropland/pastureland suited for longleaf</t>
  </si>
  <si>
    <t>planted per NRCS 645 stds. Minimum 100 ft wide</t>
  </si>
  <si>
    <t xml:space="preserve">Minimum 2 approved permanent species planted </t>
  </si>
  <si>
    <t>Habitat Manipulation</t>
  </si>
  <si>
    <t>pts per acre per no. of 3 year rotations</t>
  </si>
  <si>
    <t>fire-dependent community</t>
  </si>
  <si>
    <t xml:space="preserve">Prescribed Burning - 3 year rotation on  </t>
  </si>
  <si>
    <t>No. of</t>
  </si>
  <si>
    <t>Rotations</t>
  </si>
  <si>
    <t>Mowing/Light disking - Must manipulate 1/3</t>
  </si>
  <si>
    <t>acre every 3 years</t>
  </si>
  <si>
    <t xml:space="preserve"> PointTotal</t>
  </si>
  <si>
    <t>Wildlife Bonus Points - Wildlife Habitat Evaluation Points</t>
  </si>
  <si>
    <t>WATER QUALITY RESOURCE CONCERN POINTS TOTAL</t>
  </si>
  <si>
    <t>ANIMAL &amp; PLANT HEALTH RESOURCE CONCERN  POINTS TOTAL</t>
  </si>
  <si>
    <t>WILDLIFE RESOURCE CONCERN POINTS TOTAL</t>
  </si>
  <si>
    <t>WATER QUANTITY</t>
  </si>
  <si>
    <t>V.</t>
  </si>
  <si>
    <t>Irrigation Systems</t>
  </si>
  <si>
    <t>Travelling Gun to Center Pivot</t>
  </si>
  <si>
    <t>points per acre converted</t>
  </si>
  <si>
    <t>High volume/High Pressure to Low Volume/Low Pressure</t>
  </si>
  <si>
    <t>Irrigation Water Mgt - must agree to follow IWM</t>
  </si>
  <si>
    <t>points per % irrigated acres planned under IWM</t>
  </si>
  <si>
    <t>Existing System Conversion- will follow IWM plan</t>
  </si>
  <si>
    <t xml:space="preserve">3) </t>
  </si>
  <si>
    <t>points per % irrigated acres treated by TWRS</t>
  </si>
  <si>
    <t>Tail Water Recovery System (TWRS)</t>
  </si>
  <si>
    <t>c</t>
  </si>
  <si>
    <t>Overhead to Drip Irrigation</t>
  </si>
  <si>
    <t>WATER QUANTITY RESOURCE CONCERN POINTS TOTAL</t>
  </si>
  <si>
    <t>RESOURCE CONCERNS POINT TOTAL</t>
  </si>
  <si>
    <t>IV</t>
  </si>
  <si>
    <t>EVALUATION SCORE TOTAL</t>
  </si>
  <si>
    <t>Participant Signature</t>
  </si>
  <si>
    <t>Review Date</t>
  </si>
  <si>
    <t>SOIL EROSION</t>
  </si>
  <si>
    <t>B&gt;</t>
  </si>
  <si>
    <t>Invasive Species</t>
  </si>
  <si>
    <t>being cost-shared  such as legume overseeding, pasture planting,CAT, etc)</t>
  </si>
  <si>
    <t xml:space="preserve">IFAS standards and Nutrient Mgt Plan development (no additional cost-share funds but required where nutrients are  </t>
  </si>
  <si>
    <t>Required as a supplement to cost-shared practices but are no additional c/s fund shares</t>
  </si>
  <si>
    <t xml:space="preserve">Nutrient application per IFAS recommendations - requires soil testing and nutrient application per </t>
  </si>
  <si>
    <t>Pest Mgt (such as on land where Invasive Species are being addressed)</t>
  </si>
  <si>
    <t xml:space="preserve">PPF - </t>
  </si>
  <si>
    <t>Practice Permanency Factor (PPF):</t>
  </si>
  <si>
    <t xml:space="preserve">Producer must be current livestock producer within the county. </t>
  </si>
  <si>
    <t>points per acre established</t>
  </si>
  <si>
    <t>E.</t>
  </si>
  <si>
    <t>Wildlife/Forest Management - Firebreak (minimum 8 ft wide)</t>
  </si>
  <si>
    <t>Firebreak (minimum 8 ft wide)</t>
  </si>
  <si>
    <t>pts per linear ft</t>
  </si>
  <si>
    <t>Length</t>
  </si>
  <si>
    <t>Factor</t>
  </si>
  <si>
    <t>Pts/Foot</t>
  </si>
  <si>
    <t>Pts/%</t>
  </si>
  <si>
    <t>% Acres</t>
  </si>
  <si>
    <t xml:space="preserve">Interseed legumes into permanent pastures </t>
  </si>
  <si>
    <t>acres interseeded</t>
  </si>
  <si>
    <t>total acres grazed</t>
  </si>
  <si>
    <t>%</t>
  </si>
  <si>
    <t>25 - 49% of grazing units</t>
  </si>
  <si>
    <t>50 - 74% of grazing units</t>
  </si>
  <si>
    <t>Points per acre planted to non-native grass species</t>
  </si>
  <si>
    <t>Identify Area</t>
  </si>
  <si>
    <t>Points per acreplanted to native grass species</t>
  </si>
  <si>
    <r>
      <t xml:space="preserve">Points per acre established to grass </t>
    </r>
    <r>
      <rPr>
        <b/>
        <i/>
        <sz val="10"/>
        <rFont val="Arial"/>
        <family val="2"/>
      </rPr>
      <t>and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shrubs or trees</t>
    </r>
  </si>
  <si>
    <t xml:space="preserve">Minimum created grazing unit acres is </t>
  </si>
  <si>
    <t>DRAFT  10/14/04</t>
  </si>
  <si>
    <r>
      <t>website</t>
    </r>
    <r>
      <rPr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2"/>
        <rFont val="Arial"/>
        <family val="0"/>
      </rPr>
      <t xml:space="preserve">  www.fleppc.org </t>
    </r>
  </si>
  <si>
    <r>
      <t>Control Identified as Category 1 Invasive Species as listed on</t>
    </r>
    <r>
      <rPr>
        <b/>
        <sz val="10"/>
        <rFont val="Arial"/>
        <family val="2"/>
      </rPr>
      <t xml:space="preserve"> </t>
    </r>
  </si>
  <si>
    <t>SAMPLE</t>
  </si>
  <si>
    <t>Participant Data</t>
  </si>
  <si>
    <t>LWG/FO Input</t>
  </si>
  <si>
    <t>Color Code Keys</t>
  </si>
  <si>
    <t>Line subtotals (automatic)</t>
  </si>
  <si>
    <t>Component subtotals (automatic)</t>
  </si>
  <si>
    <t>Subtotal referred to another cell</t>
  </si>
  <si>
    <t>Resource Concern Total</t>
  </si>
  <si>
    <t>sinkhole</t>
  </si>
  <si>
    <t>No.of times</t>
  </si>
  <si>
    <t>(Insert no. herds in correct point level line)</t>
  </si>
  <si>
    <t>NOTE:</t>
  </si>
  <si>
    <t xml:space="preserve">Applicants for areas greater than one (1) acre of permanent vegetation will need   </t>
  </si>
  <si>
    <r>
      <t xml:space="preserve"> Calhoun</t>
    </r>
    <r>
      <rPr>
        <sz val="10"/>
        <rFont val="Arial"/>
        <family val="0"/>
      </rPr>
      <t xml:space="preserve"> County, Florida</t>
    </r>
  </si>
  <si>
    <t>Approved by Local Working Group   October 27, 2005</t>
  </si>
  <si>
    <t>Evaluated By:</t>
  </si>
  <si>
    <t xml:space="preserve">3)   Buffers - Installed on downslope edge of field. Must be within 100 ft uphill </t>
  </si>
  <si>
    <t>III.</t>
  </si>
  <si>
    <t>II.</t>
  </si>
  <si>
    <t>V</t>
  </si>
  <si>
    <t xml:space="preserve">                                SUB POINT TOTAL</t>
  </si>
  <si>
    <t xml:space="preserve">              WATER QUANTITY</t>
  </si>
  <si>
    <t>a</t>
  </si>
  <si>
    <t xml:space="preserve">Wetland Protection - As Identified on NWI Maps </t>
  </si>
  <si>
    <t>points per acre planted @ &lt; 550 trees per acres</t>
  </si>
  <si>
    <t>Points per acre planted to native grass species</t>
  </si>
  <si>
    <t xml:space="preserve">points per acre converted </t>
  </si>
  <si>
    <t>Existing System Conversion - will follow Mobile Irrigation Lab (MIL) evaluation</t>
  </si>
  <si>
    <t>Applicant must have MIL Evaluation, prior to ranking, to be eligible for contract.</t>
  </si>
  <si>
    <t>Irrigation system conversion &amp; IWM must meet NRCS Standards and Specifications.</t>
  </si>
  <si>
    <t xml:space="preserve">         b</t>
  </si>
  <si>
    <t>Irrigation System Efficiency Upgrades</t>
  </si>
  <si>
    <t>(Irrigation conversion &amp; upgrades are for center pivot systems only)</t>
  </si>
  <si>
    <t>Offered land must have been irrigated 2 of the last 5 years.</t>
  </si>
  <si>
    <r>
      <t>Sheet &amp; Rill Erosion  - 5 pts per</t>
    </r>
    <r>
      <rPr>
        <sz val="10"/>
        <rFont val="Arial"/>
        <family val="2"/>
      </rPr>
      <t xml:space="preserve"> Total tons/Year </t>
    </r>
    <r>
      <rPr>
        <sz val="10"/>
        <rFont val="Arial"/>
        <family val="0"/>
      </rPr>
      <t>Saved</t>
    </r>
  </si>
  <si>
    <t>SOIL EROSION RESOURCE CONCERN POINTS TOTAL</t>
  </si>
  <si>
    <r>
      <t xml:space="preserve">to have a IFAS  soil test result to NRCS </t>
    </r>
    <r>
      <rPr>
        <b/>
        <i/>
        <u val="single"/>
        <sz val="10"/>
        <rFont val="Arial"/>
        <family val="2"/>
      </rPr>
      <t xml:space="preserve">PRIOR </t>
    </r>
    <r>
      <rPr>
        <sz val="10"/>
        <rFont val="Arial"/>
        <family val="2"/>
      </rPr>
      <t>to contract development</t>
    </r>
  </si>
  <si>
    <t>Points per Wetland Protected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</si>
</sst>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0"/>
      <color indexed="14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sz val="28"/>
      <color indexed="10"/>
      <name val="Arial"/>
      <family val="2"/>
    </font>
    <font>
      <b/>
      <sz val="11"/>
      <name val="Arial"/>
      <family val="2"/>
    </font>
    <font>
      <u val="single"/>
      <sz val="10"/>
      <color indexed="10"/>
      <name val="Arial"/>
      <family val="2"/>
    </font>
    <font>
      <sz val="24"/>
      <color indexed="10"/>
      <name val="Arial"/>
      <family val="2"/>
    </font>
    <font>
      <b/>
      <i/>
      <u val="single"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4" borderId="2" xfId="0" applyFill="1" applyBorder="1" applyAlignment="1">
      <alignment/>
    </xf>
    <xf numFmtId="0" fontId="0" fillId="3" borderId="0" xfId="0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3" borderId="0" xfId="0" applyFill="1" applyAlignment="1">
      <alignment/>
    </xf>
    <xf numFmtId="0" fontId="0" fillId="2" borderId="2" xfId="0" applyFill="1" applyBorder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Border="1" applyAlignment="1">
      <alignment/>
    </xf>
    <xf numFmtId="164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2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 horizontal="center"/>
    </xf>
    <xf numFmtId="0" fontId="1" fillId="0" borderId="0" xfId="0" applyFont="1" applyFill="1" applyAlignment="1">
      <alignment/>
    </xf>
    <xf numFmtId="164" fontId="0" fillId="6" borderId="0" xfId="0" applyNumberFormat="1" applyFill="1" applyAlignment="1">
      <alignment horizontal="center"/>
    </xf>
    <xf numFmtId="10" fontId="0" fillId="5" borderId="0" xfId="0" applyNumberFormat="1" applyFill="1" applyAlignment="1">
      <alignment horizontal="center"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0" fontId="13" fillId="7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7" borderId="0" xfId="0" applyFont="1" applyFill="1" applyAlignment="1">
      <alignment/>
    </xf>
    <xf numFmtId="2" fontId="9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0" fillId="3" borderId="2" xfId="0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6" borderId="0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20" applyFont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ppc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25"/>
  <sheetViews>
    <sheetView zoomScaleSheetLayoutView="100" workbookViewId="0" topLeftCell="A1">
      <selection activeCell="A128" sqref="A128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3.57421875" style="0" customWidth="1"/>
    <col min="4" max="4" width="6.57421875" style="0" customWidth="1"/>
    <col min="8" max="8" width="10.00390625" style="0" customWidth="1"/>
    <col min="9" max="9" width="10.8515625" style="0" customWidth="1"/>
    <col min="10" max="10" width="9.8515625" style="2" customWidth="1"/>
    <col min="11" max="11" width="9.140625" style="2" customWidth="1"/>
    <col min="12" max="12" width="10.8515625" style="2" bestFit="1" customWidth="1"/>
    <col min="13" max="13" width="9.140625" style="2" customWidth="1"/>
  </cols>
  <sheetData>
    <row r="1" spans="1:16" ht="12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2.7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5" ht="12.75" customHeight="1">
      <c r="A3" s="2"/>
      <c r="B3" s="2"/>
      <c r="C3" s="2"/>
      <c r="D3" s="2"/>
      <c r="E3" s="2"/>
      <c r="F3" s="2"/>
      <c r="G3" s="2"/>
      <c r="H3" s="2"/>
      <c r="I3" s="2"/>
      <c r="K3" s="78" t="s">
        <v>176</v>
      </c>
      <c r="L3" s="78"/>
      <c r="M3" s="78"/>
      <c r="N3" s="78"/>
      <c r="O3" s="78"/>
    </row>
    <row r="4" spans="1:15" ht="12.75" customHeight="1">
      <c r="A4" t="s">
        <v>2</v>
      </c>
      <c r="K4" s="78"/>
      <c r="L4" s="78"/>
      <c r="M4" s="78"/>
      <c r="N4" s="78"/>
      <c r="O4" s="78"/>
    </row>
    <row r="5" spans="11:15" ht="12.75" customHeight="1">
      <c r="K5" s="65"/>
      <c r="L5" s="78" t="s">
        <v>179</v>
      </c>
      <c r="M5" s="78"/>
      <c r="N5" s="78"/>
      <c r="O5" s="65"/>
    </row>
    <row r="6" spans="1:15" ht="12.75" customHeight="1">
      <c r="A6" s="3" t="s">
        <v>23</v>
      </c>
      <c r="J6" s="43"/>
      <c r="K6" s="65"/>
      <c r="L6" s="78"/>
      <c r="M6" s="78"/>
      <c r="N6" s="78"/>
      <c r="O6" s="65"/>
    </row>
    <row r="7" spans="1:15" ht="18" customHeight="1">
      <c r="A7" s="20" t="s">
        <v>47</v>
      </c>
      <c r="E7" s="76"/>
      <c r="F7" s="76"/>
      <c r="G7" s="76"/>
      <c r="I7" s="75" t="s">
        <v>50</v>
      </c>
      <c r="J7" s="75"/>
      <c r="K7" s="74"/>
      <c r="L7" s="74"/>
      <c r="M7" s="2" t="s">
        <v>52</v>
      </c>
      <c r="N7" s="11"/>
      <c r="O7" s="10"/>
    </row>
    <row r="8" spans="1:15" ht="18" customHeight="1">
      <c r="A8" s="20" t="s">
        <v>48</v>
      </c>
      <c r="B8" s="21"/>
      <c r="E8" s="77"/>
      <c r="F8" s="77"/>
      <c r="I8" s="75" t="s">
        <v>51</v>
      </c>
      <c r="J8" s="75"/>
      <c r="K8" s="77"/>
      <c r="L8" s="77"/>
      <c r="M8" s="2" t="s">
        <v>52</v>
      </c>
      <c r="N8" s="12">
        <v>5</v>
      </c>
      <c r="O8" s="10"/>
    </row>
    <row r="9" spans="1:15" ht="19.5" customHeight="1">
      <c r="A9" s="20" t="s">
        <v>49</v>
      </c>
      <c r="E9" s="83"/>
      <c r="F9" s="83"/>
      <c r="O9" s="10"/>
    </row>
    <row r="10" spans="1:15" ht="12.75">
      <c r="A10" s="20"/>
      <c r="E10" s="22"/>
      <c r="F10" s="22"/>
      <c r="N10" s="2"/>
      <c r="O10" s="10"/>
    </row>
    <row r="11" spans="1:15" ht="12.75">
      <c r="A11" s="3" t="s">
        <v>3</v>
      </c>
      <c r="E11" s="22"/>
      <c r="F11" s="22"/>
      <c r="N11" s="2"/>
      <c r="O11" s="10"/>
    </row>
    <row r="12" spans="10:15" ht="12.75">
      <c r="J12" s="2" t="s">
        <v>19</v>
      </c>
      <c r="M12" s="2" t="s">
        <v>16</v>
      </c>
      <c r="N12" s="2" t="s">
        <v>18</v>
      </c>
      <c r="O12" s="10"/>
    </row>
    <row r="13" spans="1:15" ht="13.5" thickBot="1">
      <c r="A13" s="5" t="s">
        <v>4</v>
      </c>
      <c r="B13" s="4" t="s">
        <v>144</v>
      </c>
      <c r="J13" s="7" t="s">
        <v>22</v>
      </c>
      <c r="K13" s="7" t="s">
        <v>14</v>
      </c>
      <c r="L13" s="7" t="s">
        <v>15</v>
      </c>
      <c r="M13" s="7" t="s">
        <v>17</v>
      </c>
      <c r="N13" s="7" t="s">
        <v>19</v>
      </c>
      <c r="O13" s="9"/>
    </row>
    <row r="14" spans="2:3" ht="12.75">
      <c r="B14" t="s">
        <v>6</v>
      </c>
      <c r="C14" t="s">
        <v>7</v>
      </c>
    </row>
    <row r="15" spans="3:14" ht="12.75">
      <c r="C15" t="s">
        <v>8</v>
      </c>
      <c r="D15" t="s">
        <v>11</v>
      </c>
      <c r="J15" s="38">
        <v>150</v>
      </c>
      <c r="K15" s="52">
        <v>5</v>
      </c>
      <c r="L15" s="43">
        <f>SUM(J15*K15)</f>
        <v>750</v>
      </c>
      <c r="M15" s="52">
        <v>3</v>
      </c>
      <c r="N15" s="24">
        <f>SUM(L15*M15)</f>
        <v>2250</v>
      </c>
    </row>
    <row r="16" spans="3:14" ht="12.75">
      <c r="C16" t="s">
        <v>9</v>
      </c>
      <c r="D16" t="s">
        <v>10</v>
      </c>
      <c r="J16" s="38">
        <v>24</v>
      </c>
      <c r="K16" s="52">
        <v>3</v>
      </c>
      <c r="L16" s="43">
        <f>SUM(J16*K16)</f>
        <v>72</v>
      </c>
      <c r="M16" s="52">
        <v>2</v>
      </c>
      <c r="N16" s="24">
        <f>SUM(L16*M16)</f>
        <v>144</v>
      </c>
    </row>
    <row r="17" spans="3:14" ht="12.75">
      <c r="C17" t="s">
        <v>12</v>
      </c>
      <c r="D17" t="s">
        <v>13</v>
      </c>
      <c r="J17" s="38">
        <v>500</v>
      </c>
      <c r="K17" s="52">
        <v>2</v>
      </c>
      <c r="L17" s="43">
        <f>SUM(J17*K17)</f>
        <v>1000</v>
      </c>
      <c r="M17" s="52">
        <v>3</v>
      </c>
      <c r="N17" s="24">
        <f>SUM(L17*M17)</f>
        <v>3000</v>
      </c>
    </row>
    <row r="18" spans="14:16" ht="12.75">
      <c r="N18" s="17">
        <f>SUM(N15:N17)</f>
        <v>5394</v>
      </c>
      <c r="O18" s="80" t="s">
        <v>33</v>
      </c>
      <c r="P18" s="80"/>
    </row>
    <row r="19" ht="12.75">
      <c r="D19" t="s">
        <v>153</v>
      </c>
    </row>
    <row r="20" spans="5:14" ht="12.75">
      <c r="E20" t="s">
        <v>20</v>
      </c>
      <c r="G20" s="8">
        <v>1</v>
      </c>
      <c r="H20" s="18">
        <v>0</v>
      </c>
      <c r="I20" t="s">
        <v>119</v>
      </c>
      <c r="J20" s="41">
        <f>SUM(G20*H20)</f>
        <v>0</v>
      </c>
      <c r="N20" s="16"/>
    </row>
    <row r="21" spans="5:14" ht="12.75">
      <c r="E21" t="s">
        <v>21</v>
      </c>
      <c r="G21" s="8">
        <v>2</v>
      </c>
      <c r="H21" s="18">
        <v>5394</v>
      </c>
      <c r="I21" t="s">
        <v>119</v>
      </c>
      <c r="J21" s="41">
        <f>SUM(G21*H21)</f>
        <v>10788</v>
      </c>
      <c r="N21" s="19"/>
    </row>
    <row r="22" spans="14:15" ht="12.75">
      <c r="N22" s="34"/>
      <c r="O22" t="s">
        <v>23</v>
      </c>
    </row>
    <row r="23" spans="5:14" ht="15.75" thickBot="1">
      <c r="E23" s="2"/>
      <c r="F23" s="2"/>
      <c r="G23" s="33"/>
      <c r="H23" s="20" t="s">
        <v>121</v>
      </c>
      <c r="N23" s="62">
        <f>SUM(J20+J21)</f>
        <v>10788</v>
      </c>
    </row>
    <row r="24" spans="1:7" ht="12.75">
      <c r="A24" s="20"/>
      <c r="E24" s="2"/>
      <c r="F24" s="2"/>
      <c r="G24" s="33"/>
    </row>
    <row r="25" spans="1:7" ht="12.75">
      <c r="A25" s="5" t="s">
        <v>72</v>
      </c>
      <c r="B25" s="4" t="s">
        <v>5</v>
      </c>
      <c r="G25" s="16"/>
    </row>
    <row r="26" spans="13:14" ht="12.75">
      <c r="M26" s="2" t="s">
        <v>16</v>
      </c>
      <c r="N26" s="2" t="s">
        <v>18</v>
      </c>
    </row>
    <row r="27" spans="2:14" ht="13.5" thickBot="1">
      <c r="B27" t="s">
        <v>102</v>
      </c>
      <c r="C27" t="s">
        <v>25</v>
      </c>
      <c r="J27" s="7" t="s">
        <v>22</v>
      </c>
      <c r="K27" s="7" t="s">
        <v>14</v>
      </c>
      <c r="L27" s="7" t="s">
        <v>15</v>
      </c>
      <c r="M27" s="7" t="s">
        <v>17</v>
      </c>
      <c r="N27" s="7" t="s">
        <v>19</v>
      </c>
    </row>
    <row r="28" spans="3:4" ht="12.75">
      <c r="C28" t="s">
        <v>8</v>
      </c>
      <c r="D28" t="s">
        <v>26</v>
      </c>
    </row>
    <row r="29" spans="5:14" ht="12.75">
      <c r="E29" s="54">
        <v>100</v>
      </c>
      <c r="F29" t="s">
        <v>28</v>
      </c>
      <c r="J29" s="38">
        <v>3</v>
      </c>
      <c r="K29" s="52">
        <f>E29</f>
        <v>100</v>
      </c>
      <c r="L29" s="43">
        <f>SUM(J29*K29)</f>
        <v>300</v>
      </c>
      <c r="M29" s="52">
        <v>2</v>
      </c>
      <c r="N29" s="44">
        <f>SUM(L29*M29)</f>
        <v>600</v>
      </c>
    </row>
    <row r="30" spans="12:14" ht="12.75">
      <c r="L30" s="43" t="s">
        <v>23</v>
      </c>
      <c r="N30" s="34" t="s">
        <v>23</v>
      </c>
    </row>
    <row r="31" spans="3:14" ht="12.75">
      <c r="C31" t="s">
        <v>9</v>
      </c>
      <c r="D31" t="s">
        <v>27</v>
      </c>
      <c r="L31" s="43" t="s">
        <v>23</v>
      </c>
      <c r="N31" s="34" t="s">
        <v>23</v>
      </c>
    </row>
    <row r="32" spans="5:14" ht="12.75">
      <c r="E32" s="54">
        <v>2</v>
      </c>
      <c r="F32" t="s">
        <v>29</v>
      </c>
      <c r="J32" s="38">
        <v>1320</v>
      </c>
      <c r="K32" s="52">
        <f>E32</f>
        <v>2</v>
      </c>
      <c r="L32" s="43">
        <f>SUM(J32*K32)</f>
        <v>2640</v>
      </c>
      <c r="M32" s="52">
        <v>2</v>
      </c>
      <c r="N32" s="24">
        <f>SUM(L32*M32)</f>
        <v>5280</v>
      </c>
    </row>
    <row r="33" spans="5:14" ht="12.75">
      <c r="E33" s="23"/>
      <c r="N33" s="25">
        <f>SUM(N29+N32)</f>
        <v>5880</v>
      </c>
    </row>
    <row r="34" spans="4:10" ht="12.75">
      <c r="D34" t="s">
        <v>152</v>
      </c>
      <c r="E34" t="s">
        <v>21</v>
      </c>
      <c r="G34" s="58">
        <v>2</v>
      </c>
      <c r="H34" s="46">
        <f>N33</f>
        <v>5880</v>
      </c>
      <c r="I34" t="s">
        <v>119</v>
      </c>
      <c r="J34" s="41">
        <f>SUM(G34*H34)</f>
        <v>11760</v>
      </c>
    </row>
    <row r="35" spans="14:15" ht="12.75">
      <c r="N35" s="14">
        <f>J34</f>
        <v>11760</v>
      </c>
      <c r="O35" t="s">
        <v>33</v>
      </c>
    </row>
    <row r="37" spans="2:3" ht="12.75">
      <c r="B37" t="s">
        <v>145</v>
      </c>
      <c r="C37" t="s">
        <v>34</v>
      </c>
    </row>
    <row r="38" ht="12.75">
      <c r="E38" t="s">
        <v>31</v>
      </c>
    </row>
    <row r="39" spans="2:14" ht="12.75">
      <c r="B39" t="s">
        <v>23</v>
      </c>
      <c r="C39" t="s">
        <v>23</v>
      </c>
      <c r="D39" t="s">
        <v>23</v>
      </c>
      <c r="E39" s="80" t="s">
        <v>172</v>
      </c>
      <c r="F39" s="80"/>
      <c r="G39" s="86" t="s">
        <v>187</v>
      </c>
      <c r="H39" s="87"/>
      <c r="I39" s="87"/>
      <c r="M39" s="2" t="s">
        <v>16</v>
      </c>
      <c r="N39" s="2" t="s">
        <v>18</v>
      </c>
    </row>
    <row r="40" spans="10:14" ht="13.5" thickBot="1">
      <c r="J40" s="7" t="s">
        <v>39</v>
      </c>
      <c r="K40" s="7" t="s">
        <v>40</v>
      </c>
      <c r="L40" s="7" t="s">
        <v>15</v>
      </c>
      <c r="M40" s="7" t="s">
        <v>17</v>
      </c>
      <c r="N40" s="7" t="s">
        <v>19</v>
      </c>
    </row>
    <row r="42" spans="4:14" ht="12.75">
      <c r="D42" s="54">
        <v>5</v>
      </c>
      <c r="E42" s="85" t="s">
        <v>171</v>
      </c>
      <c r="F42" s="85"/>
      <c r="G42" s="85"/>
      <c r="H42" s="85"/>
      <c r="I42" s="85"/>
      <c r="J42" s="38">
        <v>1</v>
      </c>
      <c r="K42" s="52">
        <f>D42</f>
        <v>5</v>
      </c>
      <c r="L42" s="43">
        <f>SUM(J42*K42)</f>
        <v>5</v>
      </c>
      <c r="M42" s="52">
        <v>1</v>
      </c>
      <c r="N42" s="24">
        <f>SUM(L42*M42)</f>
        <v>5</v>
      </c>
    </row>
    <row r="43" spans="4:14" ht="12.75">
      <c r="D43" s="56">
        <v>10</v>
      </c>
      <c r="E43" t="s">
        <v>173</v>
      </c>
      <c r="J43" s="38">
        <v>0.5</v>
      </c>
      <c r="K43" s="52">
        <f>D43</f>
        <v>10</v>
      </c>
      <c r="L43" s="43">
        <f>SUM(J43*K43)</f>
        <v>5</v>
      </c>
      <c r="M43" s="52">
        <v>1</v>
      </c>
      <c r="N43" s="24">
        <f>SUM(L43*M43)</f>
        <v>5</v>
      </c>
    </row>
    <row r="44" spans="4:14" ht="12.75">
      <c r="D44" s="56">
        <v>15</v>
      </c>
      <c r="E44" t="s">
        <v>174</v>
      </c>
      <c r="J44" s="38">
        <v>0</v>
      </c>
      <c r="K44" s="52">
        <f>+D44</f>
        <v>15</v>
      </c>
      <c r="L44" s="43">
        <f>SUM(J44*K44)</f>
        <v>0</v>
      </c>
      <c r="M44" s="52">
        <v>1</v>
      </c>
      <c r="N44" s="24">
        <f>SUM(L44*M44)</f>
        <v>0</v>
      </c>
    </row>
    <row r="45" spans="6:14" ht="12.75">
      <c r="F45" t="s">
        <v>32</v>
      </c>
      <c r="N45" s="36">
        <f>SUM(N42:N44)</f>
        <v>10</v>
      </c>
    </row>
    <row r="47" spans="4:10" ht="12.75">
      <c r="D47" t="s">
        <v>152</v>
      </c>
      <c r="E47" t="s">
        <v>21</v>
      </c>
      <c r="G47" s="58">
        <v>2</v>
      </c>
      <c r="H47" s="46">
        <f>N45</f>
        <v>10</v>
      </c>
      <c r="I47" t="s">
        <v>119</v>
      </c>
      <c r="J47" s="41">
        <f>SUM(G47*H47)</f>
        <v>20</v>
      </c>
    </row>
    <row r="48" spans="14:15" ht="12.75">
      <c r="N48" s="14">
        <f>J47</f>
        <v>20</v>
      </c>
      <c r="O48" t="s">
        <v>33</v>
      </c>
    </row>
    <row r="49" spans="2:3" ht="12.75">
      <c r="B49" t="s">
        <v>30</v>
      </c>
      <c r="C49" t="s">
        <v>36</v>
      </c>
    </row>
    <row r="50" spans="3:7" ht="12.75">
      <c r="C50" t="s">
        <v>8</v>
      </c>
      <c r="D50" t="s">
        <v>150</v>
      </c>
      <c r="G50" t="s">
        <v>149</v>
      </c>
    </row>
    <row r="52" ht="12.75">
      <c r="E52" t="s">
        <v>148</v>
      </c>
    </row>
    <row r="53" spans="5:14" ht="12.75">
      <c r="E53" t="s">
        <v>147</v>
      </c>
      <c r="M53" s="2" t="s">
        <v>16</v>
      </c>
      <c r="N53" s="2" t="s">
        <v>18</v>
      </c>
    </row>
    <row r="54" spans="9:14" ht="13.5" thickBot="1">
      <c r="I54" s="6" t="s">
        <v>38</v>
      </c>
      <c r="J54" s="7" t="s">
        <v>39</v>
      </c>
      <c r="K54" s="7" t="s">
        <v>40</v>
      </c>
      <c r="L54" s="7" t="s">
        <v>15</v>
      </c>
      <c r="M54" s="7" t="s">
        <v>17</v>
      </c>
      <c r="N54" s="10" t="s">
        <v>19</v>
      </c>
    </row>
    <row r="55" spans="4:15" ht="12.75">
      <c r="D55" s="54">
        <v>0</v>
      </c>
      <c r="E55" t="s">
        <v>37</v>
      </c>
      <c r="I55" s="2">
        <v>0</v>
      </c>
      <c r="J55" s="38">
        <v>0</v>
      </c>
      <c r="K55" s="52">
        <f>D55</f>
        <v>0</v>
      </c>
      <c r="L55" s="43">
        <f>I55*J55*K55</f>
        <v>0</v>
      </c>
      <c r="M55" s="52">
        <v>0</v>
      </c>
      <c r="N55" s="31">
        <f>L55*M55</f>
        <v>0</v>
      </c>
      <c r="O55" t="s">
        <v>33</v>
      </c>
    </row>
    <row r="56" ht="12.75">
      <c r="L56" s="43"/>
    </row>
    <row r="57" ht="12.75">
      <c r="L57" s="43"/>
    </row>
    <row r="58" spans="3:14" ht="12.75">
      <c r="C58" t="s">
        <v>9</v>
      </c>
      <c r="D58" t="s">
        <v>151</v>
      </c>
      <c r="L58" s="43"/>
      <c r="M58" s="2" t="s">
        <v>16</v>
      </c>
      <c r="N58" s="2" t="s">
        <v>18</v>
      </c>
    </row>
    <row r="59" spans="3:14" ht="13.5" thickBot="1">
      <c r="C59" s="13" t="s">
        <v>23</v>
      </c>
      <c r="J59" s="7" t="s">
        <v>39</v>
      </c>
      <c r="K59" s="7" t="s">
        <v>40</v>
      </c>
      <c r="L59" s="63" t="s">
        <v>15</v>
      </c>
      <c r="M59" s="7" t="s">
        <v>17</v>
      </c>
      <c r="N59" s="7" t="s">
        <v>19</v>
      </c>
    </row>
    <row r="60" spans="4:12" ht="12.75">
      <c r="D60" s="13" t="s">
        <v>41</v>
      </c>
      <c r="E60" t="s">
        <v>42</v>
      </c>
      <c r="L60" s="43"/>
    </row>
    <row r="61" spans="5:14" ht="12.75">
      <c r="E61" t="s">
        <v>43</v>
      </c>
      <c r="G61" s="54">
        <v>0</v>
      </c>
      <c r="H61" t="s">
        <v>46</v>
      </c>
      <c r="J61" s="38">
        <v>0</v>
      </c>
      <c r="K61" s="52">
        <f>G61</f>
        <v>0</v>
      </c>
      <c r="L61" s="43">
        <f>J61*K61</f>
        <v>0</v>
      </c>
      <c r="M61" s="52">
        <v>0</v>
      </c>
      <c r="N61" s="24">
        <f>L61*M61</f>
        <v>0</v>
      </c>
    </row>
    <row r="62" spans="5:14" ht="12.75">
      <c r="E62" t="s">
        <v>44</v>
      </c>
      <c r="G62" s="56">
        <v>0</v>
      </c>
      <c r="H62" t="s">
        <v>46</v>
      </c>
      <c r="J62" s="38">
        <v>0</v>
      </c>
      <c r="K62" s="52">
        <f>G62</f>
        <v>0</v>
      </c>
      <c r="L62" s="43">
        <f>J62*K62</f>
        <v>0</v>
      </c>
      <c r="M62" s="52">
        <v>0</v>
      </c>
      <c r="N62" s="24">
        <f>L62*M62</f>
        <v>0</v>
      </c>
    </row>
    <row r="63" spans="5:14" ht="12.75">
      <c r="E63" t="s">
        <v>45</v>
      </c>
      <c r="G63" s="56">
        <v>0</v>
      </c>
      <c r="H63" t="s">
        <v>46</v>
      </c>
      <c r="J63" s="38">
        <v>0</v>
      </c>
      <c r="K63" s="52">
        <f>G63</f>
        <v>0</v>
      </c>
      <c r="L63" s="43">
        <f>J63*K63</f>
        <v>0</v>
      </c>
      <c r="M63" s="52">
        <v>0</v>
      </c>
      <c r="N63" s="24">
        <f>L63*M63</f>
        <v>0</v>
      </c>
    </row>
    <row r="64" spans="12:15" ht="12.75">
      <c r="L64" s="43"/>
      <c r="N64" s="14">
        <f>SUM(N61:N63)</f>
        <v>0</v>
      </c>
      <c r="O64" t="s">
        <v>33</v>
      </c>
    </row>
    <row r="65" ht="12.75">
      <c r="L65" s="43"/>
    </row>
    <row r="66" ht="12.75">
      <c r="L66" s="43"/>
    </row>
    <row r="67" spans="4:14" ht="12.75">
      <c r="D67" s="13" t="s">
        <v>53</v>
      </c>
      <c r="E67" t="s">
        <v>54</v>
      </c>
      <c r="L67" s="43"/>
      <c r="M67" s="2" t="s">
        <v>16</v>
      </c>
      <c r="N67" s="2" t="s">
        <v>18</v>
      </c>
    </row>
    <row r="68" spans="9:14" ht="13.5" thickBot="1">
      <c r="I68" s="6" t="s">
        <v>188</v>
      </c>
      <c r="J68" s="7" t="s">
        <v>39</v>
      </c>
      <c r="K68" s="7" t="s">
        <v>40</v>
      </c>
      <c r="L68" s="63" t="s">
        <v>15</v>
      </c>
      <c r="M68" s="7" t="s">
        <v>17</v>
      </c>
      <c r="N68" s="7" t="s">
        <v>19</v>
      </c>
    </row>
    <row r="69" spans="5:14" ht="12.75">
      <c r="E69" t="s">
        <v>55</v>
      </c>
      <c r="G69" s="54">
        <v>5</v>
      </c>
      <c r="H69" t="s">
        <v>58</v>
      </c>
      <c r="I69" s="38">
        <v>3</v>
      </c>
      <c r="J69" s="38">
        <v>30</v>
      </c>
      <c r="K69" s="52">
        <f>G69</f>
        <v>5</v>
      </c>
      <c r="L69" s="43">
        <f>SUM(I69*J69*K69)</f>
        <v>450</v>
      </c>
      <c r="M69" s="52">
        <v>2</v>
      </c>
      <c r="N69" s="24">
        <f>SUM(L69*M69)</f>
        <v>900</v>
      </c>
    </row>
    <row r="70" spans="5:14" ht="12.75">
      <c r="E70" t="s">
        <v>56</v>
      </c>
      <c r="G70" s="56">
        <v>5</v>
      </c>
      <c r="H70" t="s">
        <v>58</v>
      </c>
      <c r="I70" s="38">
        <v>3</v>
      </c>
      <c r="J70" s="38">
        <v>25</v>
      </c>
      <c r="K70" s="52">
        <f>G70</f>
        <v>5</v>
      </c>
      <c r="L70" s="43">
        <f>SUM(I70*J70*K70)</f>
        <v>375</v>
      </c>
      <c r="M70" s="52">
        <v>2</v>
      </c>
      <c r="N70" s="24">
        <f>SUM(L70*M70)</f>
        <v>750</v>
      </c>
    </row>
    <row r="71" spans="5:14" ht="12.75">
      <c r="E71" t="s">
        <v>57</v>
      </c>
      <c r="G71" s="56">
        <v>10</v>
      </c>
      <c r="H71" t="s">
        <v>58</v>
      </c>
      <c r="I71" s="2" t="s">
        <v>59</v>
      </c>
      <c r="J71" s="38">
        <v>0</v>
      </c>
      <c r="K71" s="52">
        <f>G71</f>
        <v>10</v>
      </c>
      <c r="L71" s="43">
        <f>SUM(IJ71*K71)</f>
        <v>0</v>
      </c>
      <c r="M71" s="52">
        <v>2</v>
      </c>
      <c r="N71" s="24">
        <f>SUM(L71*M71)</f>
        <v>0</v>
      </c>
    </row>
    <row r="72" spans="7:15" ht="12.75">
      <c r="G72" s="10"/>
      <c r="I72" s="2"/>
      <c r="J72" s="2">
        <f>SUM(J69:J71)</f>
        <v>55</v>
      </c>
      <c r="N72" s="14">
        <f>SUM(N69:N71)</f>
        <v>1650</v>
      </c>
      <c r="O72" t="s">
        <v>33</v>
      </c>
    </row>
    <row r="74" ht="12.75">
      <c r="E74" t="s">
        <v>60</v>
      </c>
    </row>
    <row r="75" ht="12.75">
      <c r="F75" t="s">
        <v>61</v>
      </c>
    </row>
    <row r="76" spans="13:14" ht="12.75">
      <c r="M76" s="2" t="s">
        <v>16</v>
      </c>
      <c r="N76" s="2" t="s">
        <v>18</v>
      </c>
    </row>
    <row r="77" spans="1:14" ht="13.5" thickBot="1">
      <c r="A77" s="16"/>
      <c r="B77" s="16"/>
      <c r="C77" s="57" t="s">
        <v>62</v>
      </c>
      <c r="D77" s="16"/>
      <c r="J77" s="7" t="s">
        <v>164</v>
      </c>
      <c r="K77" s="7" t="s">
        <v>163</v>
      </c>
      <c r="L77" s="7" t="s">
        <v>15</v>
      </c>
      <c r="M77" s="7" t="s">
        <v>17</v>
      </c>
      <c r="N77" s="7" t="s">
        <v>19</v>
      </c>
    </row>
    <row r="78" spans="1:14" ht="12.75">
      <c r="A78" s="16"/>
      <c r="B78" s="16"/>
      <c r="C78" s="53">
        <v>20</v>
      </c>
      <c r="D78" s="16" t="s">
        <v>63</v>
      </c>
      <c r="J78" s="38">
        <v>10</v>
      </c>
      <c r="K78" s="52">
        <v>5</v>
      </c>
      <c r="L78" s="43">
        <f>SUM(J78*K78)</f>
        <v>50</v>
      </c>
      <c r="M78" s="52">
        <v>1</v>
      </c>
      <c r="N78" s="24">
        <f>SUM(L78*M78)</f>
        <v>50</v>
      </c>
    </row>
    <row r="79" spans="1:14" ht="12.75">
      <c r="A79" s="16"/>
      <c r="B79" s="16"/>
      <c r="C79" s="55">
        <v>30</v>
      </c>
      <c r="D79" s="16" t="s">
        <v>64</v>
      </c>
      <c r="J79" s="38">
        <v>15</v>
      </c>
      <c r="K79" s="52">
        <v>3</v>
      </c>
      <c r="L79" s="43">
        <f>SUM(J79*K79)</f>
        <v>45</v>
      </c>
      <c r="M79" s="52">
        <v>1</v>
      </c>
      <c r="N79" s="24">
        <f>SUM(L79*M79)</f>
        <v>45</v>
      </c>
    </row>
    <row r="80" spans="1:15" ht="12.75">
      <c r="A80" s="16"/>
      <c r="B80" s="16"/>
      <c r="C80" s="16"/>
      <c r="D80" s="16"/>
      <c r="L80" s="43"/>
      <c r="N80" s="14">
        <f>SUM(N78:N79)</f>
        <v>95</v>
      </c>
      <c r="O80" t="s">
        <v>33</v>
      </c>
    </row>
    <row r="81" ht="12.75">
      <c r="L81" s="43"/>
    </row>
    <row r="82" spans="3:12" ht="12.75">
      <c r="C82" t="s">
        <v>65</v>
      </c>
      <c r="L82" s="43"/>
    </row>
    <row r="83" spans="11:14" ht="12.75">
      <c r="K83" s="2" t="s">
        <v>70</v>
      </c>
      <c r="L83" s="43"/>
      <c r="M83" s="2" t="s">
        <v>16</v>
      </c>
      <c r="N83" s="2" t="s">
        <v>18</v>
      </c>
    </row>
    <row r="84" spans="4:14" ht="13.5" thickBot="1">
      <c r="D84" s="54">
        <v>2</v>
      </c>
      <c r="E84" t="s">
        <v>66</v>
      </c>
      <c r="J84" s="7" t="s">
        <v>69</v>
      </c>
      <c r="K84" s="7" t="s">
        <v>71</v>
      </c>
      <c r="L84" s="63" t="s">
        <v>15</v>
      </c>
      <c r="M84" s="7" t="s">
        <v>17</v>
      </c>
      <c r="N84" s="7" t="s">
        <v>19</v>
      </c>
    </row>
    <row r="85" spans="5:15" ht="12.75">
      <c r="E85" s="50">
        <v>17</v>
      </c>
      <c r="F85" t="s">
        <v>67</v>
      </c>
      <c r="J85" s="38">
        <f>E87</f>
        <v>19</v>
      </c>
      <c r="K85" s="52">
        <f>D84</f>
        <v>2</v>
      </c>
      <c r="L85" s="43">
        <f>J85*K85</f>
        <v>38</v>
      </c>
      <c r="M85" s="52">
        <v>1</v>
      </c>
      <c r="N85" s="14">
        <f>L85*M85</f>
        <v>38</v>
      </c>
      <c r="O85" t="s">
        <v>33</v>
      </c>
    </row>
    <row r="86" spans="5:6" ht="12.75">
      <c r="E86" s="47">
        <v>36</v>
      </c>
      <c r="F86" t="s">
        <v>68</v>
      </c>
    </row>
    <row r="87" spans="5:6" ht="12.75">
      <c r="E87" s="47">
        <f>(E86-E85)</f>
        <v>19</v>
      </c>
      <c r="F87" t="s">
        <v>69</v>
      </c>
    </row>
    <row r="90" spans="8:14" ht="15.75" thickBot="1">
      <c r="H90" s="20" t="s">
        <v>121</v>
      </c>
      <c r="N90" s="62">
        <f>SUM(N35+N48+N55+N64+N72+N80+N85)</f>
        <v>13563</v>
      </c>
    </row>
    <row r="94" spans="1:15" ht="12.75">
      <c r="A94" s="5" t="s">
        <v>72</v>
      </c>
      <c r="B94" s="4" t="s">
        <v>73</v>
      </c>
      <c r="O94" s="9"/>
    </row>
    <row r="95" spans="2:3" ht="12.75">
      <c r="B95" t="s">
        <v>23</v>
      </c>
      <c r="C95" t="s">
        <v>154</v>
      </c>
    </row>
    <row r="96" spans="2:13" ht="12.75">
      <c r="B96" t="s">
        <v>6</v>
      </c>
      <c r="C96" t="s">
        <v>74</v>
      </c>
      <c r="M96" s="2" t="s">
        <v>16</v>
      </c>
    </row>
    <row r="97" spans="3:14" ht="13.5" thickBot="1">
      <c r="C97" t="s">
        <v>8</v>
      </c>
      <c r="D97" t="s">
        <v>75</v>
      </c>
      <c r="J97" s="7" t="s">
        <v>79</v>
      </c>
      <c r="K97" s="7" t="s">
        <v>80</v>
      </c>
      <c r="L97" s="7" t="s">
        <v>15</v>
      </c>
      <c r="M97" s="7" t="s">
        <v>17</v>
      </c>
      <c r="N97" s="7" t="s">
        <v>19</v>
      </c>
    </row>
    <row r="98" spans="4:14" ht="12.75">
      <c r="D98" t="s">
        <v>76</v>
      </c>
      <c r="F98" s="54">
        <v>5</v>
      </c>
      <c r="G98" t="s">
        <v>82</v>
      </c>
      <c r="J98" s="38">
        <v>1</v>
      </c>
      <c r="K98" s="52">
        <f>F98</f>
        <v>5</v>
      </c>
      <c r="L98" s="43">
        <f>J98*K98</f>
        <v>5</v>
      </c>
      <c r="M98" s="52">
        <v>2</v>
      </c>
      <c r="N98" s="24">
        <f>L98*M98</f>
        <v>10</v>
      </c>
    </row>
    <row r="99" spans="4:14" ht="12.75">
      <c r="D99" t="s">
        <v>77</v>
      </c>
      <c r="F99" s="54">
        <v>10</v>
      </c>
      <c r="G99" t="s">
        <v>82</v>
      </c>
      <c r="J99" s="38">
        <v>0</v>
      </c>
      <c r="K99" s="52">
        <v>0</v>
      </c>
      <c r="L99" s="43">
        <f>J99*K99</f>
        <v>0</v>
      </c>
      <c r="M99" s="52">
        <v>2</v>
      </c>
      <c r="N99" s="24">
        <f>L99*M99</f>
        <v>0</v>
      </c>
    </row>
    <row r="100" spans="4:14" ht="12.75">
      <c r="D100" t="s">
        <v>78</v>
      </c>
      <c r="F100" s="54">
        <v>15</v>
      </c>
      <c r="G100" t="s">
        <v>82</v>
      </c>
      <c r="J100" s="38">
        <v>0</v>
      </c>
      <c r="K100" s="52">
        <f>F100</f>
        <v>15</v>
      </c>
      <c r="L100" s="43">
        <f>J100*K100</f>
        <v>0</v>
      </c>
      <c r="M100" s="52">
        <v>2</v>
      </c>
      <c r="N100" s="24">
        <f>L100*M100</f>
        <v>0</v>
      </c>
    </row>
    <row r="101" spans="4:14" ht="12.75">
      <c r="D101" t="s">
        <v>189</v>
      </c>
      <c r="F101" s="23"/>
      <c r="N101" s="25">
        <f>SUM(N98:N100)</f>
        <v>10</v>
      </c>
    </row>
    <row r="102" spans="4:14" ht="12.75">
      <c r="D102" t="s">
        <v>175</v>
      </c>
      <c r="F102" s="23"/>
      <c r="H102" s="50">
        <v>0</v>
      </c>
      <c r="N102" s="34"/>
    </row>
    <row r="104" spans="4:10" ht="12.75">
      <c r="D104" t="s">
        <v>152</v>
      </c>
      <c r="E104" t="s">
        <v>21</v>
      </c>
      <c r="G104" s="58">
        <v>2</v>
      </c>
      <c r="H104" s="51">
        <f>N101</f>
        <v>10</v>
      </c>
      <c r="I104" t="s">
        <v>119</v>
      </c>
      <c r="J104" s="41">
        <f>G104*H104</f>
        <v>20</v>
      </c>
    </row>
    <row r="105" spans="7:15" ht="12.75">
      <c r="G105" s="8"/>
      <c r="H105" s="34"/>
      <c r="N105" s="14">
        <f>J104</f>
        <v>20</v>
      </c>
      <c r="O105" t="s">
        <v>33</v>
      </c>
    </row>
    <row r="106" spans="7:8" ht="12.75">
      <c r="G106" s="8"/>
      <c r="H106" s="34"/>
    </row>
    <row r="107" spans="10:13" ht="12.75">
      <c r="J107" s="43"/>
      <c r="M107" s="2" t="s">
        <v>16</v>
      </c>
    </row>
    <row r="108" spans="3:10" ht="12.75">
      <c r="C108" t="s">
        <v>9</v>
      </c>
      <c r="D108" t="s">
        <v>165</v>
      </c>
      <c r="J108" s="43"/>
    </row>
    <row r="109" spans="2:14" ht="13.5" thickBot="1">
      <c r="B109" t="s">
        <v>23</v>
      </c>
      <c r="D109" s="50">
        <v>65</v>
      </c>
      <c r="E109" s="30" t="s">
        <v>166</v>
      </c>
      <c r="G109" s="49">
        <v>78</v>
      </c>
      <c r="H109" s="85" t="s">
        <v>167</v>
      </c>
      <c r="I109" s="85"/>
      <c r="J109" s="59">
        <f>D109/G109</f>
        <v>0.8333333333333334</v>
      </c>
      <c r="K109" s="2" t="s">
        <v>168</v>
      </c>
      <c r="L109" s="7" t="s">
        <v>15</v>
      </c>
      <c r="M109" s="7" t="s">
        <v>17</v>
      </c>
      <c r="N109" s="7" t="s">
        <v>19</v>
      </c>
    </row>
    <row r="110" spans="4:14" ht="12.75">
      <c r="D110" t="s">
        <v>169</v>
      </c>
      <c r="G110" s="54">
        <v>50</v>
      </c>
      <c r="H110" t="s">
        <v>82</v>
      </c>
      <c r="K110" s="59">
        <v>0</v>
      </c>
      <c r="L110" s="52">
        <f>G110</f>
        <v>50</v>
      </c>
      <c r="M110" s="52">
        <v>1</v>
      </c>
      <c r="N110" s="24">
        <f>K110*L110*M110</f>
        <v>0</v>
      </c>
    </row>
    <row r="111" spans="4:14" ht="12.75">
      <c r="D111" t="s">
        <v>170</v>
      </c>
      <c r="G111" s="54">
        <v>75</v>
      </c>
      <c r="H111" t="s">
        <v>82</v>
      </c>
      <c r="K111" s="59">
        <v>0.65</v>
      </c>
      <c r="L111" s="52">
        <f>G111</f>
        <v>75</v>
      </c>
      <c r="M111" s="52">
        <v>1</v>
      </c>
      <c r="N111" s="24">
        <f>K111*L111*M111</f>
        <v>48.75</v>
      </c>
    </row>
    <row r="112" spans="4:14" ht="12.75">
      <c r="D112" t="s">
        <v>81</v>
      </c>
      <c r="G112" s="54">
        <v>100</v>
      </c>
      <c r="H112" t="s">
        <v>82</v>
      </c>
      <c r="K112" s="59">
        <v>0.83</v>
      </c>
      <c r="L112" s="52">
        <f>G112</f>
        <v>100</v>
      </c>
      <c r="M112" s="52">
        <v>1</v>
      </c>
      <c r="N112" s="24">
        <f>K112*L112*M112</f>
        <v>83</v>
      </c>
    </row>
    <row r="113" spans="14:15" ht="12.75">
      <c r="N113" s="14">
        <f>SUM(N110:N112)</f>
        <v>131.75</v>
      </c>
      <c r="O113" t="s">
        <v>33</v>
      </c>
    </row>
    <row r="114" ht="12.75">
      <c r="C114" t="s">
        <v>83</v>
      </c>
    </row>
    <row r="115" ht="12.75">
      <c r="D115" t="s">
        <v>84</v>
      </c>
    </row>
    <row r="118" spans="2:13" ht="12.75">
      <c r="B118" t="s">
        <v>24</v>
      </c>
      <c r="C118" t="s">
        <v>89</v>
      </c>
      <c r="M118" s="2" t="s">
        <v>16</v>
      </c>
    </row>
    <row r="119" spans="4:14" ht="13.5" thickBot="1">
      <c r="D119" t="s">
        <v>85</v>
      </c>
      <c r="J119" s="7" t="s">
        <v>87</v>
      </c>
      <c r="K119" s="7" t="s">
        <v>90</v>
      </c>
      <c r="L119" s="7" t="s">
        <v>15</v>
      </c>
      <c r="M119" s="7" t="s">
        <v>17</v>
      </c>
      <c r="N119" s="7" t="s">
        <v>19</v>
      </c>
    </row>
    <row r="120" ht="12.75">
      <c r="E120" t="s">
        <v>86</v>
      </c>
    </row>
    <row r="121" spans="4:14" ht="12.75">
      <c r="D121" s="54">
        <v>25</v>
      </c>
      <c r="E121" t="s">
        <v>88</v>
      </c>
      <c r="J121" s="38">
        <v>2</v>
      </c>
      <c r="K121" s="52">
        <f>D121</f>
        <v>25</v>
      </c>
      <c r="L121" s="43">
        <f>J121*K121</f>
        <v>50</v>
      </c>
      <c r="M121" s="52">
        <v>2</v>
      </c>
      <c r="N121" s="17">
        <f>L121*M121</f>
        <v>100</v>
      </c>
    </row>
    <row r="122" ht="12.75">
      <c r="L122" s="43"/>
    </row>
    <row r="123" ht="12.75">
      <c r="L123" s="43"/>
    </row>
    <row r="124" spans="4:12" ht="12.75">
      <c r="D124" t="s">
        <v>152</v>
      </c>
      <c r="E124" t="s">
        <v>21</v>
      </c>
      <c r="G124" s="45">
        <v>2</v>
      </c>
      <c r="H124" s="51">
        <f>N121</f>
        <v>100</v>
      </c>
      <c r="I124" t="s">
        <v>119</v>
      </c>
      <c r="J124" s="41">
        <f>G124*H124</f>
        <v>200</v>
      </c>
      <c r="L124" s="43"/>
    </row>
    <row r="125" spans="12:15" ht="12.75">
      <c r="L125" s="43"/>
      <c r="N125" s="14">
        <f>J124</f>
        <v>200</v>
      </c>
      <c r="O125" t="s">
        <v>33</v>
      </c>
    </row>
    <row r="126" ht="12.75">
      <c r="L126" s="43"/>
    </row>
    <row r="127" spans="3:12" ht="12.75">
      <c r="C127" t="s">
        <v>91</v>
      </c>
      <c r="L127" s="43"/>
    </row>
    <row r="128" spans="10:14" ht="12.75">
      <c r="J128" s="2" t="s">
        <v>99</v>
      </c>
      <c r="K128" s="2" t="s">
        <v>70</v>
      </c>
      <c r="L128" s="43"/>
      <c r="M128" s="2" t="s">
        <v>16</v>
      </c>
      <c r="N128" s="2" t="s">
        <v>18</v>
      </c>
    </row>
    <row r="129" spans="4:14" ht="13.5" thickBot="1">
      <c r="D129" s="54">
        <v>2</v>
      </c>
      <c r="E129" t="s">
        <v>98</v>
      </c>
      <c r="J129" s="7" t="s">
        <v>71</v>
      </c>
      <c r="K129" s="7" t="s">
        <v>71</v>
      </c>
      <c r="L129" s="63" t="s">
        <v>15</v>
      </c>
      <c r="M129" s="7" t="s">
        <v>17</v>
      </c>
      <c r="N129" s="7" t="s">
        <v>19</v>
      </c>
    </row>
    <row r="130" spans="5:15" ht="12.75">
      <c r="E130" s="49">
        <v>23</v>
      </c>
      <c r="F130" t="s">
        <v>67</v>
      </c>
      <c r="J130" s="38">
        <f>E132</f>
        <v>22</v>
      </c>
      <c r="K130" s="52">
        <f>D129</f>
        <v>2</v>
      </c>
      <c r="L130" s="43">
        <f>J130*K130</f>
        <v>44</v>
      </c>
      <c r="M130" s="52">
        <v>1</v>
      </c>
      <c r="N130" s="14">
        <f>SUM(L130*M130)</f>
        <v>44</v>
      </c>
      <c r="O130" t="s">
        <v>33</v>
      </c>
    </row>
    <row r="131" spans="5:6" ht="12.75">
      <c r="E131" s="48">
        <v>45</v>
      </c>
      <c r="F131" t="s">
        <v>68</v>
      </c>
    </row>
    <row r="132" spans="5:6" ht="12.75">
      <c r="E132" s="48">
        <f>E131-E130</f>
        <v>22</v>
      </c>
      <c r="F132" s="1" t="s">
        <v>97</v>
      </c>
    </row>
    <row r="135" spans="1:13" ht="12.75">
      <c r="A135" s="5" t="s">
        <v>23</v>
      </c>
      <c r="B135" t="s">
        <v>30</v>
      </c>
      <c r="C135" s="35" t="s">
        <v>146</v>
      </c>
      <c r="D135" s="35"/>
      <c r="M135" s="2" t="s">
        <v>16</v>
      </c>
    </row>
    <row r="136" spans="2:14" ht="13.5" thickBot="1">
      <c r="B136" t="s">
        <v>23</v>
      </c>
      <c r="C136" s="85" t="s">
        <v>178</v>
      </c>
      <c r="D136" s="85"/>
      <c r="E136" s="85"/>
      <c r="F136" s="85"/>
      <c r="G136" s="85"/>
      <c r="H136" s="85"/>
      <c r="I136" s="85"/>
      <c r="J136" s="7" t="s">
        <v>95</v>
      </c>
      <c r="K136" s="7" t="s">
        <v>96</v>
      </c>
      <c r="L136" s="7" t="s">
        <v>15</v>
      </c>
      <c r="M136" s="7" t="s">
        <v>17</v>
      </c>
      <c r="N136" s="7" t="s">
        <v>19</v>
      </c>
    </row>
    <row r="137" spans="3:9" ht="12.75">
      <c r="C137" s="82" t="s">
        <v>177</v>
      </c>
      <c r="D137" s="80"/>
      <c r="E137" s="80"/>
      <c r="F137" s="80"/>
      <c r="G137" s="80"/>
      <c r="H137" s="80"/>
      <c r="I137" s="80"/>
    </row>
    <row r="138" spans="4:15" ht="12.75">
      <c r="D138" s="54">
        <v>10</v>
      </c>
      <c r="E138" t="s">
        <v>94</v>
      </c>
      <c r="J138" s="38">
        <v>3</v>
      </c>
      <c r="K138" s="52">
        <f>D138</f>
        <v>10</v>
      </c>
      <c r="L138" s="43">
        <f>J138*K138</f>
        <v>30</v>
      </c>
      <c r="M138" s="52">
        <v>2</v>
      </c>
      <c r="N138" s="14">
        <f>L138*M138</f>
        <v>60</v>
      </c>
      <c r="O138" t="s">
        <v>33</v>
      </c>
    </row>
    <row r="139" spans="4:14" ht="12.75">
      <c r="D139" s="9"/>
      <c r="E139" s="16"/>
      <c r="F139" s="16"/>
      <c r="G139" s="16"/>
      <c r="H139" s="16"/>
      <c r="I139" s="16"/>
      <c r="J139" s="43"/>
      <c r="K139" s="43"/>
      <c r="L139" s="43"/>
      <c r="M139" s="43"/>
      <c r="N139" s="16"/>
    </row>
    <row r="140" spans="4:14" ht="12.75">
      <c r="D140" s="9"/>
      <c r="E140" s="16"/>
      <c r="F140" s="16"/>
      <c r="G140" s="16"/>
      <c r="H140" s="16"/>
      <c r="I140" s="16"/>
      <c r="J140" s="43"/>
      <c r="K140" s="43"/>
      <c r="L140" s="43"/>
      <c r="M140" s="43"/>
      <c r="N140" s="16"/>
    </row>
    <row r="141" ht="12.75">
      <c r="L141" s="43"/>
    </row>
    <row r="142" spans="7:14" ht="15.75" thickBot="1">
      <c r="G142" s="20" t="s">
        <v>122</v>
      </c>
      <c r="N142" s="62">
        <f>SUM(N105+N113+N125+N130+N138)</f>
        <v>455.75</v>
      </c>
    </row>
    <row r="143" spans="7:14" ht="15">
      <c r="G143" s="20"/>
      <c r="N143" s="64"/>
    </row>
    <row r="144" ht="12.75">
      <c r="L144" s="43"/>
    </row>
    <row r="145" spans="12:13" ht="12.75">
      <c r="L145" s="43"/>
      <c r="M145" s="2" t="s">
        <v>16</v>
      </c>
    </row>
    <row r="146" spans="1:14" ht="13.5" thickBot="1">
      <c r="A146" s="4" t="s">
        <v>100</v>
      </c>
      <c r="B146" s="4" t="s">
        <v>101</v>
      </c>
      <c r="J146" s="7" t="s">
        <v>95</v>
      </c>
      <c r="K146" s="7" t="s">
        <v>96</v>
      </c>
      <c r="L146" s="63" t="s">
        <v>15</v>
      </c>
      <c r="M146" s="7" t="s">
        <v>17</v>
      </c>
      <c r="N146" s="7" t="s">
        <v>19</v>
      </c>
    </row>
    <row r="147" spans="2:12" ht="12.75">
      <c r="B147" t="s">
        <v>102</v>
      </c>
      <c r="C147" t="s">
        <v>108</v>
      </c>
      <c r="L147" s="43"/>
    </row>
    <row r="148" spans="4:15" ht="12.75">
      <c r="D148" s="54">
        <v>5</v>
      </c>
      <c r="E148" t="s">
        <v>103</v>
      </c>
      <c r="J148" s="38">
        <v>75</v>
      </c>
      <c r="K148" s="52">
        <f>D148</f>
        <v>5</v>
      </c>
      <c r="L148" s="43">
        <f>J148*K148</f>
        <v>375</v>
      </c>
      <c r="M148" s="52">
        <v>1</v>
      </c>
      <c r="N148" s="37">
        <f>L148*M148</f>
        <v>375</v>
      </c>
      <c r="O148" t="s">
        <v>33</v>
      </c>
    </row>
    <row r="149" ht="12.75">
      <c r="L149" s="43"/>
    </row>
    <row r="150" spans="2:12" ht="12.75">
      <c r="B150" t="s">
        <v>24</v>
      </c>
      <c r="C150" t="s">
        <v>104</v>
      </c>
      <c r="L150" s="43"/>
    </row>
    <row r="151" spans="4:12" ht="12.75">
      <c r="D151" t="s">
        <v>105</v>
      </c>
      <c r="L151" s="43"/>
    </row>
    <row r="152" spans="4:15" ht="12.75">
      <c r="D152" s="54">
        <v>50</v>
      </c>
      <c r="E152" t="s">
        <v>106</v>
      </c>
      <c r="J152" s="38">
        <v>10</v>
      </c>
      <c r="K152" s="52">
        <f>D152</f>
        <v>50</v>
      </c>
      <c r="L152" s="43">
        <f>J152*K152</f>
        <v>500</v>
      </c>
      <c r="M152" s="52">
        <v>1</v>
      </c>
      <c r="N152" s="37">
        <f>L152*M152</f>
        <v>500</v>
      </c>
      <c r="O152" t="s">
        <v>33</v>
      </c>
    </row>
    <row r="153" ht="12.75">
      <c r="L153" s="43"/>
    </row>
    <row r="154" spans="2:12" ht="12.75">
      <c r="B154" t="s">
        <v>30</v>
      </c>
      <c r="C154" t="s">
        <v>107</v>
      </c>
      <c r="L154" s="43"/>
    </row>
    <row r="155" spans="4:12" ht="12.75">
      <c r="D155" t="s">
        <v>110</v>
      </c>
      <c r="E155" t="s">
        <v>109</v>
      </c>
      <c r="L155" s="43"/>
    </row>
    <row r="156" spans="4:15" ht="12.75">
      <c r="D156" s="54">
        <v>75</v>
      </c>
      <c r="E156" t="s">
        <v>155</v>
      </c>
      <c r="J156" s="38">
        <v>15</v>
      </c>
      <c r="K156" s="52">
        <f>D156</f>
        <v>75</v>
      </c>
      <c r="L156" s="43">
        <f>J156*K158</f>
        <v>0</v>
      </c>
      <c r="M156" s="52">
        <v>1</v>
      </c>
      <c r="N156" s="37">
        <f>L156*M156</f>
        <v>0</v>
      </c>
      <c r="O156" t="s">
        <v>33</v>
      </c>
    </row>
    <row r="157" ht="12.75">
      <c r="L157" s="43"/>
    </row>
    <row r="158" spans="2:12" ht="12.75">
      <c r="B158" t="s">
        <v>35</v>
      </c>
      <c r="C158" t="s">
        <v>111</v>
      </c>
      <c r="L158" s="43"/>
    </row>
    <row r="159" spans="3:14" ht="12.75">
      <c r="C159" t="s">
        <v>8</v>
      </c>
      <c r="D159" t="s">
        <v>114</v>
      </c>
      <c r="I159" s="2" t="s">
        <v>115</v>
      </c>
      <c r="L159" s="43"/>
      <c r="M159" s="2" t="s">
        <v>16</v>
      </c>
      <c r="N159" s="2" t="s">
        <v>18</v>
      </c>
    </row>
    <row r="160" spans="5:14" ht="13.5" thickBot="1">
      <c r="E160" t="s">
        <v>113</v>
      </c>
      <c r="I160" s="7" t="s">
        <v>116</v>
      </c>
      <c r="J160" s="7" t="s">
        <v>39</v>
      </c>
      <c r="K160" s="7" t="s">
        <v>40</v>
      </c>
      <c r="L160" s="63" t="s">
        <v>15</v>
      </c>
      <c r="M160" s="7" t="s">
        <v>17</v>
      </c>
      <c r="N160" s="10" t="s">
        <v>19</v>
      </c>
    </row>
    <row r="161" ht="12.75">
      <c r="L161" s="43"/>
    </row>
    <row r="162" spans="4:14" ht="12.75">
      <c r="D162" s="54">
        <v>3</v>
      </c>
      <c r="E162" t="s">
        <v>112</v>
      </c>
      <c r="I162" s="38">
        <v>3</v>
      </c>
      <c r="J162" s="38">
        <v>60</v>
      </c>
      <c r="K162" s="52">
        <f>D162</f>
        <v>3</v>
      </c>
      <c r="L162" s="43">
        <f>(I162*J162*K162)</f>
        <v>540</v>
      </c>
      <c r="M162" s="52">
        <v>1</v>
      </c>
      <c r="N162" s="24">
        <f>L162*M162</f>
        <v>540</v>
      </c>
    </row>
    <row r="164" spans="3:4" ht="12.75">
      <c r="C164" t="s">
        <v>9</v>
      </c>
      <c r="D164" t="s">
        <v>117</v>
      </c>
    </row>
    <row r="165" spans="4:5" ht="12.75">
      <c r="D165" t="s">
        <v>23</v>
      </c>
      <c r="E165" t="s">
        <v>118</v>
      </c>
    </row>
    <row r="167" spans="4:14" ht="12.75">
      <c r="D167" s="54">
        <v>2</v>
      </c>
      <c r="E167" t="s">
        <v>112</v>
      </c>
      <c r="I167" s="38">
        <v>3</v>
      </c>
      <c r="J167" s="38">
        <v>15</v>
      </c>
      <c r="K167" s="52">
        <f>D167</f>
        <v>2</v>
      </c>
      <c r="L167" s="43">
        <f>(I167*J167*K167)</f>
        <v>90</v>
      </c>
      <c r="M167" s="52">
        <v>1</v>
      </c>
      <c r="N167" s="24">
        <f>L167*M167</f>
        <v>90</v>
      </c>
    </row>
    <row r="168" spans="12:14" ht="13.5" thickBot="1">
      <c r="L168" s="43"/>
      <c r="N168" s="6"/>
    </row>
    <row r="169" spans="12:15" ht="12.75">
      <c r="L169" s="43"/>
      <c r="N169" s="14">
        <f>SUM(N162+N167)</f>
        <v>630</v>
      </c>
      <c r="O169" t="s">
        <v>33</v>
      </c>
    </row>
    <row r="170" spans="12:14" ht="12.75">
      <c r="L170" s="43"/>
      <c r="N170" s="16"/>
    </row>
    <row r="171" spans="2:14" ht="12.75">
      <c r="B171" t="s">
        <v>156</v>
      </c>
      <c r="C171" t="s">
        <v>157</v>
      </c>
      <c r="L171" s="43"/>
      <c r="M171" s="2" t="s">
        <v>16</v>
      </c>
      <c r="N171" s="2" t="s">
        <v>18</v>
      </c>
    </row>
    <row r="172" spans="3:14" ht="13.5" thickBot="1">
      <c r="C172" t="s">
        <v>8</v>
      </c>
      <c r="D172" t="s">
        <v>158</v>
      </c>
      <c r="J172" s="7" t="s">
        <v>160</v>
      </c>
      <c r="K172" s="7" t="s">
        <v>162</v>
      </c>
      <c r="L172" s="63" t="s">
        <v>15</v>
      </c>
      <c r="M172" s="7" t="s">
        <v>161</v>
      </c>
      <c r="N172" s="7" t="s">
        <v>19</v>
      </c>
    </row>
    <row r="173" spans="4:15" ht="12.75">
      <c r="D173" s="54">
        <v>1</v>
      </c>
      <c r="E173" t="s">
        <v>159</v>
      </c>
      <c r="J173" s="38"/>
      <c r="K173" s="52">
        <f>D173</f>
        <v>1</v>
      </c>
      <c r="L173" s="43">
        <f>J173*K173</f>
        <v>0</v>
      </c>
      <c r="M173" s="52">
        <v>1</v>
      </c>
      <c r="N173" s="14">
        <f>L173*M173</f>
        <v>0</v>
      </c>
      <c r="O173" t="s">
        <v>33</v>
      </c>
    </row>
    <row r="174" ht="12.75">
      <c r="L174" s="43"/>
    </row>
    <row r="175" spans="3:14" ht="12.75">
      <c r="C175" t="s">
        <v>120</v>
      </c>
      <c r="J175" s="2" t="s">
        <v>99</v>
      </c>
      <c r="K175" s="2" t="s">
        <v>70</v>
      </c>
      <c r="L175" s="43"/>
      <c r="M175" s="2" t="s">
        <v>16</v>
      </c>
      <c r="N175" s="2" t="s">
        <v>18</v>
      </c>
    </row>
    <row r="176" spans="4:14" ht="13.5" thickBot="1">
      <c r="D176" s="54">
        <v>1</v>
      </c>
      <c r="E176" t="s">
        <v>98</v>
      </c>
      <c r="J176" s="7" t="s">
        <v>71</v>
      </c>
      <c r="K176" s="7" t="s">
        <v>71</v>
      </c>
      <c r="L176" s="63" t="s">
        <v>15</v>
      </c>
      <c r="M176" s="7" t="s">
        <v>17</v>
      </c>
      <c r="N176" s="7" t="s">
        <v>19</v>
      </c>
    </row>
    <row r="177" spans="5:15" ht="13.5" thickBot="1">
      <c r="E177" s="50"/>
      <c r="F177" t="s">
        <v>67</v>
      </c>
      <c r="J177" s="38">
        <f>E179</f>
        <v>0</v>
      </c>
      <c r="K177" s="52">
        <f>D176</f>
        <v>1</v>
      </c>
      <c r="L177" s="43">
        <f>J177*J178</f>
        <v>0</v>
      </c>
      <c r="M177" s="52">
        <v>1</v>
      </c>
      <c r="N177" s="15">
        <f>L177*M177</f>
        <v>0</v>
      </c>
      <c r="O177" t="s">
        <v>33</v>
      </c>
    </row>
    <row r="178" spans="5:14" ht="12.75">
      <c r="E178" s="47"/>
      <c r="F178" t="s">
        <v>68</v>
      </c>
      <c r="L178" s="43"/>
      <c r="N178" s="16"/>
    </row>
    <row r="179" spans="5:6" ht="12.75">
      <c r="E179" s="47">
        <f>E178-E177</f>
        <v>0</v>
      </c>
      <c r="F179" s="1" t="s">
        <v>97</v>
      </c>
    </row>
    <row r="182" spans="9:14" ht="15.75" thickBot="1">
      <c r="I182" s="20" t="s">
        <v>123</v>
      </c>
      <c r="N182" s="62">
        <f>SUM(N148+N152+N156+N169+N173+N177)</f>
        <v>1505</v>
      </c>
    </row>
    <row r="185" spans="1:4" ht="12.75">
      <c r="A185" s="4" t="s">
        <v>125</v>
      </c>
      <c r="B185" s="4" t="s">
        <v>124</v>
      </c>
      <c r="C185" s="4"/>
      <c r="D185" s="4"/>
    </row>
    <row r="186" spans="2:5" ht="12.75">
      <c r="B186" t="s">
        <v>102</v>
      </c>
      <c r="C186" t="s">
        <v>126</v>
      </c>
      <c r="E186" s="4"/>
    </row>
    <row r="187" spans="3:14" ht="12.75">
      <c r="C187" t="s">
        <v>8</v>
      </c>
      <c r="D187" t="s">
        <v>132</v>
      </c>
      <c r="M187" s="2" t="s">
        <v>16</v>
      </c>
      <c r="N187" s="2" t="s">
        <v>18</v>
      </c>
    </row>
    <row r="188" spans="10:14" ht="13.5" thickBot="1">
      <c r="J188" s="7" t="s">
        <v>39</v>
      </c>
      <c r="K188" s="7" t="s">
        <v>40</v>
      </c>
      <c r="L188" s="7" t="s">
        <v>15</v>
      </c>
      <c r="M188" s="7" t="s">
        <v>17</v>
      </c>
      <c r="N188" s="7" t="s">
        <v>19</v>
      </c>
    </row>
    <row r="189" spans="4:5" ht="12.75">
      <c r="D189" s="13" t="s">
        <v>41</v>
      </c>
      <c r="E189" t="s">
        <v>127</v>
      </c>
    </row>
    <row r="190" spans="5:14" ht="12.75">
      <c r="E190" s="54">
        <v>0</v>
      </c>
      <c r="F190" t="s">
        <v>128</v>
      </c>
      <c r="J190" s="38">
        <v>0</v>
      </c>
      <c r="K190" s="52">
        <f>E190</f>
        <v>0</v>
      </c>
      <c r="L190" s="43">
        <f>J190*K190</f>
        <v>0</v>
      </c>
      <c r="M190" s="52">
        <v>0</v>
      </c>
      <c r="N190" s="44">
        <f>L190*M190</f>
        <v>0</v>
      </c>
    </row>
    <row r="191" spans="12:14" ht="12.75">
      <c r="L191" s="43" t="s">
        <v>23</v>
      </c>
      <c r="N191" s="34" t="s">
        <v>23</v>
      </c>
    </row>
    <row r="192" spans="4:14" ht="12.75">
      <c r="D192" s="13" t="s">
        <v>53</v>
      </c>
      <c r="E192" t="s">
        <v>137</v>
      </c>
      <c r="L192" s="43" t="s">
        <v>23</v>
      </c>
      <c r="N192" s="34" t="s">
        <v>23</v>
      </c>
    </row>
    <row r="193" spans="5:14" ht="12.75">
      <c r="E193" s="54">
        <v>0</v>
      </c>
      <c r="F193" t="s">
        <v>128</v>
      </c>
      <c r="J193" s="38">
        <v>0</v>
      </c>
      <c r="K193" s="52">
        <f>E193</f>
        <v>0</v>
      </c>
      <c r="L193" s="43">
        <f>J193*K193</f>
        <v>0</v>
      </c>
      <c r="M193" s="52">
        <v>0</v>
      </c>
      <c r="N193" s="44">
        <f>L193*M193</f>
        <v>0</v>
      </c>
    </row>
    <row r="194" spans="5:14" ht="12.75">
      <c r="E194" s="23"/>
      <c r="L194" s="43" t="s">
        <v>23</v>
      </c>
      <c r="N194" s="34" t="s">
        <v>23</v>
      </c>
    </row>
    <row r="195" spans="4:14" ht="12.75">
      <c r="D195" s="13" t="s">
        <v>136</v>
      </c>
      <c r="E195" t="s">
        <v>129</v>
      </c>
      <c r="L195" s="43" t="s">
        <v>23</v>
      </c>
      <c r="N195" s="34" t="s">
        <v>23</v>
      </c>
    </row>
    <row r="196" spans="5:14" ht="12.75">
      <c r="E196" s="54">
        <v>0</v>
      </c>
      <c r="F196" t="s">
        <v>128</v>
      </c>
      <c r="J196" s="38">
        <v>0</v>
      </c>
      <c r="K196" s="52">
        <f>E196</f>
        <v>0</v>
      </c>
      <c r="L196" s="43">
        <f>J196*K196</f>
        <v>0</v>
      </c>
      <c r="M196" s="52">
        <v>0</v>
      </c>
      <c r="N196" s="44">
        <f>L196*M196</f>
        <v>0</v>
      </c>
    </row>
    <row r="197" spans="5:14" ht="12.75">
      <c r="E197" s="23"/>
      <c r="L197" s="43" t="s">
        <v>23</v>
      </c>
      <c r="N197" s="34" t="s">
        <v>23</v>
      </c>
    </row>
    <row r="198" spans="3:14" ht="12.75">
      <c r="C198" t="s">
        <v>9</v>
      </c>
      <c r="D198" t="s">
        <v>130</v>
      </c>
      <c r="L198" s="43" t="s">
        <v>23</v>
      </c>
      <c r="N198" s="34" t="s">
        <v>23</v>
      </c>
    </row>
    <row r="199" spans="5:14" ht="12.75">
      <c r="E199" s="54">
        <v>0</v>
      </c>
      <c r="F199" t="s">
        <v>131</v>
      </c>
      <c r="J199" s="38">
        <v>0</v>
      </c>
      <c r="K199" s="52">
        <f>E199</f>
        <v>0</v>
      </c>
      <c r="L199" s="43">
        <f>J199*K199</f>
        <v>0</v>
      </c>
      <c r="M199" s="52">
        <v>0</v>
      </c>
      <c r="N199" s="44">
        <f>L199*M199</f>
        <v>0</v>
      </c>
    </row>
    <row r="200" spans="5:14" ht="12.75">
      <c r="E200" t="s">
        <v>23</v>
      </c>
      <c r="L200" s="43" t="s">
        <v>23</v>
      </c>
      <c r="N200" s="34" t="s">
        <v>23</v>
      </c>
    </row>
    <row r="201" spans="3:14" ht="12.75">
      <c r="C201" t="s">
        <v>133</v>
      </c>
      <c r="D201" t="s">
        <v>135</v>
      </c>
      <c r="L201" s="43" t="s">
        <v>23</v>
      </c>
      <c r="N201" s="34" t="s">
        <v>23</v>
      </c>
    </row>
    <row r="202" spans="5:14" ht="12.75">
      <c r="E202" s="54">
        <v>0</v>
      </c>
      <c r="F202" t="s">
        <v>134</v>
      </c>
      <c r="J202" s="38">
        <v>0</v>
      </c>
      <c r="K202" s="52">
        <f>E202</f>
        <v>0</v>
      </c>
      <c r="L202" s="43">
        <f>J202*K202</f>
        <v>0</v>
      </c>
      <c r="M202" s="52">
        <v>0</v>
      </c>
      <c r="N202" s="24">
        <f>L202*M202</f>
        <v>0</v>
      </c>
    </row>
    <row r="203" spans="12:15" ht="12.75">
      <c r="L203" s="43"/>
      <c r="N203" s="14">
        <f>SUM(N190+N193+N196+N199+N202)</f>
        <v>0</v>
      </c>
      <c r="O203" t="s">
        <v>33</v>
      </c>
    </row>
    <row r="204" ht="12.75">
      <c r="L204" s="43"/>
    </row>
    <row r="207" spans="8:14" ht="15.75" thickBot="1">
      <c r="H207" s="20" t="s">
        <v>138</v>
      </c>
      <c r="N207" s="62">
        <f>N203</f>
        <v>0</v>
      </c>
    </row>
    <row r="212" spans="8:11" ht="15">
      <c r="H212" s="26" t="s">
        <v>139</v>
      </c>
      <c r="J212" s="40"/>
      <c r="K212" s="40"/>
    </row>
    <row r="213" spans="8:14" ht="12.75">
      <c r="H213" s="27" t="s">
        <v>4</v>
      </c>
      <c r="I213" s="29" t="s">
        <v>144</v>
      </c>
      <c r="J213" s="28"/>
      <c r="K213" s="28"/>
      <c r="L213" s="41">
        <f>N23</f>
        <v>10788</v>
      </c>
      <c r="M213" s="43"/>
      <c r="N213" s="2" t="s">
        <v>33</v>
      </c>
    </row>
    <row r="214" spans="8:14" ht="12.75">
      <c r="H214" s="27" t="s">
        <v>72</v>
      </c>
      <c r="I214" s="29" t="s">
        <v>5</v>
      </c>
      <c r="J214" s="28"/>
      <c r="K214" s="28"/>
      <c r="L214" s="41">
        <f>N90</f>
        <v>13563</v>
      </c>
      <c r="M214" s="43"/>
      <c r="N214" s="2" t="s">
        <v>33</v>
      </c>
    </row>
    <row r="215" spans="8:14" ht="12.75">
      <c r="H215" s="27" t="s">
        <v>93</v>
      </c>
      <c r="I215" s="29" t="s">
        <v>92</v>
      </c>
      <c r="J215" s="28"/>
      <c r="K215" s="28"/>
      <c r="L215" s="41">
        <f>+N142</f>
        <v>455.75</v>
      </c>
      <c r="M215" s="43"/>
      <c r="N215" s="2" t="s">
        <v>33</v>
      </c>
    </row>
    <row r="216" spans="8:14" ht="12.75">
      <c r="H216" s="27" t="s">
        <v>140</v>
      </c>
      <c r="I216" s="28" t="s">
        <v>101</v>
      </c>
      <c r="J216" s="28"/>
      <c r="K216" s="28"/>
      <c r="L216" s="41">
        <f>N182</f>
        <v>1505</v>
      </c>
      <c r="M216" s="43"/>
      <c r="N216" s="2" t="s">
        <v>33</v>
      </c>
    </row>
    <row r="217" spans="8:14" ht="13.5" thickBot="1">
      <c r="H217" s="27" t="s">
        <v>125</v>
      </c>
      <c r="I217" s="29" t="s">
        <v>124</v>
      </c>
      <c r="K217" s="28"/>
      <c r="L217" s="42">
        <f>N207</f>
        <v>0</v>
      </c>
      <c r="N217" s="2" t="s">
        <v>33</v>
      </c>
    </row>
    <row r="218" spans="12:16" ht="15.75">
      <c r="L218" s="67">
        <f>SUM(L213:L217)</f>
        <v>26311.75</v>
      </c>
      <c r="M218" s="84" t="s">
        <v>141</v>
      </c>
      <c r="N218" s="84"/>
      <c r="O218" s="84"/>
      <c r="P218" s="84"/>
    </row>
    <row r="219" spans="4:5" ht="12.75">
      <c r="D219" s="3" t="s">
        <v>182</v>
      </c>
      <c r="E219" s="3"/>
    </row>
    <row r="220" spans="4:12" ht="12.75">
      <c r="D220" s="39"/>
      <c r="E220" t="s">
        <v>180</v>
      </c>
      <c r="L220" s="2" t="s">
        <v>23</v>
      </c>
    </row>
    <row r="221" spans="4:5" ht="12.75">
      <c r="D221" s="60"/>
      <c r="E221" t="s">
        <v>181</v>
      </c>
    </row>
    <row r="222" spans="4:13" ht="12.75">
      <c r="D222" s="61"/>
      <c r="E222" t="s">
        <v>183</v>
      </c>
      <c r="M222" s="13"/>
    </row>
    <row r="223" spans="4:14" ht="15.75" thickBot="1">
      <c r="D223" s="14"/>
      <c r="E223" t="s">
        <v>184</v>
      </c>
      <c r="I223" s="81" t="s">
        <v>142</v>
      </c>
      <c r="J223" s="81"/>
      <c r="K223" s="81"/>
      <c r="L223" s="6"/>
      <c r="M223" s="6"/>
      <c r="N223" s="7"/>
    </row>
    <row r="224" spans="4:14" ht="12.75">
      <c r="D224" s="36"/>
      <c r="E224" t="s">
        <v>185</v>
      </c>
      <c r="J224"/>
      <c r="K224"/>
      <c r="L224"/>
      <c r="M224"/>
      <c r="N224" s="2"/>
    </row>
    <row r="225" spans="4:14" ht="15.75" thickBot="1">
      <c r="D225" s="66"/>
      <c r="E225" t="s">
        <v>186</v>
      </c>
      <c r="I225" s="81" t="s">
        <v>143</v>
      </c>
      <c r="J225" s="81"/>
      <c r="K225" s="81"/>
      <c r="L225" s="6"/>
      <c r="M225" s="6"/>
      <c r="N225" s="7"/>
    </row>
  </sheetData>
  <mergeCells count="21">
    <mergeCell ref="O18:P18"/>
    <mergeCell ref="M218:P218"/>
    <mergeCell ref="H109:I109"/>
    <mergeCell ref="E42:I42"/>
    <mergeCell ref="E39:F39"/>
    <mergeCell ref="G39:I39"/>
    <mergeCell ref="C136:I136"/>
    <mergeCell ref="I223:K223"/>
    <mergeCell ref="I225:K225"/>
    <mergeCell ref="C137:I137"/>
    <mergeCell ref="E9:F9"/>
    <mergeCell ref="K3:O4"/>
    <mergeCell ref="L5:N6"/>
    <mergeCell ref="A1:P1"/>
    <mergeCell ref="A2:P2"/>
    <mergeCell ref="K7:L7"/>
    <mergeCell ref="I7:J7"/>
    <mergeCell ref="E7:G7"/>
    <mergeCell ref="E8:F8"/>
    <mergeCell ref="I8:J8"/>
    <mergeCell ref="K8:L8"/>
  </mergeCells>
  <hyperlinks>
    <hyperlink ref="C137" r:id="rId1" display="www.fleppc.org "/>
  </hyperlinks>
  <printOptions/>
  <pageMargins left="0.62" right="0.28" top="1" bottom="1" header="0.5" footer="0.5"/>
  <pageSetup horizontalDpi="600" verticalDpi="600" orientation="landscape" scale="95" r:id="rId2"/>
  <rowBreaks count="5" manualBreakCount="5">
    <brk id="35" max="255" man="1"/>
    <brk id="75" max="255" man="1"/>
    <brk id="116" max="255" man="1"/>
    <brk id="153" max="255" man="1"/>
    <brk id="1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58"/>
  <sheetViews>
    <sheetView tabSelected="1" workbookViewId="0" topLeftCell="A9">
      <selection activeCell="J28" sqref="J28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3.57421875" style="0" customWidth="1"/>
    <col min="4" max="4" width="6.57421875" style="0" customWidth="1"/>
    <col min="8" max="8" width="10.00390625" style="0" customWidth="1"/>
    <col min="9" max="9" width="10.8515625" style="0" customWidth="1"/>
    <col min="10" max="10" width="9.8515625" style="2" customWidth="1"/>
    <col min="11" max="11" width="10.421875" style="2" customWidth="1"/>
    <col min="12" max="13" width="9.140625" style="2" customWidth="1"/>
  </cols>
  <sheetData>
    <row r="1" spans="1:16" ht="12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2.75">
      <c r="A2" s="80" t="s">
        <v>192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5" ht="12.75" customHeight="1">
      <c r="A3" s="2"/>
      <c r="B3" s="2"/>
      <c r="C3" s="2"/>
      <c r="D3" s="2"/>
      <c r="E3" s="2"/>
      <c r="F3" s="2"/>
      <c r="G3" s="2"/>
      <c r="H3" s="2"/>
      <c r="I3" s="2"/>
      <c r="K3" s="78"/>
      <c r="L3" s="78"/>
      <c r="M3" s="78"/>
      <c r="N3" s="78"/>
      <c r="O3" s="78"/>
    </row>
    <row r="4" spans="1:15" ht="12.75" customHeight="1">
      <c r="A4" t="s">
        <v>193</v>
      </c>
      <c r="K4" s="78"/>
      <c r="L4" s="78"/>
      <c r="M4" s="78"/>
      <c r="N4" s="78"/>
      <c r="O4" s="78"/>
    </row>
    <row r="5" spans="1:15" ht="12.75" customHeight="1">
      <c r="A5" s="3" t="s">
        <v>23</v>
      </c>
      <c r="J5" s="43"/>
      <c r="K5" s="65"/>
      <c r="L5" s="68"/>
      <c r="M5" s="68"/>
      <c r="N5" s="68"/>
      <c r="O5" s="65"/>
    </row>
    <row r="6" spans="1:15" ht="18" customHeight="1">
      <c r="A6" s="20" t="s">
        <v>47</v>
      </c>
      <c r="E6" s="76"/>
      <c r="F6" s="76"/>
      <c r="G6" s="76"/>
      <c r="I6" s="75" t="s">
        <v>194</v>
      </c>
      <c r="J6" s="75"/>
      <c r="K6" s="74"/>
      <c r="L6" s="74"/>
      <c r="M6" s="2" t="s">
        <v>52</v>
      </c>
      <c r="N6" s="11"/>
      <c r="O6" s="10"/>
    </row>
    <row r="7" spans="1:15" ht="18" customHeight="1">
      <c r="A7" s="20" t="s">
        <v>48</v>
      </c>
      <c r="B7" s="21"/>
      <c r="E7" s="77"/>
      <c r="F7" s="77"/>
      <c r="I7" s="75" t="s">
        <v>51</v>
      </c>
      <c r="J7" s="75"/>
      <c r="K7" s="77"/>
      <c r="L7" s="77"/>
      <c r="M7" s="2" t="s">
        <v>52</v>
      </c>
      <c r="N7" s="12"/>
      <c r="O7" s="10"/>
    </row>
    <row r="8" spans="1:15" ht="19.5" customHeight="1">
      <c r="A8" s="20" t="s">
        <v>49</v>
      </c>
      <c r="E8" s="83"/>
      <c r="F8" s="83"/>
      <c r="O8" s="10" t="str">
        <f>H21</f>
        <v>SOIL EROSION RESOURCE CONCERN POINTS TOTAL</v>
      </c>
    </row>
    <row r="9" spans="1:15" ht="12.75">
      <c r="A9" s="20"/>
      <c r="E9" s="22"/>
      <c r="F9" s="22"/>
      <c r="N9" s="2"/>
      <c r="O9" s="10"/>
    </row>
    <row r="10" spans="1:15" ht="12.75">
      <c r="A10" s="3" t="s">
        <v>3</v>
      </c>
      <c r="E10" s="22"/>
      <c r="F10" s="22"/>
      <c r="N10" s="2"/>
      <c r="O10" s="10"/>
    </row>
    <row r="11" spans="8:15" ht="12.75">
      <c r="H11" t="s">
        <v>23</v>
      </c>
      <c r="M11" s="2" t="s">
        <v>16</v>
      </c>
      <c r="N11" s="2" t="s">
        <v>18</v>
      </c>
      <c r="O11" s="10"/>
    </row>
    <row r="12" spans="1:15" ht="13.5" thickBot="1">
      <c r="A12" s="5" t="s">
        <v>4</v>
      </c>
      <c r="B12" s="4" t="s">
        <v>144</v>
      </c>
      <c r="J12" s="7" t="s">
        <v>22</v>
      </c>
      <c r="K12" s="7" t="s">
        <v>14</v>
      </c>
      <c r="L12" s="7" t="s">
        <v>15</v>
      </c>
      <c r="M12" s="7" t="s">
        <v>17</v>
      </c>
      <c r="N12" s="7" t="s">
        <v>19</v>
      </c>
      <c r="O12" s="9"/>
    </row>
    <row r="13" spans="2:3" ht="12.75">
      <c r="B13" t="s">
        <v>6</v>
      </c>
      <c r="C13" t="s">
        <v>7</v>
      </c>
    </row>
    <row r="14" spans="3:14" ht="12.75">
      <c r="C14" t="s">
        <v>8</v>
      </c>
      <c r="D14" t="s">
        <v>213</v>
      </c>
      <c r="J14" s="38">
        <v>0</v>
      </c>
      <c r="K14" s="52">
        <v>30</v>
      </c>
      <c r="L14" s="43">
        <f>SUM(J14*K14)</f>
        <v>0</v>
      </c>
      <c r="M14" s="52">
        <v>5</v>
      </c>
      <c r="N14" s="24">
        <f>SUM(L14*M14)</f>
        <v>0</v>
      </c>
    </row>
    <row r="15" spans="3:14" ht="12.75">
      <c r="C15" t="s">
        <v>9</v>
      </c>
      <c r="D15" t="s">
        <v>13</v>
      </c>
      <c r="J15" s="38">
        <v>0</v>
      </c>
      <c r="K15" s="52">
        <v>15</v>
      </c>
      <c r="L15" s="43">
        <f>SUM(J15*K15)</f>
        <v>0</v>
      </c>
      <c r="M15" s="52">
        <v>5</v>
      </c>
      <c r="N15" s="24">
        <f>SUM(L15*M15)</f>
        <v>0</v>
      </c>
    </row>
    <row r="16" spans="14:16" ht="12.75">
      <c r="N16" s="17">
        <f>SUM(N14:N15)</f>
        <v>0</v>
      </c>
      <c r="O16" s="80" t="s">
        <v>33</v>
      </c>
      <c r="P16" s="80"/>
    </row>
    <row r="17" ht="12.75">
      <c r="D17" t="s">
        <v>153</v>
      </c>
    </row>
    <row r="18" spans="5:14" ht="12.75">
      <c r="E18" t="s">
        <v>20</v>
      </c>
      <c r="G18" s="8">
        <v>1</v>
      </c>
      <c r="H18" s="18">
        <v>0</v>
      </c>
      <c r="I18" t="s">
        <v>119</v>
      </c>
      <c r="J18" s="41">
        <f>SUM(G18*H18)</f>
        <v>0</v>
      </c>
      <c r="N18" s="16"/>
    </row>
    <row r="19" spans="5:14" ht="12.75">
      <c r="E19" t="s">
        <v>21</v>
      </c>
      <c r="G19" s="8">
        <v>2</v>
      </c>
      <c r="H19" s="18">
        <v>0</v>
      </c>
      <c r="I19" t="s">
        <v>119</v>
      </c>
      <c r="J19" s="41">
        <f>SUM(G19*H19)</f>
        <v>0</v>
      </c>
      <c r="N19" s="19"/>
    </row>
    <row r="20" spans="14:15" ht="12.75">
      <c r="N20" s="34"/>
      <c r="O20" t="s">
        <v>23</v>
      </c>
    </row>
    <row r="21" spans="5:14" ht="15.75" thickBot="1">
      <c r="E21" s="2"/>
      <c r="F21" s="2"/>
      <c r="G21" s="33"/>
      <c r="H21" s="20" t="s">
        <v>214</v>
      </c>
      <c r="N21" s="62">
        <v>0</v>
      </c>
    </row>
    <row r="22" spans="1:7" ht="12.75">
      <c r="A22" s="20"/>
      <c r="E22" s="2"/>
      <c r="F22" s="2"/>
      <c r="G22" s="33"/>
    </row>
    <row r="23" spans="1:7" ht="12.75">
      <c r="A23" s="5" t="s">
        <v>197</v>
      </c>
      <c r="B23" s="4" t="s">
        <v>5</v>
      </c>
      <c r="G23" s="16"/>
    </row>
    <row r="24" spans="13:14" ht="12.75">
      <c r="M24" s="2" t="s">
        <v>16</v>
      </c>
      <c r="N24" s="2" t="s">
        <v>18</v>
      </c>
    </row>
    <row r="25" spans="2:14" ht="13.5" thickBot="1">
      <c r="B25" t="s">
        <v>102</v>
      </c>
      <c r="C25" t="s">
        <v>202</v>
      </c>
      <c r="J25" s="7" t="s">
        <v>22</v>
      </c>
      <c r="K25" s="7" t="s">
        <v>14</v>
      </c>
      <c r="L25" s="7" t="s">
        <v>15</v>
      </c>
      <c r="M25" s="7" t="s">
        <v>17</v>
      </c>
      <c r="N25" s="7" t="s">
        <v>19</v>
      </c>
    </row>
    <row r="26" spans="3:4" ht="12.75">
      <c r="C26" t="s">
        <v>8</v>
      </c>
      <c r="D26" t="s">
        <v>26</v>
      </c>
    </row>
    <row r="27" spans="5:14" ht="12.75">
      <c r="E27" s="54">
        <v>500</v>
      </c>
      <c r="F27" t="s">
        <v>216</v>
      </c>
      <c r="J27" s="38">
        <v>0</v>
      </c>
      <c r="K27" s="52">
        <f>E27</f>
        <v>500</v>
      </c>
      <c r="L27" s="43">
        <f>SUM(J27*K27)</f>
        <v>0</v>
      </c>
      <c r="M27" s="52">
        <v>4</v>
      </c>
      <c r="N27" s="44">
        <f>SUM(L27*M27)</f>
        <v>0</v>
      </c>
    </row>
    <row r="28" spans="12:14" ht="12.75">
      <c r="L28" s="43" t="s">
        <v>23</v>
      </c>
      <c r="N28" s="34" t="s">
        <v>23</v>
      </c>
    </row>
    <row r="29" spans="3:14" ht="12.75">
      <c r="C29" t="s">
        <v>9</v>
      </c>
      <c r="D29" t="s">
        <v>27</v>
      </c>
      <c r="L29" s="43" t="s">
        <v>23</v>
      </c>
      <c r="N29" s="34" t="s">
        <v>23</v>
      </c>
    </row>
    <row r="30" spans="5:14" ht="12.75">
      <c r="E30" s="54">
        <v>10</v>
      </c>
      <c r="F30" t="s">
        <v>29</v>
      </c>
      <c r="J30" s="38">
        <v>0</v>
      </c>
      <c r="K30" s="52">
        <f>E30</f>
        <v>10</v>
      </c>
      <c r="L30" s="43">
        <f>SUM(J30*K30)</f>
        <v>0</v>
      </c>
      <c r="M30" s="52">
        <v>4</v>
      </c>
      <c r="N30" s="24">
        <f>SUM(L30*M30)</f>
        <v>0</v>
      </c>
    </row>
    <row r="31" spans="5:14" ht="12.75">
      <c r="E31" s="23"/>
      <c r="H31" s="23"/>
      <c r="N31" s="25">
        <f>SUM(N27+N30)</f>
        <v>0</v>
      </c>
    </row>
    <row r="32" spans="4:10" ht="12.75">
      <c r="D32" t="s">
        <v>152</v>
      </c>
      <c r="E32" t="s">
        <v>21</v>
      </c>
      <c r="G32" s="58">
        <v>2</v>
      </c>
      <c r="H32" s="69">
        <f>N31</f>
        <v>0</v>
      </c>
      <c r="I32" t="s">
        <v>119</v>
      </c>
      <c r="J32" s="41">
        <f>SUM(G32*H32)</f>
        <v>0</v>
      </c>
    </row>
    <row r="33" spans="14:15" ht="12.75">
      <c r="N33" s="14">
        <f>J32</f>
        <v>0</v>
      </c>
      <c r="O33" t="s">
        <v>33</v>
      </c>
    </row>
    <row r="35" ht="12.75">
      <c r="C35" t="s">
        <v>195</v>
      </c>
    </row>
    <row r="36" ht="12.75">
      <c r="E36" t="s">
        <v>31</v>
      </c>
    </row>
    <row r="37" spans="2:14" ht="12.75">
      <c r="B37" t="s">
        <v>23</v>
      </c>
      <c r="C37" t="s">
        <v>23</v>
      </c>
      <c r="D37" t="s">
        <v>23</v>
      </c>
      <c r="E37" s="80" t="s">
        <v>172</v>
      </c>
      <c r="F37" s="80"/>
      <c r="G37" s="87"/>
      <c r="H37" s="87"/>
      <c r="I37" s="87"/>
      <c r="M37" s="2" t="s">
        <v>16</v>
      </c>
      <c r="N37" s="2" t="s">
        <v>18</v>
      </c>
    </row>
    <row r="38" spans="10:14" ht="13.5" thickBot="1">
      <c r="J38" s="7" t="s">
        <v>39</v>
      </c>
      <c r="K38" s="7" t="s">
        <v>40</v>
      </c>
      <c r="L38" s="7" t="s">
        <v>15</v>
      </c>
      <c r="M38" s="7" t="s">
        <v>17</v>
      </c>
      <c r="N38" s="7" t="s">
        <v>19</v>
      </c>
    </row>
    <row r="40" spans="4:14" ht="12.75">
      <c r="D40" s="54">
        <v>5</v>
      </c>
      <c r="E40" s="85" t="s">
        <v>171</v>
      </c>
      <c r="F40" s="85"/>
      <c r="G40" s="85"/>
      <c r="H40" s="85"/>
      <c r="I40" s="85"/>
      <c r="J40" s="38">
        <v>0</v>
      </c>
      <c r="K40" s="52">
        <f>D40</f>
        <v>5</v>
      </c>
      <c r="L40" s="43">
        <f>SUM(J40*K40)</f>
        <v>0</v>
      </c>
      <c r="M40" s="52">
        <v>4</v>
      </c>
      <c r="N40" s="24">
        <f>SUM(L40*M40)</f>
        <v>0</v>
      </c>
    </row>
    <row r="41" spans="4:14" ht="12.75">
      <c r="D41" s="56">
        <v>10</v>
      </c>
      <c r="E41" t="s">
        <v>204</v>
      </c>
      <c r="J41" s="38">
        <v>0</v>
      </c>
      <c r="K41" s="52">
        <f>D41</f>
        <v>10</v>
      </c>
      <c r="L41" s="43">
        <f>SUM(J41*K41)</f>
        <v>0</v>
      </c>
      <c r="M41" s="52">
        <v>4</v>
      </c>
      <c r="N41" s="24">
        <f>SUM(L41*M41)</f>
        <v>0</v>
      </c>
    </row>
    <row r="42" ht="12.75">
      <c r="N42" s="36">
        <f>SUM(N40:N41)</f>
        <v>0</v>
      </c>
    </row>
    <row r="43" spans="4:10" ht="12.75">
      <c r="D43" t="s">
        <v>152</v>
      </c>
      <c r="E43" t="s">
        <v>21</v>
      </c>
      <c r="G43" s="58">
        <v>2</v>
      </c>
      <c r="H43" s="46">
        <v>0</v>
      </c>
      <c r="I43" t="s">
        <v>119</v>
      </c>
      <c r="J43" s="41">
        <f>SUM(G43*H43)</f>
        <v>0</v>
      </c>
    </row>
    <row r="44" spans="14:15" ht="12.75">
      <c r="N44" s="14">
        <f>J43</f>
        <v>0</v>
      </c>
      <c r="O44" t="s">
        <v>33</v>
      </c>
    </row>
    <row r="45" ht="12.75">
      <c r="N45" s="16"/>
    </row>
    <row r="46" spans="2:3" ht="12.75">
      <c r="B46" t="s">
        <v>24</v>
      </c>
      <c r="C46" t="s">
        <v>36</v>
      </c>
    </row>
    <row r="47" spans="3:7" ht="12.75">
      <c r="C47" t="s">
        <v>8</v>
      </c>
      <c r="D47" t="s">
        <v>150</v>
      </c>
      <c r="G47" t="s">
        <v>149</v>
      </c>
    </row>
    <row r="49" ht="12.75">
      <c r="E49" t="s">
        <v>148</v>
      </c>
    </row>
    <row r="50" spans="5:14" ht="12.75">
      <c r="E50" t="s">
        <v>147</v>
      </c>
      <c r="M50" s="2" t="s">
        <v>16</v>
      </c>
      <c r="N50" s="2" t="s">
        <v>18</v>
      </c>
    </row>
    <row r="51" spans="9:14" ht="13.5" thickBot="1">
      <c r="I51" s="6" t="s">
        <v>38</v>
      </c>
      <c r="J51" s="7" t="s">
        <v>39</v>
      </c>
      <c r="K51" s="7" t="s">
        <v>40</v>
      </c>
      <c r="L51" s="7" t="s">
        <v>15</v>
      </c>
      <c r="M51" s="7" t="s">
        <v>17</v>
      </c>
      <c r="N51" s="10" t="s">
        <v>19</v>
      </c>
    </row>
    <row r="52" spans="4:15" ht="12.75">
      <c r="D52" s="54">
        <v>5</v>
      </c>
      <c r="E52" t="s">
        <v>37</v>
      </c>
      <c r="I52" s="2">
        <v>0</v>
      </c>
      <c r="J52" s="38">
        <v>0</v>
      </c>
      <c r="K52" s="52">
        <f>D52</f>
        <v>5</v>
      </c>
      <c r="L52" s="43">
        <f>I52*J52*K52</f>
        <v>0</v>
      </c>
      <c r="M52" s="52">
        <v>2</v>
      </c>
      <c r="N52" s="31">
        <f>L52*M52</f>
        <v>0</v>
      </c>
      <c r="O52" t="s">
        <v>33</v>
      </c>
    </row>
    <row r="53" ht="12.75">
      <c r="L53" s="43"/>
    </row>
    <row r="54" spans="8:14" ht="15.75" thickBot="1">
      <c r="H54" s="20" t="s">
        <v>121</v>
      </c>
      <c r="N54" s="62">
        <v>0</v>
      </c>
    </row>
    <row r="57" spans="1:15" ht="12.75">
      <c r="A57" s="5" t="s">
        <v>196</v>
      </c>
      <c r="B57" s="4" t="s">
        <v>73</v>
      </c>
      <c r="O57" s="9"/>
    </row>
    <row r="58" spans="2:3" ht="12.75">
      <c r="B58" t="s">
        <v>23</v>
      </c>
      <c r="C58" t="s">
        <v>154</v>
      </c>
    </row>
    <row r="59" spans="2:13" ht="12.75">
      <c r="B59" t="s">
        <v>6</v>
      </c>
      <c r="C59" t="s">
        <v>74</v>
      </c>
      <c r="M59" s="2" t="s">
        <v>16</v>
      </c>
    </row>
    <row r="60" spans="3:14" ht="13.5" thickBot="1">
      <c r="C60" t="s">
        <v>8</v>
      </c>
      <c r="D60" t="s">
        <v>75</v>
      </c>
      <c r="J60" s="7" t="s">
        <v>79</v>
      </c>
      <c r="K60" s="7" t="s">
        <v>80</v>
      </c>
      <c r="L60" s="7" t="s">
        <v>15</v>
      </c>
      <c r="M60" s="7" t="s">
        <v>17</v>
      </c>
      <c r="N60" s="7" t="s">
        <v>19</v>
      </c>
    </row>
    <row r="61" spans="4:14" ht="12.75">
      <c r="D61" t="s">
        <v>76</v>
      </c>
      <c r="F61" s="54">
        <v>200</v>
      </c>
      <c r="G61" t="s">
        <v>82</v>
      </c>
      <c r="J61" s="38">
        <v>0</v>
      </c>
      <c r="K61" s="52">
        <f>F61</f>
        <v>200</v>
      </c>
      <c r="L61" s="43">
        <f>J61*K61</f>
        <v>0</v>
      </c>
      <c r="M61" s="52">
        <v>3</v>
      </c>
      <c r="N61" s="24">
        <f>L61*M61</f>
        <v>0</v>
      </c>
    </row>
    <row r="62" spans="4:14" ht="12.75">
      <c r="D62" t="s">
        <v>77</v>
      </c>
      <c r="F62" s="54">
        <v>300</v>
      </c>
      <c r="G62" t="s">
        <v>82</v>
      </c>
      <c r="J62" s="38">
        <v>0</v>
      </c>
      <c r="K62" s="52">
        <f>F62</f>
        <v>300</v>
      </c>
      <c r="L62" s="43">
        <f>J62*K62</f>
        <v>0</v>
      </c>
      <c r="M62" s="52">
        <v>3</v>
      </c>
      <c r="N62" s="24">
        <f>L62*M62</f>
        <v>0</v>
      </c>
    </row>
    <row r="63" spans="4:14" ht="12.75">
      <c r="D63" t="s">
        <v>78</v>
      </c>
      <c r="F63" s="54">
        <v>400</v>
      </c>
      <c r="G63" t="s">
        <v>82</v>
      </c>
      <c r="J63" s="38">
        <v>0</v>
      </c>
      <c r="K63" s="52">
        <f>F63</f>
        <v>400</v>
      </c>
      <c r="L63" s="43">
        <f>J63*K63</f>
        <v>0</v>
      </c>
      <c r="M63" s="52">
        <v>3</v>
      </c>
      <c r="N63" s="24">
        <f>L63*M63</f>
        <v>0</v>
      </c>
    </row>
    <row r="64" spans="6:14" ht="12.75">
      <c r="F64" s="23"/>
      <c r="N64" s="25">
        <f>SUM(N61:N63)</f>
        <v>0</v>
      </c>
    </row>
    <row r="65" spans="4:14" ht="12.75">
      <c r="D65" t="s">
        <v>175</v>
      </c>
      <c r="F65" s="23"/>
      <c r="H65" s="50">
        <v>2.5</v>
      </c>
      <c r="N65" s="34"/>
    </row>
    <row r="67" spans="4:10" ht="12.75">
      <c r="D67" t="s">
        <v>152</v>
      </c>
      <c r="E67" t="s">
        <v>21</v>
      </c>
      <c r="G67" s="58">
        <v>2</v>
      </c>
      <c r="H67" s="51">
        <f>N64</f>
        <v>0</v>
      </c>
      <c r="I67" t="s">
        <v>119</v>
      </c>
      <c r="J67" s="41">
        <f>G67*H67</f>
        <v>0</v>
      </c>
    </row>
    <row r="68" spans="7:15" ht="12.75">
      <c r="G68" s="8"/>
      <c r="H68" s="34"/>
      <c r="N68" s="14">
        <f>J67</f>
        <v>0</v>
      </c>
      <c r="O68" t="s">
        <v>33</v>
      </c>
    </row>
    <row r="69" spans="7:14" ht="12.75">
      <c r="G69" s="8"/>
      <c r="H69" s="34"/>
      <c r="N69" s="16"/>
    </row>
    <row r="70" spans="2:13" ht="12.75">
      <c r="B70" t="s">
        <v>24</v>
      </c>
      <c r="C70" t="s">
        <v>89</v>
      </c>
      <c r="M70" s="2" t="s">
        <v>16</v>
      </c>
    </row>
    <row r="71" spans="4:14" ht="13.5" thickBot="1">
      <c r="D71" t="s">
        <v>85</v>
      </c>
      <c r="J71" s="7" t="s">
        <v>87</v>
      </c>
      <c r="K71" s="7" t="s">
        <v>90</v>
      </c>
      <c r="L71" s="7" t="s">
        <v>15</v>
      </c>
      <c r="M71" s="7" t="s">
        <v>17</v>
      </c>
      <c r="N71" s="7" t="s">
        <v>19</v>
      </c>
    </row>
    <row r="72" ht="12.75">
      <c r="E72" t="s">
        <v>86</v>
      </c>
    </row>
    <row r="73" spans="4:14" ht="12.75">
      <c r="D73" s="54">
        <v>25</v>
      </c>
      <c r="E73" t="s">
        <v>88</v>
      </c>
      <c r="J73" s="38">
        <v>0</v>
      </c>
      <c r="K73" s="52">
        <f>D73</f>
        <v>25</v>
      </c>
      <c r="L73" s="43">
        <f>J73*K73</f>
        <v>0</v>
      </c>
      <c r="M73" s="52">
        <v>2</v>
      </c>
      <c r="N73" s="17">
        <f>L73*M73</f>
        <v>0</v>
      </c>
    </row>
    <row r="74" ht="12.75">
      <c r="L74" s="43"/>
    </row>
    <row r="75" ht="12.75">
      <c r="L75" s="43"/>
    </row>
    <row r="76" spans="4:12" ht="12.75">
      <c r="D76" t="s">
        <v>152</v>
      </c>
      <c r="E76" t="s">
        <v>21</v>
      </c>
      <c r="G76" s="45">
        <v>2</v>
      </c>
      <c r="H76" s="51">
        <f>N73</f>
        <v>0</v>
      </c>
      <c r="I76" t="s">
        <v>119</v>
      </c>
      <c r="J76" s="41">
        <f>G76*H76</f>
        <v>0</v>
      </c>
      <c r="L76" s="43"/>
    </row>
    <row r="77" spans="12:15" ht="12.75">
      <c r="L77" s="43"/>
      <c r="N77" s="14">
        <f>J76</f>
        <v>0</v>
      </c>
      <c r="O77" t="s">
        <v>33</v>
      </c>
    </row>
    <row r="78" spans="12:14" ht="12.75">
      <c r="L78" s="43"/>
      <c r="N78" s="16"/>
    </row>
    <row r="79" spans="10:13" ht="12.75">
      <c r="J79" s="43"/>
      <c r="M79" s="2" t="s">
        <v>16</v>
      </c>
    </row>
    <row r="80" spans="2:10" ht="12.75">
      <c r="B80" t="s">
        <v>30</v>
      </c>
      <c r="D80" t="s">
        <v>165</v>
      </c>
      <c r="J80" s="43"/>
    </row>
    <row r="81" spans="2:14" ht="13.5" thickBot="1">
      <c r="B81" t="s">
        <v>23</v>
      </c>
      <c r="D81" s="50">
        <v>0</v>
      </c>
      <c r="E81" s="30" t="s">
        <v>166</v>
      </c>
      <c r="G81" s="49">
        <v>0</v>
      </c>
      <c r="H81" s="85" t="s">
        <v>167</v>
      </c>
      <c r="I81" s="85"/>
      <c r="J81" s="59" t="e">
        <f>D81/G81</f>
        <v>#DIV/0!</v>
      </c>
      <c r="K81" s="43" t="s">
        <v>168</v>
      </c>
      <c r="L81" s="7" t="s">
        <v>15</v>
      </c>
      <c r="M81" s="7" t="s">
        <v>17</v>
      </c>
      <c r="N81" s="7" t="s">
        <v>19</v>
      </c>
    </row>
    <row r="82" spans="4:14" ht="12.75">
      <c r="D82" t="s">
        <v>169</v>
      </c>
      <c r="G82" s="54">
        <v>50</v>
      </c>
      <c r="H82" s="60" t="s">
        <v>82</v>
      </c>
      <c r="K82" s="70">
        <v>0</v>
      </c>
      <c r="L82" s="38">
        <v>0</v>
      </c>
      <c r="M82" s="52">
        <v>3</v>
      </c>
      <c r="N82" s="24">
        <f>L82*M82</f>
        <v>0</v>
      </c>
    </row>
    <row r="83" spans="4:14" ht="12.75">
      <c r="D83" t="s">
        <v>170</v>
      </c>
      <c r="G83" s="54">
        <v>75</v>
      </c>
      <c r="H83" s="60" t="s">
        <v>82</v>
      </c>
      <c r="K83" s="70">
        <v>0</v>
      </c>
      <c r="L83" s="38">
        <v>0</v>
      </c>
      <c r="M83" s="52">
        <v>3</v>
      </c>
      <c r="N83" s="24">
        <f>L83*M83</f>
        <v>0</v>
      </c>
    </row>
    <row r="84" spans="4:14" ht="12.75">
      <c r="D84" t="s">
        <v>81</v>
      </c>
      <c r="G84" s="54">
        <v>100</v>
      </c>
      <c r="H84" s="60" t="s">
        <v>82</v>
      </c>
      <c r="K84" s="70">
        <v>0</v>
      </c>
      <c r="L84" s="38">
        <v>0</v>
      </c>
      <c r="M84" s="52">
        <v>3</v>
      </c>
      <c r="N84" s="24">
        <f>L84*M84</f>
        <v>0</v>
      </c>
    </row>
    <row r="85" spans="13:15" ht="12.75">
      <c r="M85" s="2" t="s">
        <v>23</v>
      </c>
      <c r="N85" s="14">
        <f>SUM(N82:N84)</f>
        <v>0</v>
      </c>
      <c r="O85" t="s">
        <v>33</v>
      </c>
    </row>
    <row r="86" ht="12.75">
      <c r="C86" t="s">
        <v>83</v>
      </c>
    </row>
    <row r="87" ht="12.75">
      <c r="D87" t="s">
        <v>84</v>
      </c>
    </row>
    <row r="88" ht="12.75">
      <c r="L88" s="43"/>
    </row>
    <row r="89" spans="7:14" ht="15.75" thickBot="1">
      <c r="G89" s="20" t="s">
        <v>122</v>
      </c>
      <c r="N89" s="62">
        <v>0</v>
      </c>
    </row>
    <row r="90" spans="7:14" ht="15">
      <c r="G90" s="20"/>
      <c r="N90" s="64"/>
    </row>
    <row r="91" spans="7:14" ht="15">
      <c r="G91" s="20"/>
      <c r="N91" s="64"/>
    </row>
    <row r="92" spans="12:13" ht="12.75">
      <c r="L92" s="43"/>
      <c r="M92" s="2" t="s">
        <v>16</v>
      </c>
    </row>
    <row r="93" spans="1:14" ht="13.5" thickBot="1">
      <c r="A93" s="4" t="s">
        <v>100</v>
      </c>
      <c r="B93" s="4" t="s">
        <v>101</v>
      </c>
      <c r="J93" s="7" t="s">
        <v>95</v>
      </c>
      <c r="K93" s="7" t="s">
        <v>96</v>
      </c>
      <c r="L93" s="63" t="s">
        <v>15</v>
      </c>
      <c r="M93" s="7" t="s">
        <v>17</v>
      </c>
      <c r="N93" s="7" t="s">
        <v>19</v>
      </c>
    </row>
    <row r="94" spans="2:12" ht="12.75">
      <c r="B94" t="s">
        <v>102</v>
      </c>
      <c r="C94" t="s">
        <v>108</v>
      </c>
      <c r="L94" s="43"/>
    </row>
    <row r="95" spans="4:15" ht="12.75">
      <c r="D95" s="54">
        <v>10</v>
      </c>
      <c r="E95" t="s">
        <v>203</v>
      </c>
      <c r="J95" s="38">
        <v>0</v>
      </c>
      <c r="K95" s="52">
        <f>D95</f>
        <v>10</v>
      </c>
      <c r="L95" s="43">
        <f>J95*K95</f>
        <v>0</v>
      </c>
      <c r="M95" s="52">
        <v>2</v>
      </c>
      <c r="N95" s="37">
        <f>L95*M95</f>
        <v>0</v>
      </c>
      <c r="O95" t="s">
        <v>33</v>
      </c>
    </row>
    <row r="96" ht="12.75">
      <c r="L96" s="43"/>
    </row>
    <row r="97" ht="12.75">
      <c r="L97" s="43"/>
    </row>
    <row r="98" spans="2:12" ht="12.75">
      <c r="B98" t="s">
        <v>24</v>
      </c>
      <c r="C98" t="s">
        <v>107</v>
      </c>
      <c r="L98" s="43"/>
    </row>
    <row r="99" spans="4:12" ht="12.75">
      <c r="D99" t="s">
        <v>110</v>
      </c>
      <c r="E99" t="s">
        <v>109</v>
      </c>
      <c r="L99" s="43"/>
    </row>
    <row r="100" spans="4:15" ht="12.75">
      <c r="D100" s="54">
        <v>5</v>
      </c>
      <c r="E100" t="s">
        <v>155</v>
      </c>
      <c r="J100" s="38">
        <v>0</v>
      </c>
      <c r="K100" s="52">
        <f>D100</f>
        <v>5</v>
      </c>
      <c r="L100" s="43">
        <f>J100*K100</f>
        <v>0</v>
      </c>
      <c r="M100" s="52">
        <v>2</v>
      </c>
      <c r="N100" s="37">
        <f>L100*M100</f>
        <v>0</v>
      </c>
      <c r="O100" t="s">
        <v>33</v>
      </c>
    </row>
    <row r="101" ht="12.75">
      <c r="L101" s="43"/>
    </row>
    <row r="102" ht="12.75">
      <c r="L102" s="43"/>
    </row>
    <row r="103" spans="3:14" ht="12.75">
      <c r="C103" t="s">
        <v>120</v>
      </c>
      <c r="J103" s="2" t="s">
        <v>99</v>
      </c>
      <c r="K103" s="2" t="s">
        <v>70</v>
      </c>
      <c r="L103" s="43"/>
      <c r="M103" s="2" t="s">
        <v>16</v>
      </c>
      <c r="N103" s="2" t="s">
        <v>18</v>
      </c>
    </row>
    <row r="104" spans="4:14" ht="13.5" thickBot="1">
      <c r="D104" s="54">
        <v>5</v>
      </c>
      <c r="E104" t="s">
        <v>98</v>
      </c>
      <c r="J104" s="7" t="s">
        <v>71</v>
      </c>
      <c r="K104" s="7" t="s">
        <v>71</v>
      </c>
      <c r="L104" s="63" t="s">
        <v>15</v>
      </c>
      <c r="M104" s="7" t="s">
        <v>17</v>
      </c>
      <c r="N104" s="7" t="s">
        <v>19</v>
      </c>
    </row>
    <row r="105" spans="5:15" ht="13.5" thickBot="1">
      <c r="E105" s="50">
        <v>0</v>
      </c>
      <c r="F105" t="s">
        <v>67</v>
      </c>
      <c r="J105" s="38">
        <v>0</v>
      </c>
      <c r="K105" s="52">
        <f>D104</f>
        <v>5</v>
      </c>
      <c r="L105" s="43">
        <f>J105*K105</f>
        <v>0</v>
      </c>
      <c r="M105" s="52">
        <v>2</v>
      </c>
      <c r="N105" s="15">
        <f>L105*M105</f>
        <v>0</v>
      </c>
      <c r="O105" t="s">
        <v>33</v>
      </c>
    </row>
    <row r="106" spans="5:14" ht="12.75">
      <c r="E106" s="47">
        <v>0</v>
      </c>
      <c r="F106" t="s">
        <v>68</v>
      </c>
      <c r="L106" s="43"/>
      <c r="N106" s="16"/>
    </row>
    <row r="107" spans="5:6" ht="12.75">
      <c r="E107" s="47">
        <f>E106-E105</f>
        <v>0</v>
      </c>
      <c r="F107" s="1" t="s">
        <v>97</v>
      </c>
    </row>
    <row r="111" spans="9:14" ht="15.75" thickBot="1">
      <c r="I111" s="20" t="s">
        <v>123</v>
      </c>
      <c r="N111" s="62">
        <v>0</v>
      </c>
    </row>
    <row r="112" spans="9:14" ht="15">
      <c r="I112" s="20"/>
      <c r="N112" s="64"/>
    </row>
    <row r="113" spans="9:14" ht="15">
      <c r="I113" s="20"/>
      <c r="N113" s="64"/>
    </row>
    <row r="114" spans="9:14" ht="15">
      <c r="I114" s="20"/>
      <c r="N114" s="64"/>
    </row>
    <row r="115" spans="9:14" ht="15">
      <c r="I115" s="20"/>
      <c r="N115" s="64"/>
    </row>
    <row r="116" spans="1:4" ht="12.75">
      <c r="A116" s="4" t="s">
        <v>125</v>
      </c>
      <c r="B116" s="4" t="s">
        <v>124</v>
      </c>
      <c r="C116" s="4"/>
      <c r="D116" s="4"/>
    </row>
    <row r="117" spans="2:5" ht="12.75">
      <c r="B117" t="s">
        <v>102</v>
      </c>
      <c r="C117" t="s">
        <v>126</v>
      </c>
      <c r="E117" s="4"/>
    </row>
    <row r="118" spans="3:14" ht="12.75">
      <c r="C118" t="s">
        <v>8</v>
      </c>
      <c r="D118" t="s">
        <v>206</v>
      </c>
      <c r="M118" s="2" t="s">
        <v>16</v>
      </c>
      <c r="N118" s="2" t="s">
        <v>18</v>
      </c>
    </row>
    <row r="119" spans="4:14" ht="13.5" thickBot="1">
      <c r="D119" t="s">
        <v>212</v>
      </c>
      <c r="J119" s="7" t="s">
        <v>39</v>
      </c>
      <c r="K119" s="7" t="s">
        <v>40</v>
      </c>
      <c r="L119" s="7" t="s">
        <v>15</v>
      </c>
      <c r="M119" s="7" t="s">
        <v>17</v>
      </c>
      <c r="N119" s="7" t="s">
        <v>19</v>
      </c>
    </row>
    <row r="120" spans="4:14" ht="12.75">
      <c r="D120" t="s">
        <v>207</v>
      </c>
      <c r="E120" s="23"/>
      <c r="L120" s="43" t="s">
        <v>23</v>
      </c>
      <c r="N120" s="34" t="s">
        <v>23</v>
      </c>
    </row>
    <row r="121" spans="4:14" ht="12.75">
      <c r="D121" t="s">
        <v>208</v>
      </c>
      <c r="E121" s="23"/>
      <c r="L121" s="43"/>
      <c r="N121" s="34"/>
    </row>
    <row r="122" spans="4:14" ht="12.75">
      <c r="D122" t="s">
        <v>211</v>
      </c>
      <c r="E122" s="23"/>
      <c r="L122" s="43"/>
      <c r="N122" s="34"/>
    </row>
    <row r="123" spans="4:14" ht="12.75">
      <c r="D123" s="13" t="s">
        <v>201</v>
      </c>
      <c r="E123" t="s">
        <v>129</v>
      </c>
      <c r="L123" s="43" t="s">
        <v>23</v>
      </c>
      <c r="N123" s="34" t="s">
        <v>23</v>
      </c>
    </row>
    <row r="124" spans="5:14" ht="12.75">
      <c r="E124" s="54">
        <v>2</v>
      </c>
      <c r="F124" t="s">
        <v>205</v>
      </c>
      <c r="J124" s="38">
        <v>0</v>
      </c>
      <c r="K124" s="52">
        <f>E124</f>
        <v>2</v>
      </c>
      <c r="L124" s="43">
        <f>J124*K124</f>
        <v>0</v>
      </c>
      <c r="M124" s="52">
        <v>1</v>
      </c>
      <c r="N124" s="44">
        <f>L124*M124</f>
        <v>0</v>
      </c>
    </row>
    <row r="125" spans="5:14" ht="12.75">
      <c r="E125" s="9"/>
      <c r="J125" s="43"/>
      <c r="K125" s="43"/>
      <c r="L125" s="43"/>
      <c r="M125" s="43"/>
      <c r="N125" s="34"/>
    </row>
    <row r="126" spans="4:13" ht="12.75">
      <c r="D126" t="s">
        <v>209</v>
      </c>
      <c r="E126" t="s">
        <v>210</v>
      </c>
      <c r="J126"/>
      <c r="K126"/>
      <c r="L126"/>
      <c r="M126"/>
    </row>
    <row r="127" spans="5:14" ht="12.75">
      <c r="E127" s="71">
        <v>1</v>
      </c>
      <c r="F127" t="s">
        <v>128</v>
      </c>
      <c r="J127" s="38">
        <v>0</v>
      </c>
      <c r="K127" s="52">
        <f>E127</f>
        <v>1</v>
      </c>
      <c r="L127" s="43">
        <f>J127*K127</f>
        <v>0</v>
      </c>
      <c r="M127" s="52">
        <v>1</v>
      </c>
      <c r="N127" s="44">
        <f>L127*M127</f>
        <v>0</v>
      </c>
    </row>
    <row r="128" spans="5:14" ht="12.75">
      <c r="E128" s="9"/>
      <c r="F128" s="16"/>
      <c r="G128" s="16"/>
      <c r="H128" s="16"/>
      <c r="I128" s="16"/>
      <c r="J128" s="43"/>
      <c r="K128" s="43"/>
      <c r="L128" s="43"/>
      <c r="M128" s="43"/>
      <c r="N128" s="34"/>
    </row>
    <row r="129" spans="5:14" ht="12.75">
      <c r="E129" s="23"/>
      <c r="L129" s="43" t="s">
        <v>23</v>
      </c>
      <c r="N129" s="34" t="s">
        <v>23</v>
      </c>
    </row>
    <row r="130" spans="12:15" ht="12.75">
      <c r="L130" s="43"/>
      <c r="N130" s="14">
        <f>SUM(N124:N127)</f>
        <v>0</v>
      </c>
      <c r="O130" t="s">
        <v>33</v>
      </c>
    </row>
    <row r="133" spans="8:14" ht="15.75" thickBot="1">
      <c r="H133" s="20" t="s">
        <v>138</v>
      </c>
      <c r="N133" s="62">
        <v>0</v>
      </c>
    </row>
    <row r="134" spans="9:14" ht="15">
      <c r="I134" s="20"/>
      <c r="N134" s="64"/>
    </row>
    <row r="135" spans="9:14" ht="15">
      <c r="I135" s="20"/>
      <c r="N135" s="64"/>
    </row>
    <row r="136" spans="9:14" ht="15">
      <c r="I136" s="20"/>
      <c r="N136" s="64"/>
    </row>
    <row r="137" spans="9:14" ht="15">
      <c r="I137" s="20"/>
      <c r="N137" s="64"/>
    </row>
    <row r="138" spans="9:14" ht="15">
      <c r="I138" s="20"/>
      <c r="N138" s="64"/>
    </row>
    <row r="141" spans="8:11" ht="15">
      <c r="H141" s="26" t="s">
        <v>139</v>
      </c>
      <c r="J141" s="40"/>
      <c r="K141" s="40"/>
    </row>
    <row r="142" spans="8:11" ht="15">
      <c r="H142" s="26"/>
      <c r="J142" s="40"/>
      <c r="K142" s="40"/>
    </row>
    <row r="143" spans="8:14" ht="12.75">
      <c r="H143" s="27" t="s">
        <v>4</v>
      </c>
      <c r="I143" s="29" t="s">
        <v>144</v>
      </c>
      <c r="J143" s="28"/>
      <c r="K143" s="28"/>
      <c r="L143" s="41">
        <f>N21</f>
        <v>0</v>
      </c>
      <c r="M143" s="43"/>
      <c r="N143" s="2" t="s">
        <v>33</v>
      </c>
    </row>
    <row r="144" spans="8:14" ht="12.75">
      <c r="H144" s="27" t="s">
        <v>72</v>
      </c>
      <c r="I144" s="29" t="s">
        <v>5</v>
      </c>
      <c r="J144" s="28"/>
      <c r="K144" s="28"/>
      <c r="L144" s="41">
        <f>N54</f>
        <v>0</v>
      </c>
      <c r="M144" s="43"/>
      <c r="N144" s="2" t="s">
        <v>33</v>
      </c>
    </row>
    <row r="145" spans="8:14" ht="12.75">
      <c r="H145" s="27" t="s">
        <v>93</v>
      </c>
      <c r="I145" s="29" t="s">
        <v>92</v>
      </c>
      <c r="J145" s="28"/>
      <c r="K145" s="28"/>
      <c r="L145" s="41">
        <f>N89</f>
        <v>0</v>
      </c>
      <c r="M145" s="43"/>
      <c r="N145" s="2" t="s">
        <v>33</v>
      </c>
    </row>
    <row r="146" spans="8:14" ht="12.75">
      <c r="H146" s="27" t="s">
        <v>140</v>
      </c>
      <c r="I146" s="28" t="s">
        <v>101</v>
      </c>
      <c r="J146" s="28"/>
      <c r="K146" s="28"/>
      <c r="L146" s="41">
        <f>N111</f>
        <v>0</v>
      </c>
      <c r="M146" s="43"/>
      <c r="N146" s="2" t="s">
        <v>33</v>
      </c>
    </row>
    <row r="147" spans="8:14" ht="12.75">
      <c r="H147" s="27" t="s">
        <v>198</v>
      </c>
      <c r="I147" s="28" t="s">
        <v>200</v>
      </c>
      <c r="J147" s="28"/>
      <c r="K147" s="28"/>
      <c r="L147" s="41">
        <f>N133</f>
        <v>0</v>
      </c>
      <c r="M147" s="43" t="s">
        <v>199</v>
      </c>
      <c r="N147" s="2"/>
    </row>
    <row r="148" spans="8:16" ht="15.75">
      <c r="H148" s="27"/>
      <c r="I148" s="29"/>
      <c r="L148" s="32">
        <f>SUM(L143:L147)</f>
        <v>0</v>
      </c>
      <c r="M148" s="84" t="s">
        <v>141</v>
      </c>
      <c r="N148" s="84"/>
      <c r="O148" s="84"/>
      <c r="P148" s="84"/>
    </row>
    <row r="149" spans="4:5" ht="12.75">
      <c r="D149" s="3" t="s">
        <v>182</v>
      </c>
      <c r="E149" s="3"/>
    </row>
    <row r="150" spans="4:12" ht="12.75">
      <c r="D150" s="39"/>
      <c r="E150" t="s">
        <v>180</v>
      </c>
      <c r="L150" s="2" t="s">
        <v>23</v>
      </c>
    </row>
    <row r="151" spans="4:5" ht="12.75">
      <c r="D151" s="60"/>
      <c r="E151" t="s">
        <v>181</v>
      </c>
    </row>
    <row r="152" spans="4:13" ht="12.75">
      <c r="D152" s="61"/>
      <c r="E152" t="s">
        <v>183</v>
      </c>
      <c r="M152" s="13"/>
    </row>
    <row r="153" spans="4:14" ht="15.75" thickBot="1">
      <c r="D153" s="14"/>
      <c r="E153" t="s">
        <v>184</v>
      </c>
      <c r="I153" s="81" t="s">
        <v>142</v>
      </c>
      <c r="J153" s="81"/>
      <c r="K153" s="81"/>
      <c r="L153" s="6"/>
      <c r="M153" s="6"/>
      <c r="N153" s="7"/>
    </row>
    <row r="154" spans="4:14" ht="12.75">
      <c r="D154" s="36"/>
      <c r="E154" t="s">
        <v>185</v>
      </c>
      <c r="J154"/>
      <c r="K154"/>
      <c r="L154"/>
      <c r="M154"/>
      <c r="N154" s="2"/>
    </row>
    <row r="155" spans="4:14" ht="15.75" thickBot="1">
      <c r="D155" s="66"/>
      <c r="E155" t="s">
        <v>186</v>
      </c>
      <c r="I155" s="81" t="s">
        <v>143</v>
      </c>
      <c r="J155" s="81"/>
      <c r="K155" s="81"/>
      <c r="L155" s="6"/>
      <c r="M155" s="6"/>
      <c r="N155" s="7"/>
    </row>
    <row r="157" spans="8:15" ht="15">
      <c r="H157" s="72" t="s">
        <v>190</v>
      </c>
      <c r="I157" s="21" t="s">
        <v>191</v>
      </c>
      <c r="J157" s="73"/>
      <c r="K157" s="73"/>
      <c r="L157" s="73"/>
      <c r="M157" s="73"/>
      <c r="N157" s="21"/>
      <c r="O157" s="21"/>
    </row>
    <row r="158" spans="8:15" ht="12.75">
      <c r="H158" s="21"/>
      <c r="I158" s="21" t="s">
        <v>215</v>
      </c>
      <c r="J158" s="73"/>
      <c r="K158" s="73"/>
      <c r="L158" s="73"/>
      <c r="M158" s="73"/>
      <c r="N158" s="21"/>
      <c r="O158" s="21"/>
    </row>
  </sheetData>
  <mergeCells count="18">
    <mergeCell ref="A1:P1"/>
    <mergeCell ref="A2:P2"/>
    <mergeCell ref="K3:O4"/>
    <mergeCell ref="E6:G6"/>
    <mergeCell ref="I6:J6"/>
    <mergeCell ref="K6:L6"/>
    <mergeCell ref="E7:F7"/>
    <mergeCell ref="I7:J7"/>
    <mergeCell ref="K7:L7"/>
    <mergeCell ref="E8:F8"/>
    <mergeCell ref="O16:P16"/>
    <mergeCell ref="E37:F37"/>
    <mergeCell ref="G37:I37"/>
    <mergeCell ref="M148:P148"/>
    <mergeCell ref="I153:K153"/>
    <mergeCell ref="I155:K155"/>
    <mergeCell ref="E40:I40"/>
    <mergeCell ref="H81:I81"/>
  </mergeCells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English</dc:creator>
  <cp:keywords/>
  <dc:description/>
  <cp:lastModifiedBy>Brian Mcgraw</cp:lastModifiedBy>
  <cp:lastPrinted>2004-11-02T20:27:46Z</cp:lastPrinted>
  <dcterms:created xsi:type="dcterms:W3CDTF">2004-10-06T21:07:16Z</dcterms:created>
  <dcterms:modified xsi:type="dcterms:W3CDTF">2004-11-02T20:30:27Z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-1660569612</vt:i4>
  </property>
  <property fmtid="{D5CDD505-2E9C-101B-9397-08002B2CF9AE}" pid="3" name="_EmailSubject">
    <vt:lpwstr>Final 2005 EQIP Ranking Sheets &amp; Web Pages</vt:lpwstr>
  </property>
  <property fmtid="{D5CDD505-2E9C-101B-9397-08002B2CF9AE}" pid="4" name="_AuthorEmail">
    <vt:lpwstr>Brian.McGraw@fl.usda.gov</vt:lpwstr>
  </property>
  <property fmtid="{D5CDD505-2E9C-101B-9397-08002B2CF9AE}" pid="5" name="_AuthorEmailDisplayName">
    <vt:lpwstr>McGraw, Brian - Blountstown, FL</vt:lpwstr>
  </property>
  <property fmtid="{D5CDD505-2E9C-101B-9397-08002B2CF9AE}" pid="6" name="_PreviousAdHocReviewCycleID">
    <vt:i4>-1321770006</vt:i4>
  </property>
</Properties>
</file>