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825" windowHeight="6945" tabRatio="750" activeTab="0"/>
  </bookViews>
  <sheets>
    <sheet name="Chart 1" sheetId="1" r:id="rId1"/>
    <sheet name="Chart 2" sheetId="2" r:id="rId2"/>
    <sheet name="Chart 3" sheetId="3" r:id="rId3"/>
    <sheet name="WP_p.1 Exper. Volume " sheetId="4" r:id="rId4"/>
    <sheet name="WP_p.2 Exper. Rev &amp; Cost" sheetId="5" r:id="rId5"/>
    <sheet name="WP_p.3 Daily Data" sheetId="6" r:id="rId6"/>
    <sheet name="WP_p.4 Weekly Data" sheetId="7" r:id="rId7"/>
  </sheets>
  <definedNames>
    <definedName name="wrn.Full._.model." hidden="1">{#N/A,#N/A,FALSE,"I-1";#N/A,#N/A,FALSE,"I-2";#N/A,#N/A,FALSE,"I-3";#N/A,#N/A,FALSE,"I-4";#N/A,#N/A,FALSE,"I-5";#N/A,#N/A,FALSE,"1";#N/A,#N/A,FALSE,"2";#N/A,#N/A,FALSE,"3";#N/A,#N/A,FALSE,"4";#N/A,#N/A,FALSE,"5";#N/A,#N/A,FALSE,"6";#N/A,#N/A,FALSE,"7";#N/A,#N/A,FALSE,"8"}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<sst xmlns="http://schemas.openxmlformats.org/spreadsheetml/2006/main" count="97" uniqueCount="91">
  <si>
    <t>Priority Mail</t>
  </si>
  <si>
    <t xml:space="preserve">  Cost of informing customers</t>
  </si>
  <si>
    <t>2001 Dates</t>
  </si>
  <si>
    <t>PERMIT Priority Volume (Millions)</t>
  </si>
  <si>
    <t>Est. Retail Priority Vol: POS*100/70 (Millions)</t>
  </si>
  <si>
    <t>Priority Volume Entered at POS Sites</t>
  </si>
  <si>
    <t>Daily Priority Volume Data: Retail Window-Entered and PERMIT System</t>
  </si>
  <si>
    <t>12/02 - 12/08 (Sat. thru Fri.)</t>
  </si>
  <si>
    <t>12/09 - 12/15 (Sat. thru Fri.)</t>
  </si>
  <si>
    <t>12/16 - 12/16 (Sat. &amp; Sun.)</t>
  </si>
  <si>
    <t>CY 2000 Days Corresponding to the Proposed Experimental Period of December 1, 2001 to December 16, 2001</t>
  </si>
  <si>
    <t>Total Period:</t>
  </si>
  <si>
    <t>Percent of Priority Mail Buying DC (POS Sites)</t>
  </si>
  <si>
    <t>Ratio of Non-Window Manual DC to Window DC</t>
  </si>
  <si>
    <t>Projected Window Purchase of DC if No Experiment</t>
  </si>
  <si>
    <t>Projected Total  Purchase of DC if No Experiment</t>
  </si>
  <si>
    <t>Estimated Retail Priority Mail Volume    (= POS Volume  x 100/70</t>
  </si>
  <si>
    <t>Lost revenue on projected DC usage if no experiment at $0.40</t>
  </si>
  <si>
    <t xml:space="preserve">Retail Priority Mail Not Buying DC if No Experiment </t>
  </si>
  <si>
    <t xml:space="preserve"> (Candidate volume for additional DC usage)</t>
  </si>
  <si>
    <t>Percentage of candidate volume accepting DC offer</t>
  </si>
  <si>
    <t>Additional Manual DC usage</t>
  </si>
  <si>
    <t xml:space="preserve">CY 2000 Dates </t>
  </si>
  <si>
    <t>AP 13</t>
  </si>
  <si>
    <t>8/11</t>
  </si>
  <si>
    <t>AP 12</t>
  </si>
  <si>
    <t>7/14</t>
  </si>
  <si>
    <t>AP 11</t>
  </si>
  <si>
    <t>6/16</t>
  </si>
  <si>
    <t>AP 10</t>
  </si>
  <si>
    <t>5/19</t>
  </si>
  <si>
    <t>AP 09</t>
  </si>
  <si>
    <t>4/21</t>
  </si>
  <si>
    <t>AP 08</t>
  </si>
  <si>
    <t>3/24</t>
  </si>
  <si>
    <t>AP 07</t>
  </si>
  <si>
    <t>2/24</t>
  </si>
  <si>
    <t>AP 06</t>
  </si>
  <si>
    <t>1/27</t>
  </si>
  <si>
    <t>AP 05</t>
  </si>
  <si>
    <t>12/30</t>
  </si>
  <si>
    <t>AP 04</t>
  </si>
  <si>
    <t>12/2</t>
  </si>
  <si>
    <t>AP 03</t>
  </si>
  <si>
    <t>11/4</t>
  </si>
  <si>
    <t>AP 02</t>
  </si>
  <si>
    <t>10/7</t>
  </si>
  <si>
    <t>AP 01</t>
  </si>
  <si>
    <t>9/9</t>
  </si>
  <si>
    <t>FY 2001 AP</t>
  </si>
  <si>
    <t>POS Priority Mail Volume (millions)</t>
  </si>
  <si>
    <t>% POS Priority Mail with Delivery Confirmation</t>
  </si>
  <si>
    <t>A/P Begins</t>
  </si>
  <si>
    <t>Exp. Retail Vol,</t>
  </si>
  <si>
    <t>Non-Exp. Retail Vol,</t>
  </si>
  <si>
    <t>POS Manual DC Purchased with Priority Mail  (millions)</t>
  </si>
  <si>
    <t>Volume</t>
  </si>
  <si>
    <t>Revenue</t>
  </si>
  <si>
    <t>Cost</t>
  </si>
  <si>
    <t>Coverage</t>
  </si>
  <si>
    <t>B. Data on the experiment:</t>
  </si>
  <si>
    <t xml:space="preserve">  Portion of TYAR manual DC usage occuring during experimental period:</t>
  </si>
  <si>
    <t>Unit</t>
  </si>
  <si>
    <t xml:space="preserve">  Additional manual DC usage due to experiment</t>
  </si>
  <si>
    <t xml:space="preserve">  Plus non-electronic cost of existing usage</t>
  </si>
  <si>
    <t xml:space="preserve">  Plus full cost of additional usage:</t>
  </si>
  <si>
    <t xml:space="preserve">    Adjusted TYAR Priority Mail data</t>
  </si>
  <si>
    <t xml:space="preserve">    Adjusted TYAR Manual Confirmation on Priority Mail data</t>
  </si>
  <si>
    <t xml:space="preserve">TY 2001 Cost and Revenue for Priority Mail and Manual Delivery Confirmation </t>
  </si>
  <si>
    <t xml:space="preserve">  Plus one-half the cost of informing customers</t>
  </si>
  <si>
    <t>Projected Experimental Volumes</t>
  </si>
  <si>
    <t>USPS-T-1</t>
  </si>
  <si>
    <t>Workpaper Page 3 of 4</t>
  </si>
  <si>
    <t>FY 2001 Weekly POS Data on Priority Mail and Manual Deliveriy Confirmation</t>
  </si>
  <si>
    <t>Workpaper Page 4 of 4</t>
  </si>
  <si>
    <t xml:space="preserve">  Less volume and revenue of existing manual DC during experiment</t>
  </si>
  <si>
    <t xml:space="preserve">  Less cost (non-electronic only) of this DC usage transferred to Priority Mail</t>
  </si>
  <si>
    <t>Workpaper Page 2 of 4</t>
  </si>
  <si>
    <t>Workpaper Page 1 of 4</t>
  </si>
  <si>
    <r>
      <t>A. Summary of TYAR Volume, Revenue and Cost from R2000-1</t>
    </r>
    <r>
      <rPr>
        <b/>
        <vertAlign val="superscript"/>
        <sz val="8"/>
        <rFont val="Arial"/>
        <family val="2"/>
      </rPr>
      <t>1</t>
    </r>
  </si>
  <si>
    <t>Unless otherwise noted all data in Panel A are from the R2000-1 Op. &amp; Rec. Dec.,  App. G, p.1</t>
  </si>
  <si>
    <r>
      <t>Manual Delivery Confirmation on Priority Mail paying the $0.40 fee</t>
    </r>
    <r>
      <rPr>
        <vertAlign val="superscript"/>
        <sz val="8"/>
        <rFont val="Arial"/>
        <family val="2"/>
      </rPr>
      <t>2</t>
    </r>
  </si>
  <si>
    <t>Manual Delivery Confirmation on Priority Mail paying $0.40 fee</t>
  </si>
  <si>
    <t>C. Adjustments to TYAR data to reflect the experiment:</t>
  </si>
  <si>
    <t xml:space="preserve">     Revenue not received on this manual DC usage at $0.40</t>
  </si>
  <si>
    <r>
      <t>Unit cost of electronic DC (cost of TYAR electronic DC usage is included in Priority Mail cost)</t>
    </r>
    <r>
      <rPr>
        <vertAlign val="superscript"/>
        <sz val="8"/>
        <rFont val="Arial"/>
        <family val="2"/>
      </rPr>
      <t>3</t>
    </r>
  </si>
  <si>
    <t xml:space="preserve">     Cost (non-electronic only) of this usage at $0.346</t>
  </si>
  <si>
    <t xml:space="preserve">     Full cost (including electonic) of additonal usage at ($0.346+ $0.078)</t>
  </si>
  <si>
    <t>Volume &amp; Revenue:Op. &amp; Rec. Dec., R2000-1, App. G, p.33; unit cost based on USPS-RT-21 in accordance with paragraph 6121.</t>
  </si>
  <si>
    <t>Unit cost based on USPS-RT-21 in accordance with paragraph 6121, R2000-1 Op. &amp; Rec. Dec.</t>
  </si>
  <si>
    <t>Cost and cost coverage calculated from volume, unit cost, and revenue.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</si>
</sst>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00"/>
    <numFmt numFmtId="166" formatCode="0.0000000"/>
    <numFmt numFmtId="167" formatCode="0.0000"/>
    <numFmt numFmtId="168" formatCode="0.00000"/>
    <numFmt numFmtId="169" formatCode="&quot;$&quot;#,##0"/>
    <numFmt numFmtId="170" formatCode="&quot;$&quot;#,##0.0000"/>
    <numFmt numFmtId="171" formatCode="0.0"/>
    <numFmt numFmtId="172" formatCode="&quot;$&quot;#,##0.000000"/>
    <numFmt numFmtId="173" formatCode="0.000000"/>
    <numFmt numFmtId="174" formatCode="0.0%"/>
    <numFmt numFmtId="175" formatCode="0.00_);\(0.00\)"/>
    <numFmt numFmtId="176" formatCode="0_);\(0\)"/>
    <numFmt numFmtId="177" formatCode="&quot;$&quot;#,##0.0000_);\(&quot;$&quot;#,##0.0000\)"/>
    <numFmt numFmtId="178" formatCode="0.00000000"/>
    <numFmt numFmtId="179" formatCode="0.00000%"/>
    <numFmt numFmtId="180" formatCode="#,##0.0000_);\(#,##0.0000\)"/>
    <numFmt numFmtId="181" formatCode="&quot;$&quot;#,##0.00"/>
    <numFmt numFmtId="182" formatCode="#,##0.000000"/>
    <numFmt numFmtId="183" formatCode="0.000"/>
    <numFmt numFmtId="184" formatCode="0.0000%"/>
    <numFmt numFmtId="185" formatCode="0.000000%"/>
    <numFmt numFmtId="186" formatCode="_(* #,##0_);_(* \(#,##0\);_(* &quot;-&quot;??_);_(@_)"/>
    <numFmt numFmtId="187" formatCode="_(&quot;$&quot;* #,##0_);_(&quot;$&quot;* \(#,##0\);_(&quot;$&quot;* &quot;-&quot;??_);_(@_)"/>
    <numFmt numFmtId="188" formatCode="_(&quot;$&quot;* #,##0.000_);_(&quot;$&quot;* \(#,##0.000\);_(&quot;$&quot;* &quot;-&quot;??_);_(@_)"/>
    <numFmt numFmtId="189" formatCode="#,##0.0000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&quot;$&quot;* #,##0.000000_);_(&quot;$&quot;* \(#,##0.000000\);_(&quot;$&quot;* &quot;-&quot;??_);_(@_)"/>
    <numFmt numFmtId="193" formatCode="#,##0.0"/>
    <numFmt numFmtId="194" formatCode="#,##0.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$&quot;#,##0.0"/>
    <numFmt numFmtId="202" formatCode="0.000%"/>
    <numFmt numFmtId="203" formatCode="0.0000000000"/>
    <numFmt numFmtId="204" formatCode="0.00000000000"/>
    <numFmt numFmtId="205" formatCode="0.000000000000"/>
    <numFmt numFmtId="206" formatCode="0.000000000"/>
    <numFmt numFmtId="207" formatCode="&quot;$&quot;#,##0.000000;[Red]&quot;$&quot;#,##0.000000"/>
    <numFmt numFmtId="208" formatCode="&quot;$&quot;#,##0.000000_);[Red]\(&quot;$&quot;#,##0.000000\)"/>
    <numFmt numFmtId="209" formatCode="_(* #,##0.0_);_(* \(#,##0.0\);_(* &quot;-&quot;??_);_(@_)"/>
    <numFmt numFmtId="210" formatCode="0.000000000000000%"/>
    <numFmt numFmtId="211" formatCode="_(&quot;$&quot;* #,##0.0_);_(&quot;$&quot;* \(#,##0.0\);_(&quot;$&quot;* &quot;-&quot;??_);_(@_)"/>
    <numFmt numFmtId="212" formatCode="_(* #,##0.000_);_(* \(#,##0.000\);_(* &quot;-&quot;???_);_(@_)"/>
    <numFmt numFmtId="213" formatCode="m/d/yyyy"/>
    <numFmt numFmtId="214" formatCode="m/d"/>
    <numFmt numFmtId="215" formatCode="_(* #,##0.0000_);_(* \(#,##0.0000\);_(* &quot;-&quot;????_);_(@_)"/>
    <numFmt numFmtId="216" formatCode="_(* #,##0.000_);_(* \(#,##0.000\);_(* &quot;-&quot;??_);_(@_)"/>
    <numFmt numFmtId="217" formatCode="_(* #,##0.0_);_(* \(#,##0.0\);_(* &quot;-&quot;?_);_(@_)"/>
    <numFmt numFmtId="218" formatCode="mm/dd/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9.25"/>
      <name val="Arial"/>
      <family val="0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87" fontId="4" fillId="0" borderId="0" xfId="17" applyNumberFormat="1" applyFont="1" applyAlignment="1">
      <alignment/>
    </xf>
    <xf numFmtId="188" fontId="4" fillId="0" borderId="0" xfId="17" applyNumberFormat="1" applyFont="1" applyAlignment="1">
      <alignment/>
    </xf>
    <xf numFmtId="186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187" fontId="0" fillId="0" borderId="0" xfId="17" applyNumberFormat="1" applyAlignment="1">
      <alignment/>
    </xf>
    <xf numFmtId="167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17" applyNumberFormat="1" applyAlignment="1">
      <alignment/>
    </xf>
    <xf numFmtId="190" fontId="0" fillId="0" borderId="0" xfId="17" applyNumberFormat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186" fontId="0" fillId="2" borderId="0" xfId="0" applyNumberFormat="1" applyFill="1" applyAlignment="1">
      <alignment/>
    </xf>
    <xf numFmtId="9" fontId="0" fillId="2" borderId="0" xfId="22" applyFill="1" applyAlignment="1">
      <alignment/>
    </xf>
    <xf numFmtId="174" fontId="0" fillId="2" borderId="0" xfId="22" applyNumberFormat="1" applyFill="1" applyAlignment="1">
      <alignment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174" fontId="0" fillId="0" borderId="0" xfId="22" applyNumberFormat="1" applyAlignment="1">
      <alignment/>
    </xf>
    <xf numFmtId="186" fontId="0" fillId="0" borderId="0" xfId="15" applyNumberFormat="1" applyFont="1" applyAlignment="1">
      <alignment/>
    </xf>
    <xf numFmtId="9" fontId="0" fillId="0" borderId="0" xfId="22" applyAlignment="1">
      <alignment/>
    </xf>
    <xf numFmtId="214" fontId="0" fillId="0" borderId="0" xfId="0" applyNumberFormat="1" applyAlignment="1">
      <alignment/>
    </xf>
    <xf numFmtId="218" fontId="0" fillId="0" borderId="0" xfId="0" applyNumberFormat="1" applyAlignment="1">
      <alignment/>
    </xf>
    <xf numFmtId="171" fontId="0" fillId="0" borderId="0" xfId="22" applyNumberFormat="1" applyAlignment="1">
      <alignment/>
    </xf>
    <xf numFmtId="174" fontId="0" fillId="0" borderId="0" xfId="22" applyNumberFormat="1" applyFont="1" applyAlignment="1">
      <alignment wrapText="1"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94" fontId="4" fillId="0" borderId="0" xfId="0" applyNumberFormat="1" applyFont="1" applyAlignment="1">
      <alignment/>
    </xf>
    <xf numFmtId="194" fontId="0" fillId="0" borderId="0" xfId="0" applyNumberFormat="1" applyAlignment="1">
      <alignment/>
    </xf>
    <xf numFmtId="5" fontId="4" fillId="0" borderId="0" xfId="0" applyNumberFormat="1" applyFont="1" applyAlignment="1">
      <alignment/>
    </xf>
    <xf numFmtId="5" fontId="4" fillId="0" borderId="0" xfId="15" applyNumberFormat="1" applyFont="1" applyAlignment="1">
      <alignment/>
    </xf>
    <xf numFmtId="5" fontId="4" fillId="0" borderId="0" xfId="17" applyNumberFormat="1" applyFont="1" applyAlignment="1">
      <alignment/>
    </xf>
    <xf numFmtId="5" fontId="0" fillId="0" borderId="0" xfId="0" applyNumberFormat="1" applyAlignment="1">
      <alignment/>
    </xf>
    <xf numFmtId="37" fontId="4" fillId="0" borderId="0" xfId="15" applyNumberFormat="1" applyFont="1" applyAlignment="1">
      <alignment/>
    </xf>
    <xf numFmtId="37" fontId="4" fillId="0" borderId="0" xfId="17" applyNumberFormat="1" applyFont="1" applyAlignment="1">
      <alignment/>
    </xf>
    <xf numFmtId="37" fontId="0" fillId="0" borderId="0" xfId="0" applyNumberFormat="1" applyAlignment="1">
      <alignment/>
    </xf>
    <xf numFmtId="174" fontId="4" fillId="0" borderId="0" xfId="22" applyNumberFormat="1" applyFont="1" applyAlignment="1">
      <alignment/>
    </xf>
    <xf numFmtId="37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17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cceptance method w OBMC" xfId="19"/>
    <cellStyle name="Normal_Acceptance method w.o. OBMC " xfId="20"/>
    <cellStyle name="Normal_Inpu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1: Holiday Mailing Patterns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11/24/00  -  12/24/00</a:t>
            </a:r>
          </a:p>
        </c:rich>
      </c:tx>
      <c:layout>
        <c:manualLayout>
          <c:xMode val="factor"/>
          <c:yMode val="factor"/>
          <c:x val="0.004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7525"/>
          <c:w val="0.908"/>
          <c:h val="0.7775"/>
        </c:manualLayout>
      </c:layout>
      <c:lineChart>
        <c:grouping val="standard"/>
        <c:varyColors val="0"/>
        <c:ser>
          <c:idx val="1"/>
          <c:order val="0"/>
          <c:tx>
            <c:v>Estimated Retail Priority Mail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'WP_p.3 Daily Data'!$A$3:$A$33</c:f>
              <c:strCache>
                <c:ptCount val="31"/>
                <c:pt idx="0">
                  <c:v>36854</c:v>
                </c:pt>
                <c:pt idx="1">
                  <c:v>36855</c:v>
                </c:pt>
                <c:pt idx="2">
                  <c:v>36856</c:v>
                </c:pt>
                <c:pt idx="3">
                  <c:v>36857</c:v>
                </c:pt>
                <c:pt idx="4">
                  <c:v>36858</c:v>
                </c:pt>
                <c:pt idx="5">
                  <c:v>36859</c:v>
                </c:pt>
                <c:pt idx="6">
                  <c:v>36860</c:v>
                </c:pt>
                <c:pt idx="7">
                  <c:v>36861</c:v>
                </c:pt>
                <c:pt idx="8">
                  <c:v>36862</c:v>
                </c:pt>
                <c:pt idx="9">
                  <c:v>36863</c:v>
                </c:pt>
                <c:pt idx="10">
                  <c:v>36864</c:v>
                </c:pt>
                <c:pt idx="11">
                  <c:v>36865</c:v>
                </c:pt>
                <c:pt idx="12">
                  <c:v>36866</c:v>
                </c:pt>
                <c:pt idx="13">
                  <c:v>36867</c:v>
                </c:pt>
                <c:pt idx="14">
                  <c:v>36868</c:v>
                </c:pt>
                <c:pt idx="15">
                  <c:v>36869</c:v>
                </c:pt>
                <c:pt idx="16">
                  <c:v>36870</c:v>
                </c:pt>
                <c:pt idx="17">
                  <c:v>36871</c:v>
                </c:pt>
                <c:pt idx="18">
                  <c:v>36872</c:v>
                </c:pt>
                <c:pt idx="19">
                  <c:v>36873</c:v>
                </c:pt>
                <c:pt idx="20">
                  <c:v>36874</c:v>
                </c:pt>
                <c:pt idx="21">
                  <c:v>36875</c:v>
                </c:pt>
                <c:pt idx="22">
                  <c:v>36876</c:v>
                </c:pt>
                <c:pt idx="23">
                  <c:v>36877</c:v>
                </c:pt>
                <c:pt idx="24">
                  <c:v>36878</c:v>
                </c:pt>
                <c:pt idx="25">
                  <c:v>36879</c:v>
                </c:pt>
                <c:pt idx="26">
                  <c:v>36880</c:v>
                </c:pt>
                <c:pt idx="27">
                  <c:v>36881</c:v>
                </c:pt>
                <c:pt idx="28">
                  <c:v>36882</c:v>
                </c:pt>
                <c:pt idx="29">
                  <c:v>36883</c:v>
                </c:pt>
                <c:pt idx="30">
                  <c:v>36884</c:v>
                </c:pt>
              </c:strCache>
            </c:strRef>
          </c:cat>
          <c:val>
            <c:numRef>
              <c:f>'WP_p.3 Daily Data'!$C$3:$C$33</c:f>
              <c:numCache>
                <c:ptCount val="31"/>
                <c:pt idx="0">
                  <c:v>0.6801971428571428</c:v>
                </c:pt>
                <c:pt idx="1">
                  <c:v>0.41629428571428573</c:v>
                </c:pt>
                <c:pt idx="2">
                  <c:v>0.014845714285714285</c:v>
                </c:pt>
                <c:pt idx="3">
                  <c:v>1.3554</c:v>
                </c:pt>
                <c:pt idx="4">
                  <c:v>1.1148085714285714</c:v>
                </c:pt>
                <c:pt idx="5">
                  <c:v>0.9950485714285714</c:v>
                </c:pt>
                <c:pt idx="6">
                  <c:v>0.9571585714285715</c:v>
                </c:pt>
                <c:pt idx="7">
                  <c:v>1.0949557142857143</c:v>
                </c:pt>
                <c:pt idx="8">
                  <c:v>0.6290471428571428</c:v>
                </c:pt>
                <c:pt idx="9">
                  <c:v>0.02328428571428572</c:v>
                </c:pt>
                <c:pt idx="10">
                  <c:v>1.7296142857142855</c:v>
                </c:pt>
                <c:pt idx="11">
                  <c:v>1.4996642857142857</c:v>
                </c:pt>
                <c:pt idx="12">
                  <c:v>1.3714785714285713</c:v>
                </c:pt>
                <c:pt idx="13">
                  <c:v>1.3481871428571428</c:v>
                </c:pt>
                <c:pt idx="14">
                  <c:v>1.559017142857143</c:v>
                </c:pt>
                <c:pt idx="15">
                  <c:v>0.9870185714285714</c:v>
                </c:pt>
                <c:pt idx="16">
                  <c:v>0.06456714285714285</c:v>
                </c:pt>
                <c:pt idx="17">
                  <c:v>1.8430671428571428</c:v>
                </c:pt>
                <c:pt idx="18">
                  <c:v>1.8782414285714284</c:v>
                </c:pt>
                <c:pt idx="19">
                  <c:v>2.16682</c:v>
                </c:pt>
                <c:pt idx="20">
                  <c:v>2.1286414285714286</c:v>
                </c:pt>
                <c:pt idx="21">
                  <c:v>2.6291685714285715</c:v>
                </c:pt>
                <c:pt idx="22">
                  <c:v>1.8656685714285715</c:v>
                </c:pt>
                <c:pt idx="23">
                  <c:v>0.1464</c:v>
                </c:pt>
                <c:pt idx="24">
                  <c:v>4.249262857142857</c:v>
                </c:pt>
                <c:pt idx="25">
                  <c:v>3.127208571428571</c:v>
                </c:pt>
                <c:pt idx="26">
                  <c:v>2.117602857142857</c:v>
                </c:pt>
                <c:pt idx="27">
                  <c:v>1.3938028571428571</c:v>
                </c:pt>
                <c:pt idx="28">
                  <c:v>1.05726</c:v>
                </c:pt>
                <c:pt idx="29">
                  <c:v>0.5063557142857142</c:v>
                </c:pt>
                <c:pt idx="30">
                  <c:v>0.011068571428571428</c:v>
                </c:pt>
              </c:numCache>
            </c:numRef>
          </c:val>
          <c:smooth val="0"/>
        </c:ser>
        <c:ser>
          <c:idx val="2"/>
          <c:order val="1"/>
          <c:tx>
            <c:v>PERMIT System Priority Mail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'WP_p.3 Daily Data'!$A$3:$A$33</c:f>
              <c:strCache>
                <c:ptCount val="31"/>
                <c:pt idx="0">
                  <c:v>36854</c:v>
                </c:pt>
                <c:pt idx="1">
                  <c:v>36855</c:v>
                </c:pt>
                <c:pt idx="2">
                  <c:v>36856</c:v>
                </c:pt>
                <c:pt idx="3">
                  <c:v>36857</c:v>
                </c:pt>
                <c:pt idx="4">
                  <c:v>36858</c:v>
                </c:pt>
                <c:pt idx="5">
                  <c:v>36859</c:v>
                </c:pt>
                <c:pt idx="6">
                  <c:v>36860</c:v>
                </c:pt>
                <c:pt idx="7">
                  <c:v>36861</c:v>
                </c:pt>
                <c:pt idx="8">
                  <c:v>36862</c:v>
                </c:pt>
                <c:pt idx="9">
                  <c:v>36863</c:v>
                </c:pt>
                <c:pt idx="10">
                  <c:v>36864</c:v>
                </c:pt>
                <c:pt idx="11">
                  <c:v>36865</c:v>
                </c:pt>
                <c:pt idx="12">
                  <c:v>36866</c:v>
                </c:pt>
                <c:pt idx="13">
                  <c:v>36867</c:v>
                </c:pt>
                <c:pt idx="14">
                  <c:v>36868</c:v>
                </c:pt>
                <c:pt idx="15">
                  <c:v>36869</c:v>
                </c:pt>
                <c:pt idx="16">
                  <c:v>36870</c:v>
                </c:pt>
                <c:pt idx="17">
                  <c:v>36871</c:v>
                </c:pt>
                <c:pt idx="18">
                  <c:v>36872</c:v>
                </c:pt>
                <c:pt idx="19">
                  <c:v>36873</c:v>
                </c:pt>
                <c:pt idx="20">
                  <c:v>36874</c:v>
                </c:pt>
                <c:pt idx="21">
                  <c:v>36875</c:v>
                </c:pt>
                <c:pt idx="22">
                  <c:v>36876</c:v>
                </c:pt>
                <c:pt idx="23">
                  <c:v>36877</c:v>
                </c:pt>
                <c:pt idx="24">
                  <c:v>36878</c:v>
                </c:pt>
                <c:pt idx="25">
                  <c:v>36879</c:v>
                </c:pt>
                <c:pt idx="26">
                  <c:v>36880</c:v>
                </c:pt>
                <c:pt idx="27">
                  <c:v>36881</c:v>
                </c:pt>
                <c:pt idx="28">
                  <c:v>36882</c:v>
                </c:pt>
                <c:pt idx="29">
                  <c:v>36883</c:v>
                </c:pt>
                <c:pt idx="30">
                  <c:v>36884</c:v>
                </c:pt>
              </c:strCache>
            </c:strRef>
          </c:cat>
          <c:val>
            <c:numRef>
              <c:f>'WP_p.3 Daily Data'!$D$3:$D$33</c:f>
              <c:numCache>
                <c:ptCount val="31"/>
                <c:pt idx="0">
                  <c:v>0.81943</c:v>
                </c:pt>
                <c:pt idx="1">
                  <c:v>0.38861399999999996</c:v>
                </c:pt>
                <c:pt idx="2">
                  <c:v>0.137727</c:v>
                </c:pt>
                <c:pt idx="3">
                  <c:v>1.4756639999999999</c:v>
                </c:pt>
                <c:pt idx="4">
                  <c:v>1.339956</c:v>
                </c:pt>
                <c:pt idx="5">
                  <c:v>1.299798</c:v>
                </c:pt>
                <c:pt idx="6">
                  <c:v>1.3053439999999998</c:v>
                </c:pt>
                <c:pt idx="7">
                  <c:v>1.299232</c:v>
                </c:pt>
                <c:pt idx="8">
                  <c:v>0.35639099999999996</c:v>
                </c:pt>
                <c:pt idx="9">
                  <c:v>0.052771</c:v>
                </c:pt>
                <c:pt idx="10">
                  <c:v>1.3695979999999999</c:v>
                </c:pt>
                <c:pt idx="11">
                  <c:v>1.3171979999999999</c:v>
                </c:pt>
                <c:pt idx="12">
                  <c:v>1.286687</c:v>
                </c:pt>
                <c:pt idx="13">
                  <c:v>1.449598</c:v>
                </c:pt>
                <c:pt idx="14">
                  <c:v>1.3254709999999998</c:v>
                </c:pt>
                <c:pt idx="15">
                  <c:v>0.366879</c:v>
                </c:pt>
                <c:pt idx="16">
                  <c:v>0.088284</c:v>
                </c:pt>
                <c:pt idx="17">
                  <c:v>1.514209</c:v>
                </c:pt>
                <c:pt idx="18">
                  <c:v>1.461107</c:v>
                </c:pt>
                <c:pt idx="19">
                  <c:v>1.312226</c:v>
                </c:pt>
                <c:pt idx="20">
                  <c:v>1.259889</c:v>
                </c:pt>
                <c:pt idx="21">
                  <c:v>1.4787059999999999</c:v>
                </c:pt>
                <c:pt idx="22">
                  <c:v>0.415828</c:v>
                </c:pt>
                <c:pt idx="23">
                  <c:v>0.157379</c:v>
                </c:pt>
                <c:pt idx="24">
                  <c:v>1.8537379999999999</c:v>
                </c:pt>
                <c:pt idx="25">
                  <c:v>1.600552</c:v>
                </c:pt>
                <c:pt idx="26">
                  <c:v>1.29731</c:v>
                </c:pt>
                <c:pt idx="27">
                  <c:v>1.0943859999999999</c:v>
                </c:pt>
                <c:pt idx="28">
                  <c:v>0.7657499999999999</c:v>
                </c:pt>
                <c:pt idx="29">
                  <c:v>0.198617</c:v>
                </c:pt>
                <c:pt idx="30">
                  <c:v>0.027104</c:v>
                </c:pt>
              </c:numCache>
            </c:numRef>
          </c:val>
          <c:smooth val="0"/>
        </c:ser>
        <c:marker val="1"/>
        <c:axId val="21983354"/>
        <c:axId val="19631867"/>
      </c:lineChart>
      <c:dateAx>
        <c:axId val="21983354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crossAx val="19631867"/>
        <c:crosses val="autoZero"/>
        <c:auto val="0"/>
        <c:majorUnit val="1"/>
        <c:majorTimeUnit val="days"/>
        <c:noMultiLvlLbl val="0"/>
      </c:dateAx>
      <c:valAx>
        <c:axId val="1963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Pieces / Day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83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2245"/>
          <c:w val="0.342"/>
          <c:h val="0.17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2: Window-Entered Priority Mail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275"/>
          <c:w val="0.937"/>
          <c:h val="0.767"/>
        </c:manualLayout>
      </c:layout>
      <c:lineChart>
        <c:grouping val="standard"/>
        <c:varyColors val="0"/>
        <c:ser>
          <c:idx val="0"/>
          <c:order val="0"/>
          <c:tx>
            <c:v>Pieces Entered (left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'WP_p.4 Weekly Data'!$A$3:$B$54</c:f>
              <c:multiLvlStrCache>
                <c:ptCount val="49"/>
                <c:lvl>
                  <c:pt idx="0">
                    <c:v>AP 01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AP 02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AP 03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AP 04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AP 05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AP 06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AP 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AP 08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AP 09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AP 10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AP 11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AP 12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AP 13</c:v>
                  </c:pt>
                </c:lvl>
                <c:lvl>
                  <c:pt idx="0">
                    <c:v>9/9</c:v>
                  </c:pt>
                  <c:pt idx="4">
                    <c:v>10/7</c:v>
                  </c:pt>
                  <c:pt idx="8">
                    <c:v>11/4</c:v>
                  </c:pt>
                  <c:pt idx="12">
                    <c:v>12/2</c:v>
                  </c:pt>
                  <c:pt idx="16">
                    <c:v>12/30</c:v>
                  </c:pt>
                  <c:pt idx="20">
                    <c:v>1/27</c:v>
                  </c:pt>
                  <c:pt idx="24">
                    <c:v>2/24</c:v>
                  </c:pt>
                  <c:pt idx="28">
                    <c:v>3/24</c:v>
                  </c:pt>
                  <c:pt idx="32">
                    <c:v>4/21</c:v>
                  </c:pt>
                  <c:pt idx="36">
                    <c:v>5/19</c:v>
                  </c:pt>
                  <c:pt idx="40">
                    <c:v>6/16</c:v>
                  </c:pt>
                  <c:pt idx="44">
                    <c:v>7/14</c:v>
                  </c:pt>
                  <c:pt idx="48">
                    <c:v>8/11</c:v>
                  </c:pt>
                </c:lvl>
              </c:multiLvlStrCache>
            </c:multiLvlStrRef>
          </c:cat>
          <c:val>
            <c:numRef>
              <c:f>'WP_p.4 Weekly Data'!$C$3:$C$54</c:f>
              <c:numCache>
                <c:ptCount val="52"/>
                <c:pt idx="0">
                  <c:v>2.738496</c:v>
                </c:pt>
                <c:pt idx="1">
                  <c:v>2.71771</c:v>
                </c:pt>
                <c:pt idx="2">
                  <c:v>2.874649</c:v>
                </c:pt>
                <c:pt idx="3">
                  <c:v>2.909688</c:v>
                </c:pt>
                <c:pt idx="4">
                  <c:v>2.828115</c:v>
                </c:pt>
                <c:pt idx="5">
                  <c:v>3.1245339999999997</c:v>
                </c:pt>
                <c:pt idx="6">
                  <c:v>3.33444</c:v>
                </c:pt>
                <c:pt idx="7">
                  <c:v>3.17453</c:v>
                </c:pt>
                <c:pt idx="8">
                  <c:v>3.206435</c:v>
                </c:pt>
                <c:pt idx="9">
                  <c:v>3.07843</c:v>
                </c:pt>
                <c:pt idx="10">
                  <c:v>2.8989369999999997</c:v>
                </c:pt>
                <c:pt idx="11">
                  <c:v>4.180683999999999</c:v>
                </c:pt>
                <c:pt idx="12">
                  <c:v>5.733085</c:v>
                </c:pt>
                <c:pt idx="13">
                  <c:v>8.213483</c:v>
                </c:pt>
                <c:pt idx="14">
                  <c:v>9.802522999999999</c:v>
                </c:pt>
                <c:pt idx="15">
                  <c:v>3.177329</c:v>
                </c:pt>
                <c:pt idx="16">
                  <c:v>3.3290919999999997</c:v>
                </c:pt>
                <c:pt idx="17">
                  <c:v>3.591812</c:v>
                </c:pt>
                <c:pt idx="18">
                  <c:v>3.2393039999999997</c:v>
                </c:pt>
                <c:pt idx="19">
                  <c:v>3.517743</c:v>
                </c:pt>
                <c:pt idx="20">
                  <c:v>3.4111719999999996</c:v>
                </c:pt>
                <c:pt idx="21">
                  <c:v>4.482629</c:v>
                </c:pt>
                <c:pt idx="22">
                  <c:v>4.1416319999999995</c:v>
                </c:pt>
                <c:pt idx="23">
                  <c:v>3.2029859999999997</c:v>
                </c:pt>
                <c:pt idx="24">
                  <c:v>3.5152889999999997</c:v>
                </c:pt>
                <c:pt idx="25">
                  <c:v>3.524896</c:v>
                </c:pt>
                <c:pt idx="26">
                  <c:v>3.636144</c:v>
                </c:pt>
                <c:pt idx="27">
                  <c:v>3.5238899999999997</c:v>
                </c:pt>
                <c:pt idx="28">
                  <c:v>3.58953</c:v>
                </c:pt>
                <c:pt idx="29">
                  <c:v>3.8415709999999996</c:v>
                </c:pt>
                <c:pt idx="30">
                  <c:v>4.440378</c:v>
                </c:pt>
                <c:pt idx="31">
                  <c:v>3.094175</c:v>
                </c:pt>
                <c:pt idx="32">
                  <c:v>3.339215</c:v>
                </c:pt>
                <c:pt idx="33">
                  <c:v>3.38652</c:v>
                </c:pt>
                <c:pt idx="34">
                  <c:v>4.473526</c:v>
                </c:pt>
                <c:pt idx="35">
                  <c:v>3.35045</c:v>
                </c:pt>
                <c:pt idx="36">
                  <c:v>3.286323</c:v>
                </c:pt>
                <c:pt idx="37">
                  <c:v>2.950863</c:v>
                </c:pt>
                <c:pt idx="38">
                  <c:v>3.498811</c:v>
                </c:pt>
                <c:pt idx="39">
                  <c:v>4.018129</c:v>
                </c:pt>
                <c:pt idx="40">
                  <c:v>3.355879</c:v>
                </c:pt>
                <c:pt idx="41">
                  <c:v>3.402495</c:v>
                </c:pt>
                <c:pt idx="42">
                  <c:v>3.018145</c:v>
                </c:pt>
                <c:pt idx="43">
                  <c:v>3.512175</c:v>
                </c:pt>
                <c:pt idx="44">
                  <c:v>3.4093839999999997</c:v>
                </c:pt>
                <c:pt idx="45">
                  <c:v>3.3740919999999996</c:v>
                </c:pt>
                <c:pt idx="46">
                  <c:v>3.4631879999999997</c:v>
                </c:pt>
                <c:pt idx="47">
                  <c:v>3.4752699999999996</c:v>
                </c:pt>
                <c:pt idx="48">
                  <c:v>3.5407949999999997</c:v>
                </c:pt>
                <c:pt idx="49">
                  <c:v>3.545378</c:v>
                </c:pt>
                <c:pt idx="50">
                  <c:v>3.579882</c:v>
                </c:pt>
                <c:pt idx="51">
                  <c:v>3.229612</c:v>
                </c:pt>
              </c:numCache>
            </c:numRef>
          </c:val>
          <c:smooth val="0"/>
        </c:ser>
        <c:marker val="1"/>
        <c:axId val="1002940"/>
        <c:axId val="65191101"/>
      </c:lineChart>
      <c:lineChart>
        <c:grouping val="standard"/>
        <c:varyColors val="0"/>
        <c:ser>
          <c:idx val="1"/>
          <c:order val="1"/>
          <c:tx>
            <c:v>Percent With Delivery Confirmation (right axis)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'WP_p.4 Weekly Data'!$E$3:$E$54</c:f>
              <c:numCache>
                <c:ptCount val="52"/>
                <c:pt idx="0">
                  <c:v>0.17286715043585968</c:v>
                </c:pt>
                <c:pt idx="1">
                  <c:v>0.16956334561082675</c:v>
                </c:pt>
                <c:pt idx="2">
                  <c:v>0.16451156297690606</c:v>
                </c:pt>
                <c:pt idx="3">
                  <c:v>0.16976631171452058</c:v>
                </c:pt>
                <c:pt idx="4">
                  <c:v>0.1722514819941905</c:v>
                </c:pt>
                <c:pt idx="5">
                  <c:v>0.16816075613195441</c:v>
                </c:pt>
                <c:pt idx="6">
                  <c:v>0.16441621381701274</c:v>
                </c:pt>
                <c:pt idx="7">
                  <c:v>0.1751320667941396</c:v>
                </c:pt>
                <c:pt idx="8">
                  <c:v>0.18064797820632572</c:v>
                </c:pt>
                <c:pt idx="9">
                  <c:v>0.1767115055401617</c:v>
                </c:pt>
                <c:pt idx="10">
                  <c:v>0.17969828250838155</c:v>
                </c:pt>
                <c:pt idx="11">
                  <c:v>0.17190584124511685</c:v>
                </c:pt>
                <c:pt idx="12">
                  <c:v>0.1456439246932498</c:v>
                </c:pt>
                <c:pt idx="13">
                  <c:v>0.1182476423217775</c:v>
                </c:pt>
                <c:pt idx="14">
                  <c:v>0.11347343944002988</c:v>
                </c:pt>
                <c:pt idx="15">
                  <c:v>0.1631851784942636</c:v>
                </c:pt>
                <c:pt idx="16">
                  <c:v>0.1623947310557954</c:v>
                </c:pt>
                <c:pt idx="17">
                  <c:v>0.16541483797036147</c:v>
                </c:pt>
                <c:pt idx="18">
                  <c:v>0.16894894705776303</c:v>
                </c:pt>
                <c:pt idx="19">
                  <c:v>0.17438368863217127</c:v>
                </c:pt>
                <c:pt idx="20">
                  <c:v>0.17934950216523823</c:v>
                </c:pt>
                <c:pt idx="21">
                  <c:v>0.1487303544415565</c:v>
                </c:pt>
                <c:pt idx="22">
                  <c:v>0.16086895214253705</c:v>
                </c:pt>
                <c:pt idx="23">
                  <c:v>0.18603702919713044</c:v>
                </c:pt>
                <c:pt idx="24">
                  <c:v>0.19056498626428725</c:v>
                </c:pt>
                <c:pt idx="25">
                  <c:v>0.1887383344075967</c:v>
                </c:pt>
                <c:pt idx="26">
                  <c:v>0.1927506171372751</c:v>
                </c:pt>
                <c:pt idx="27">
                  <c:v>0.1922923246752878</c:v>
                </c:pt>
                <c:pt idx="28">
                  <c:v>0.19318183717645485</c:v>
                </c:pt>
                <c:pt idx="29">
                  <c:v>0.18250215862208458</c:v>
                </c:pt>
                <c:pt idx="30">
                  <c:v>0.16567553483059325</c:v>
                </c:pt>
                <c:pt idx="31">
                  <c:v>0.193601848634935</c:v>
                </c:pt>
                <c:pt idx="32">
                  <c:v>0.19646803215725853</c:v>
                </c:pt>
                <c:pt idx="33">
                  <c:v>0.1942519164215773</c:v>
                </c:pt>
                <c:pt idx="34">
                  <c:v>0.16160451509614565</c:v>
                </c:pt>
                <c:pt idx="35">
                  <c:v>0.19612440119983882</c:v>
                </c:pt>
                <c:pt idx="36">
                  <c:v>0.20016656914125605</c:v>
                </c:pt>
                <c:pt idx="37">
                  <c:v>0.2023597842393903</c:v>
                </c:pt>
                <c:pt idx="38">
                  <c:v>0.20044752345868352</c:v>
                </c:pt>
                <c:pt idx="39">
                  <c:v>0.1820140667459905</c:v>
                </c:pt>
                <c:pt idx="40">
                  <c:v>0.19903995346673703</c:v>
                </c:pt>
                <c:pt idx="41">
                  <c:v>0.20355268707228077</c:v>
                </c:pt>
                <c:pt idx="42">
                  <c:v>0.20112983305971052</c:v>
                </c:pt>
                <c:pt idx="43">
                  <c:v>0.202175859688085</c:v>
                </c:pt>
                <c:pt idx="44">
                  <c:v>0.20120232863179977</c:v>
                </c:pt>
                <c:pt idx="45">
                  <c:v>0.20368116814834925</c:v>
                </c:pt>
                <c:pt idx="46">
                  <c:v>0.2033747518182669</c:v>
                </c:pt>
                <c:pt idx="47">
                  <c:v>0.2049978850564129</c:v>
                </c:pt>
                <c:pt idx="48">
                  <c:v>0.2049680933236745</c:v>
                </c:pt>
                <c:pt idx="49">
                  <c:v>0.2014470671392444</c:v>
                </c:pt>
                <c:pt idx="50">
                  <c:v>0.20190637568500858</c:v>
                </c:pt>
                <c:pt idx="51">
                  <c:v>0.19724784277492158</c:v>
                </c:pt>
              </c:numCache>
            </c:numRef>
          </c:val>
          <c:smooth val="0"/>
        </c:ser>
        <c:marker val="1"/>
        <c:axId val="9563134"/>
        <c:axId val="17623935"/>
      </c:lineChart>
      <c:catAx>
        <c:axId val="100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 Data, FY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91101"/>
        <c:crosses val="autoZero"/>
        <c:auto val="1"/>
        <c:lblOffset val="100"/>
        <c:tickMarkSkip val="4"/>
        <c:noMultiLvlLbl val="0"/>
      </c:catAx>
      <c:valAx>
        <c:axId val="6519110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Pieces Per Week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940"/>
        <c:crossesAt val="1"/>
        <c:crossBetween val="between"/>
        <c:dispUnits/>
      </c:valAx>
      <c:catAx>
        <c:axId val="9563134"/>
        <c:scaling>
          <c:orientation val="minMax"/>
        </c:scaling>
        <c:axPos val="b"/>
        <c:delete val="1"/>
        <c:majorTickMark val="in"/>
        <c:minorTickMark val="none"/>
        <c:tickLblPos val="nextTo"/>
        <c:crossAx val="17623935"/>
        <c:crosses val="autoZero"/>
        <c:auto val="1"/>
        <c:lblOffset val="100"/>
        <c:noMultiLvlLbl val="0"/>
      </c:catAx>
      <c:valAx>
        <c:axId val="1762393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631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13525"/>
          <c:w val="0.5145"/>
          <c:h val="0.1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Chart 3: Window-Entered Priority Mail: Heavy Red Line = Experiment Dates
(2000 Data Labelled with 2001 Dates)</a:t>
            </a:r>
          </a:p>
        </c:rich>
      </c:tx>
      <c:layout>
        <c:manualLayout>
          <c:xMode val="factor"/>
          <c:yMode val="factor"/>
          <c:x val="-0.012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925"/>
          <c:w val="0.923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'WP_p.3 Daily Data'!$F$2</c:f>
              <c:strCache>
                <c:ptCount val="1"/>
                <c:pt idx="0">
                  <c:v>Non-Exp. Retail Vol,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'WP_p.3 Daily Data'!$G$3:$G$33</c:f>
              <c:strCache>
                <c:ptCount val="31"/>
                <c:pt idx="0">
                  <c:v>36853</c:v>
                </c:pt>
                <c:pt idx="1">
                  <c:v>36854</c:v>
                </c:pt>
                <c:pt idx="2">
                  <c:v>36855</c:v>
                </c:pt>
                <c:pt idx="3">
                  <c:v>36856</c:v>
                </c:pt>
                <c:pt idx="4">
                  <c:v>36857</c:v>
                </c:pt>
                <c:pt idx="5">
                  <c:v>36858</c:v>
                </c:pt>
                <c:pt idx="6">
                  <c:v>36859</c:v>
                </c:pt>
                <c:pt idx="7">
                  <c:v>36860</c:v>
                </c:pt>
                <c:pt idx="8">
                  <c:v>36861</c:v>
                </c:pt>
                <c:pt idx="9">
                  <c:v>36862</c:v>
                </c:pt>
                <c:pt idx="10">
                  <c:v>36863</c:v>
                </c:pt>
                <c:pt idx="11">
                  <c:v>36864</c:v>
                </c:pt>
                <c:pt idx="12">
                  <c:v>36865</c:v>
                </c:pt>
                <c:pt idx="13">
                  <c:v>36866</c:v>
                </c:pt>
                <c:pt idx="14">
                  <c:v>36867</c:v>
                </c:pt>
                <c:pt idx="15">
                  <c:v>36868</c:v>
                </c:pt>
                <c:pt idx="16">
                  <c:v>36869</c:v>
                </c:pt>
                <c:pt idx="17">
                  <c:v>36870</c:v>
                </c:pt>
                <c:pt idx="18">
                  <c:v>36871</c:v>
                </c:pt>
                <c:pt idx="19">
                  <c:v>36872</c:v>
                </c:pt>
                <c:pt idx="20">
                  <c:v>36873</c:v>
                </c:pt>
                <c:pt idx="21">
                  <c:v>36874</c:v>
                </c:pt>
                <c:pt idx="22">
                  <c:v>36875</c:v>
                </c:pt>
                <c:pt idx="23">
                  <c:v>36876</c:v>
                </c:pt>
                <c:pt idx="24">
                  <c:v>36877</c:v>
                </c:pt>
                <c:pt idx="25">
                  <c:v>36878</c:v>
                </c:pt>
                <c:pt idx="26">
                  <c:v>36879</c:v>
                </c:pt>
                <c:pt idx="27">
                  <c:v>36880</c:v>
                </c:pt>
                <c:pt idx="28">
                  <c:v>36881</c:v>
                </c:pt>
                <c:pt idx="29">
                  <c:v>36882</c:v>
                </c:pt>
                <c:pt idx="30">
                  <c:v>36883</c:v>
                </c:pt>
              </c:strCache>
            </c:strRef>
          </c:cat>
          <c:val>
            <c:numRef>
              <c:f>'WP_p.3 Daily Data'!$F$3:$F$33</c:f>
              <c:numCache>
                <c:ptCount val="31"/>
                <c:pt idx="0">
                  <c:v>0.6801971428571428</c:v>
                </c:pt>
                <c:pt idx="1">
                  <c:v>0.41629428571428573</c:v>
                </c:pt>
                <c:pt idx="2">
                  <c:v>0.014845714285714285</c:v>
                </c:pt>
                <c:pt idx="3">
                  <c:v>1.3554</c:v>
                </c:pt>
                <c:pt idx="4">
                  <c:v>1.1148085714285714</c:v>
                </c:pt>
                <c:pt idx="5">
                  <c:v>0.9950485714285714</c:v>
                </c:pt>
                <c:pt idx="6">
                  <c:v>0.9571585714285715</c:v>
                </c:pt>
                <c:pt idx="7">
                  <c:v>1.0949557142857143</c:v>
                </c:pt>
                <c:pt idx="8">
                  <c:v>0.6290471428571428</c:v>
                </c:pt>
                <c:pt idx="23">
                  <c:v>0.1464</c:v>
                </c:pt>
                <c:pt idx="24">
                  <c:v>4.249262857142857</c:v>
                </c:pt>
                <c:pt idx="25">
                  <c:v>3.127208571428571</c:v>
                </c:pt>
                <c:pt idx="26">
                  <c:v>2.117602857142857</c:v>
                </c:pt>
                <c:pt idx="27">
                  <c:v>1.3938028571428571</c:v>
                </c:pt>
                <c:pt idx="28">
                  <c:v>1.05726</c:v>
                </c:pt>
                <c:pt idx="29">
                  <c:v>0.5063557142857142</c:v>
                </c:pt>
                <c:pt idx="30">
                  <c:v>0.011068571428571428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'WP_p.3 Daily Data'!$E$2</c:f>
              <c:strCache>
                <c:ptCount val="1"/>
                <c:pt idx="0">
                  <c:v>Exp. Retail Vol,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'WP_p.3 Daily Data'!$G$3:$G$33</c:f>
              <c:strCache>
                <c:ptCount val="31"/>
                <c:pt idx="0">
                  <c:v>36853</c:v>
                </c:pt>
                <c:pt idx="1">
                  <c:v>36854</c:v>
                </c:pt>
                <c:pt idx="2">
                  <c:v>36855</c:v>
                </c:pt>
                <c:pt idx="3">
                  <c:v>36856</c:v>
                </c:pt>
                <c:pt idx="4">
                  <c:v>36857</c:v>
                </c:pt>
                <c:pt idx="5">
                  <c:v>36858</c:v>
                </c:pt>
                <c:pt idx="6">
                  <c:v>36859</c:v>
                </c:pt>
                <c:pt idx="7">
                  <c:v>36860</c:v>
                </c:pt>
                <c:pt idx="8">
                  <c:v>36861</c:v>
                </c:pt>
                <c:pt idx="9">
                  <c:v>36862</c:v>
                </c:pt>
                <c:pt idx="10">
                  <c:v>36863</c:v>
                </c:pt>
                <c:pt idx="11">
                  <c:v>36864</c:v>
                </c:pt>
                <c:pt idx="12">
                  <c:v>36865</c:v>
                </c:pt>
                <c:pt idx="13">
                  <c:v>36866</c:v>
                </c:pt>
                <c:pt idx="14">
                  <c:v>36867</c:v>
                </c:pt>
                <c:pt idx="15">
                  <c:v>36868</c:v>
                </c:pt>
                <c:pt idx="16">
                  <c:v>36869</c:v>
                </c:pt>
                <c:pt idx="17">
                  <c:v>36870</c:v>
                </c:pt>
                <c:pt idx="18">
                  <c:v>36871</c:v>
                </c:pt>
                <c:pt idx="19">
                  <c:v>36872</c:v>
                </c:pt>
                <c:pt idx="20">
                  <c:v>36873</c:v>
                </c:pt>
                <c:pt idx="21">
                  <c:v>36874</c:v>
                </c:pt>
                <c:pt idx="22">
                  <c:v>36875</c:v>
                </c:pt>
                <c:pt idx="23">
                  <c:v>36876</c:v>
                </c:pt>
                <c:pt idx="24">
                  <c:v>36877</c:v>
                </c:pt>
                <c:pt idx="25">
                  <c:v>36878</c:v>
                </c:pt>
                <c:pt idx="26">
                  <c:v>36879</c:v>
                </c:pt>
                <c:pt idx="27">
                  <c:v>36880</c:v>
                </c:pt>
                <c:pt idx="28">
                  <c:v>36881</c:v>
                </c:pt>
                <c:pt idx="29">
                  <c:v>36882</c:v>
                </c:pt>
                <c:pt idx="30">
                  <c:v>36883</c:v>
                </c:pt>
              </c:strCache>
            </c:strRef>
          </c:cat>
          <c:val>
            <c:numRef>
              <c:f>'WP_p.3 Daily Data'!$E$3:$E$33</c:f>
              <c:numCache>
                <c:ptCount val="31"/>
                <c:pt idx="8">
                  <c:v>0.6290471428571428</c:v>
                </c:pt>
                <c:pt idx="9">
                  <c:v>0.02328428571428572</c:v>
                </c:pt>
                <c:pt idx="10">
                  <c:v>1.7296142857142855</c:v>
                </c:pt>
                <c:pt idx="11">
                  <c:v>1.4996642857142857</c:v>
                </c:pt>
                <c:pt idx="12">
                  <c:v>1.3714785714285713</c:v>
                </c:pt>
                <c:pt idx="13">
                  <c:v>1.3481871428571428</c:v>
                </c:pt>
                <c:pt idx="14">
                  <c:v>1.559017142857143</c:v>
                </c:pt>
                <c:pt idx="15">
                  <c:v>0.9870185714285714</c:v>
                </c:pt>
                <c:pt idx="16">
                  <c:v>0.06456714285714285</c:v>
                </c:pt>
                <c:pt idx="17">
                  <c:v>1.8430671428571428</c:v>
                </c:pt>
                <c:pt idx="18">
                  <c:v>1.8782414285714284</c:v>
                </c:pt>
                <c:pt idx="19">
                  <c:v>2.16682</c:v>
                </c:pt>
                <c:pt idx="20">
                  <c:v>2.1286414285714286</c:v>
                </c:pt>
                <c:pt idx="21">
                  <c:v>2.6291685714285715</c:v>
                </c:pt>
                <c:pt idx="22">
                  <c:v>1.8656685714285715</c:v>
                </c:pt>
                <c:pt idx="23">
                  <c:v>0.1464</c:v>
                </c:pt>
              </c:numCache>
            </c:numRef>
          </c:val>
          <c:smooth val="0"/>
        </c:ser>
        <c:marker val="1"/>
        <c:axId val="4705088"/>
        <c:axId val="37395265"/>
      </c:lineChart>
      <c:catAx>
        <c:axId val="4705088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crossAx val="37395265"/>
        <c:crosses val="autoZero"/>
        <c:auto val="1"/>
        <c:lblOffset val="100"/>
        <c:noMultiLvlLbl val="0"/>
      </c:catAx>
      <c:valAx>
        <c:axId val="3739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Pieces per Week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5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10</xdr:col>
      <xdr:colOff>266700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3825" y="342900"/>
        <a:ext cx="62388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9</xdr:col>
      <xdr:colOff>590550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85725" y="352425"/>
        <a:ext cx="59912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</xdr:rowOff>
    </xdr:from>
    <xdr:to>
      <xdr:col>9</xdr:col>
      <xdr:colOff>314325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33350" y="333375"/>
        <a:ext cx="5667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B2" sqref="B2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="75" zoomScaleNormal="75" workbookViewId="0" topLeftCell="A1">
      <selection activeCell="I3" sqref="I3"/>
    </sheetView>
  </sheetViews>
  <sheetFormatPr defaultColWidth="9.140625" defaultRowHeight="12.75"/>
  <cols>
    <col min="1" max="1" width="6.140625" style="0" customWidth="1"/>
    <col min="2" max="2" width="26.7109375" style="0" customWidth="1"/>
    <col min="3" max="3" width="13.8515625" style="0" customWidth="1"/>
    <col min="4" max="4" width="11.140625" style="0" customWidth="1"/>
    <col min="5" max="5" width="11.57421875" style="0" customWidth="1"/>
    <col min="6" max="6" width="13.8515625" style="0" customWidth="1"/>
    <col min="7" max="7" width="11.7109375" style="0" customWidth="1"/>
    <col min="8" max="8" width="4.00390625" style="0" customWidth="1"/>
    <col min="9" max="9" width="12.421875" style="0" customWidth="1"/>
    <col min="10" max="10" width="13.57421875" style="0" customWidth="1"/>
    <col min="11" max="11" width="6.8515625" style="0" customWidth="1"/>
    <col min="12" max="12" width="10.7109375" style="0" customWidth="1"/>
  </cols>
  <sheetData>
    <row r="1" spans="2:9" ht="15.75">
      <c r="B1" s="17" t="s">
        <v>70</v>
      </c>
      <c r="I1" t="s">
        <v>71</v>
      </c>
    </row>
    <row r="2" spans="2:10" ht="76.5">
      <c r="B2" s="15" t="s">
        <v>10</v>
      </c>
      <c r="C2" s="15" t="s">
        <v>16</v>
      </c>
      <c r="D2" s="15" t="s">
        <v>12</v>
      </c>
      <c r="E2" s="15" t="s">
        <v>14</v>
      </c>
      <c r="F2" s="15" t="s">
        <v>13</v>
      </c>
      <c r="G2" s="15" t="s">
        <v>15</v>
      </c>
      <c r="H2" s="15"/>
      <c r="I2" s="52" t="s">
        <v>78</v>
      </c>
      <c r="J2" s="15"/>
    </row>
    <row r="3" spans="3:5" ht="12.75">
      <c r="C3" s="31"/>
      <c r="D3" s="31"/>
      <c r="E3" s="24"/>
    </row>
    <row r="4" spans="3:5" ht="12.75">
      <c r="C4" s="24"/>
      <c r="D4" s="24"/>
      <c r="E4" s="24"/>
    </row>
    <row r="5" spans="2:7" ht="12.75">
      <c r="B5" t="s">
        <v>7</v>
      </c>
      <c r="C5" s="24">
        <f>SUM('WP_p.3 Daily Data'!B11:B17)*100/70</f>
        <v>8160292.857142857</v>
      </c>
      <c r="D5" s="30">
        <f>'WP_p.4 Weekly Data'!E15</f>
        <v>0.1456439246932498</v>
      </c>
      <c r="E5" s="24">
        <f>C5*D5</f>
        <v>1188497.0783605785</v>
      </c>
      <c r="F5" s="29">
        <v>0.206392310092507</v>
      </c>
      <c r="G5" s="24">
        <f>E5*(1+F5)</f>
        <v>1433793.7359016135</v>
      </c>
    </row>
    <row r="6" spans="2:7" ht="12.75">
      <c r="B6" t="s">
        <v>8</v>
      </c>
      <c r="C6" s="24">
        <f>SUM('WP_p.3 Daily Data'!B18:B24)*100/70</f>
        <v>11697524.285714285</v>
      </c>
      <c r="D6" s="30">
        <f>'WP_p.4 Weekly Data'!E16</f>
        <v>0.1182476423217775</v>
      </c>
      <c r="E6" s="24">
        <f>C6*D6</f>
        <v>1383204.6677874485</v>
      </c>
      <c r="F6" s="29">
        <v>0.17975106733530566</v>
      </c>
      <c r="G6" s="24">
        <f>E6*(1+F6)</f>
        <v>1631837.1831654194</v>
      </c>
    </row>
    <row r="7" spans="2:7" ht="12.75">
      <c r="B7" t="s">
        <v>9</v>
      </c>
      <c r="C7" s="24">
        <f>SUM('WP_p.3 Daily Data'!B25:B26)*100/70</f>
        <v>2012068.5714285714</v>
      </c>
      <c r="D7" s="30">
        <f>'WP_p.4 Weekly Data'!E17</f>
        <v>0.11347343944002988</v>
      </c>
      <c r="E7" s="24">
        <f>C7*D7</f>
        <v>228316.34118918743</v>
      </c>
      <c r="F7" s="29">
        <v>0.16882938343955545</v>
      </c>
      <c r="G7" s="24">
        <f>E7*(1+F7)</f>
        <v>266862.8483013331</v>
      </c>
    </row>
    <row r="9" spans="2:7" ht="12.75">
      <c r="B9" s="28" t="s">
        <v>11</v>
      </c>
      <c r="C9" s="25">
        <f>SUM(C5:C7)</f>
        <v>21869885.714285713</v>
      </c>
      <c r="D9" s="27">
        <f>E9/C9</f>
        <v>0.12803075991879573</v>
      </c>
      <c r="E9" s="25">
        <f>SUM(E5:E7)</f>
        <v>2800018.0873372145</v>
      </c>
      <c r="F9" s="26">
        <f>-1+G9/E9</f>
        <v>0.1901686572808996</v>
      </c>
      <c r="G9" s="25">
        <f>SUM(G5:G7)</f>
        <v>3332493.7673683655</v>
      </c>
    </row>
    <row r="10" spans="3:4" ht="12.75">
      <c r="C10" s="24"/>
      <c r="D10" s="24"/>
    </row>
    <row r="11" spans="3:4" ht="12.75">
      <c r="C11" s="24"/>
      <c r="D11" s="24"/>
    </row>
    <row r="12" spans="2:9" ht="12.75" customHeight="1">
      <c r="B12" t="s">
        <v>17</v>
      </c>
      <c r="G12" s="18">
        <f>0.4*G9</f>
        <v>1332997.5069473463</v>
      </c>
      <c r="H12" s="18"/>
      <c r="I12" s="18"/>
    </row>
    <row r="14" spans="2:6" ht="12.75">
      <c r="B14" t="s">
        <v>18</v>
      </c>
      <c r="E14" s="11">
        <f>C9-E9</f>
        <v>19069867.6269485</v>
      </c>
      <c r="F14" s="11"/>
    </row>
    <row r="15" spans="2:6" ht="12.75">
      <c r="B15" t="s">
        <v>19</v>
      </c>
      <c r="E15" s="11"/>
      <c r="F15" s="11"/>
    </row>
    <row r="16" spans="2:6" ht="12.75">
      <c r="B16" t="s">
        <v>20</v>
      </c>
      <c r="E16" s="32">
        <v>1</v>
      </c>
      <c r="F16" s="11"/>
    </row>
    <row r="17" spans="7:18" ht="12.75">
      <c r="G17" s="18"/>
      <c r="H17" s="18"/>
      <c r="I17" s="18"/>
      <c r="L17" s="23"/>
      <c r="M17" s="23"/>
      <c r="N17" s="23"/>
      <c r="O17" s="23"/>
      <c r="P17" s="23"/>
      <c r="Q17" s="23"/>
      <c r="R17" s="23"/>
    </row>
    <row r="18" spans="2:18" ht="12.75">
      <c r="B18" t="s">
        <v>21</v>
      </c>
      <c r="E18" s="11">
        <f>E16*E14</f>
        <v>19069867.6269485</v>
      </c>
      <c r="F18" s="21"/>
      <c r="H18" s="18"/>
      <c r="I18" s="18"/>
      <c r="J18" s="20"/>
      <c r="L18" s="19"/>
      <c r="M18" s="19"/>
      <c r="N18" s="19"/>
      <c r="O18" s="19"/>
      <c r="P18" s="19"/>
      <c r="Q18" s="19"/>
      <c r="R18" s="19"/>
    </row>
    <row r="19" spans="6:18" ht="12.75">
      <c r="F19" s="22"/>
      <c r="H19" s="18"/>
      <c r="I19" s="18"/>
      <c r="J19" s="20"/>
      <c r="L19" s="19"/>
      <c r="M19" s="19"/>
      <c r="N19" s="19"/>
      <c r="O19" s="19"/>
      <c r="P19" s="19"/>
      <c r="Q19" s="19"/>
      <c r="R19" s="19"/>
    </row>
    <row r="20" spans="8:9" ht="12.75">
      <c r="H20" s="18"/>
      <c r="I20" s="18"/>
    </row>
    <row r="21" spans="6:18" ht="12.75">
      <c r="F21" s="21"/>
      <c r="H21" s="18"/>
      <c r="I21" s="18"/>
      <c r="J21" s="20"/>
      <c r="L21" s="19"/>
      <c r="M21" s="19"/>
      <c r="N21" s="19"/>
      <c r="O21" s="19"/>
      <c r="P21" s="19"/>
      <c r="Q21" s="19"/>
      <c r="R21" s="19"/>
    </row>
    <row r="22" spans="7:9" ht="12.75">
      <c r="G22" s="18"/>
      <c r="H22" s="18"/>
      <c r="I22" s="18"/>
    </row>
  </sheetData>
  <printOptions/>
  <pageMargins left="0.75" right="0.75" top="1" bottom="1" header="0.5" footer="0.5"/>
  <pageSetup fitToHeight="1" fitToWidth="1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0">
      <selection activeCell="F10" sqref="F10"/>
    </sheetView>
  </sheetViews>
  <sheetFormatPr defaultColWidth="9.140625" defaultRowHeight="12.75"/>
  <cols>
    <col min="1" max="1" width="1.7109375" style="0" customWidth="1"/>
    <col min="2" max="2" width="50.8515625" style="0" customWidth="1"/>
    <col min="3" max="3" width="12.140625" style="47" customWidth="1"/>
    <col min="4" max="4" width="13.00390625" style="0" customWidth="1"/>
    <col min="5" max="5" width="13.00390625" style="44" customWidth="1"/>
    <col min="6" max="6" width="8.00390625" style="0" customWidth="1"/>
    <col min="7" max="7" width="9.140625" style="1" customWidth="1"/>
    <col min="8" max="8" width="10.57421875" style="0" customWidth="1"/>
  </cols>
  <sheetData>
    <row r="1" spans="1:7" ht="12.75">
      <c r="A1" s="6"/>
      <c r="B1" s="2" t="s">
        <v>68</v>
      </c>
      <c r="C1" s="8"/>
      <c r="D1" s="1"/>
      <c r="E1" s="41"/>
      <c r="G1" s="1" t="s">
        <v>71</v>
      </c>
    </row>
    <row r="2" spans="1:8" ht="22.5">
      <c r="A2" s="6"/>
      <c r="B2" s="2"/>
      <c r="C2" s="8"/>
      <c r="D2" s="1"/>
      <c r="E2" s="41"/>
      <c r="G2" s="53" t="s">
        <v>77</v>
      </c>
      <c r="H2" s="1"/>
    </row>
    <row r="3" spans="1:8" ht="12.75">
      <c r="A3" s="6"/>
      <c r="B3" s="2"/>
      <c r="C3" s="8"/>
      <c r="D3" s="1"/>
      <c r="E3" s="41"/>
      <c r="G3" s="53"/>
      <c r="H3" s="1"/>
    </row>
    <row r="4" spans="1:7" ht="12.75">
      <c r="A4" s="6"/>
      <c r="B4" s="2"/>
      <c r="C4" s="49"/>
      <c r="D4" s="7"/>
      <c r="E4" s="50"/>
      <c r="F4" s="51"/>
      <c r="G4" s="7" t="s">
        <v>62</v>
      </c>
    </row>
    <row r="5" spans="1:7" ht="12.75">
      <c r="A5" s="6"/>
      <c r="B5" s="55" t="s">
        <v>79</v>
      </c>
      <c r="C5" s="49" t="s">
        <v>56</v>
      </c>
      <c r="D5" s="7" t="s">
        <v>57</v>
      </c>
      <c r="E5" s="50" t="s">
        <v>58</v>
      </c>
      <c r="F5" s="7" t="s">
        <v>59</v>
      </c>
      <c r="G5" s="7" t="s">
        <v>58</v>
      </c>
    </row>
    <row r="6" spans="1:7" ht="12.75">
      <c r="A6" s="6"/>
      <c r="B6" s="1" t="s">
        <v>0</v>
      </c>
      <c r="C6" s="45">
        <v>1243245000</v>
      </c>
      <c r="D6" s="9">
        <v>5680265000</v>
      </c>
      <c r="E6" s="42">
        <v>3509283000</v>
      </c>
      <c r="F6" s="54">
        <f>D6/E6</f>
        <v>1.6186397620254622</v>
      </c>
      <c r="G6" s="10">
        <f>E6/C6</f>
        <v>2.8226801636041166</v>
      </c>
    </row>
    <row r="7" spans="1:6" ht="12.75">
      <c r="A7" s="6"/>
      <c r="B7" s="4"/>
      <c r="C7" s="8"/>
      <c r="D7" s="1"/>
      <c r="E7" s="41"/>
      <c r="F7" s="1"/>
    </row>
    <row r="8" spans="1:8" ht="12.75">
      <c r="A8" s="6"/>
      <c r="B8" s="5" t="s">
        <v>81</v>
      </c>
      <c r="C8" s="45">
        <v>52221268</v>
      </c>
      <c r="D8" s="9">
        <f>0.4*C8</f>
        <v>20888507.200000003</v>
      </c>
      <c r="E8" s="43">
        <f>C8*G8</f>
        <v>18068558.728</v>
      </c>
      <c r="F8" s="54">
        <f>D8/E8</f>
        <v>1.1560693641618498</v>
      </c>
      <c r="G8" s="10">
        <v>0.346</v>
      </c>
      <c r="H8" s="40"/>
    </row>
    <row r="9" spans="1:7" ht="12.75">
      <c r="A9" s="6"/>
      <c r="C9" s="45"/>
      <c r="E9" s="41"/>
      <c r="F9" s="1"/>
      <c r="G9" s="39"/>
    </row>
    <row r="10" spans="1:7" ht="22.5">
      <c r="A10" s="6"/>
      <c r="B10" s="56" t="s">
        <v>85</v>
      </c>
      <c r="C10" s="46"/>
      <c r="D10" s="1"/>
      <c r="E10" s="41"/>
      <c r="F10" s="1"/>
      <c r="G10" s="10">
        <v>0.0779</v>
      </c>
    </row>
    <row r="11" spans="1:7" ht="12.75">
      <c r="A11" s="6"/>
      <c r="B11" s="5"/>
      <c r="C11" s="46"/>
      <c r="D11" s="1"/>
      <c r="E11" s="41"/>
      <c r="F11" s="1"/>
      <c r="G11" s="39"/>
    </row>
    <row r="12" spans="1:7" ht="12.75">
      <c r="A12" s="6"/>
      <c r="B12" s="1"/>
      <c r="C12" s="8"/>
      <c r="D12" s="9"/>
      <c r="E12" s="41"/>
      <c r="F12" s="1"/>
      <c r="G12" s="39"/>
    </row>
    <row r="13" spans="1:7" ht="12.75">
      <c r="A13" s="6"/>
      <c r="B13" s="2" t="s">
        <v>60</v>
      </c>
      <c r="C13" s="8"/>
      <c r="D13" s="9"/>
      <c r="E13" s="41"/>
      <c r="F13" s="1"/>
      <c r="G13" s="39"/>
    </row>
    <row r="14" spans="1:7" ht="12.75">
      <c r="A14" s="6"/>
      <c r="B14" s="1" t="s">
        <v>61</v>
      </c>
      <c r="C14" s="45">
        <f>'WP_p.1 Exper. Volume '!G9</f>
        <v>3332493.7673683655</v>
      </c>
      <c r="D14" s="1"/>
      <c r="E14" s="41"/>
      <c r="F14" s="1"/>
      <c r="G14" s="39"/>
    </row>
    <row r="15" spans="1:7" ht="12.75">
      <c r="A15" s="6"/>
      <c r="B15" s="1" t="s">
        <v>84</v>
      </c>
      <c r="C15" s="45"/>
      <c r="D15" s="9">
        <f>-0.4*C14</f>
        <v>-1332997.5069473463</v>
      </c>
      <c r="E15" s="41"/>
      <c r="F15" s="1"/>
      <c r="G15" s="39"/>
    </row>
    <row r="16" spans="1:7" ht="12.75">
      <c r="A16" s="6"/>
      <c r="B16" s="56" t="s">
        <v>86</v>
      </c>
      <c r="C16" s="45"/>
      <c r="D16" s="9"/>
      <c r="E16" s="41">
        <f>C14*G8</f>
        <v>1153042.8435094543</v>
      </c>
      <c r="F16" s="1"/>
      <c r="G16" s="39"/>
    </row>
    <row r="17" spans="1:7" ht="12.75">
      <c r="A17" s="6"/>
      <c r="B17" s="1"/>
      <c r="C17" s="45"/>
      <c r="D17" s="1"/>
      <c r="E17" s="41"/>
      <c r="F17" s="1"/>
      <c r="G17" s="39"/>
    </row>
    <row r="18" spans="1:7" ht="12.75">
      <c r="A18" s="6"/>
      <c r="B18" s="1" t="s">
        <v>63</v>
      </c>
      <c r="C18" s="8">
        <f>'WP_p.1 Exper. Volume '!E18</f>
        <v>19069867.6269485</v>
      </c>
      <c r="D18" s="1"/>
      <c r="E18" s="41"/>
      <c r="F18" s="1"/>
      <c r="G18" s="39"/>
    </row>
    <row r="19" spans="1:7" ht="12.75" customHeight="1">
      <c r="A19" s="6"/>
      <c r="B19" s="56" t="s">
        <v>87</v>
      </c>
      <c r="C19" s="8"/>
      <c r="E19" s="9">
        <f>C18*(G8+G10)</f>
        <v>8083716.887063467</v>
      </c>
      <c r="F19" s="1"/>
      <c r="G19" s="39"/>
    </row>
    <row r="20" spans="1:7" ht="12.75">
      <c r="A20" s="6"/>
      <c r="B20" s="1"/>
      <c r="C20" s="45"/>
      <c r="D20" s="9"/>
      <c r="E20" s="41"/>
      <c r="F20" s="1"/>
      <c r="G20" s="39"/>
    </row>
    <row r="21" spans="1:7" ht="12.75">
      <c r="A21" s="6"/>
      <c r="B21" s="1" t="s">
        <v>1</v>
      </c>
      <c r="C21" s="45"/>
      <c r="E21" s="9">
        <v>150000</v>
      </c>
      <c r="F21" s="1"/>
      <c r="G21" s="39"/>
    </row>
    <row r="22" spans="1:7" ht="12.75">
      <c r="A22" s="6"/>
      <c r="B22" s="1"/>
      <c r="C22" s="45"/>
      <c r="E22" s="9"/>
      <c r="F22" s="1"/>
      <c r="G22" s="39"/>
    </row>
    <row r="23" spans="1:7" ht="12.75">
      <c r="A23" s="6"/>
      <c r="B23" s="1"/>
      <c r="C23" s="8"/>
      <c r="D23" s="3"/>
      <c r="E23" s="41"/>
      <c r="F23" s="1"/>
      <c r="G23" s="39"/>
    </row>
    <row r="24" spans="1:7" ht="12.75">
      <c r="A24" s="6"/>
      <c r="B24" s="2" t="s">
        <v>83</v>
      </c>
      <c r="C24" s="45"/>
      <c r="D24" s="1"/>
      <c r="E24" s="41"/>
      <c r="F24" s="1"/>
      <c r="G24" s="39"/>
    </row>
    <row r="25" spans="1:7" ht="12.75">
      <c r="A25" s="6"/>
      <c r="B25" s="1" t="s">
        <v>0</v>
      </c>
      <c r="C25" s="45">
        <f>C6</f>
        <v>1243245000</v>
      </c>
      <c r="D25" s="9">
        <f>D6</f>
        <v>5680265000</v>
      </c>
      <c r="E25" s="9">
        <f>E6</f>
        <v>3509283000</v>
      </c>
      <c r="F25" s="1"/>
      <c r="G25" s="39"/>
    </row>
    <row r="26" spans="1:7" ht="12.75">
      <c r="A26" s="6"/>
      <c r="B26" s="1" t="s">
        <v>64</v>
      </c>
      <c r="C26" s="45"/>
      <c r="D26" s="9"/>
      <c r="E26" s="9">
        <f>E16</f>
        <v>1153042.8435094543</v>
      </c>
      <c r="F26" s="1"/>
      <c r="G26" s="39"/>
    </row>
    <row r="27" spans="1:7" ht="12.75">
      <c r="A27" s="6"/>
      <c r="B27" s="1" t="s">
        <v>65</v>
      </c>
      <c r="C27" s="45"/>
      <c r="D27" s="9"/>
      <c r="E27" s="9">
        <f>E19</f>
        <v>8083716.887063467</v>
      </c>
      <c r="F27" s="1"/>
      <c r="G27" s="39"/>
    </row>
    <row r="28" spans="1:7" ht="12.75">
      <c r="A28" s="6"/>
      <c r="B28" s="1" t="s">
        <v>69</v>
      </c>
      <c r="C28" s="45"/>
      <c r="D28" s="9"/>
      <c r="E28" s="9">
        <f>0.5*E$21</f>
        <v>75000</v>
      </c>
      <c r="F28" s="1"/>
      <c r="G28" s="39"/>
    </row>
    <row r="29" spans="1:7" ht="12.75">
      <c r="A29" s="6"/>
      <c r="B29" s="1" t="s">
        <v>66</v>
      </c>
      <c r="C29" s="45">
        <f>SUM(C25:C28)</f>
        <v>1243245000</v>
      </c>
      <c r="D29" s="9">
        <f>SUM(D25:D28)</f>
        <v>5680265000</v>
      </c>
      <c r="E29" s="9">
        <f>SUM(E25:E28)</f>
        <v>3518594759.730573</v>
      </c>
      <c r="F29" s="48">
        <f>D29/E29</f>
        <v>1.6143561244986766</v>
      </c>
      <c r="G29" s="39"/>
    </row>
    <row r="30" spans="1:7" ht="12.75">
      <c r="A30" s="6"/>
      <c r="B30" s="2"/>
      <c r="C30" s="45"/>
      <c r="D30" s="9"/>
      <c r="E30" s="9"/>
      <c r="F30" s="1"/>
      <c r="G30" s="39"/>
    </row>
    <row r="31" spans="1:7" ht="12.75">
      <c r="A31" s="6"/>
      <c r="B31" s="4" t="s">
        <v>82</v>
      </c>
      <c r="C31" s="45">
        <f>C8</f>
        <v>52221268</v>
      </c>
      <c r="D31" s="9">
        <f>D8</f>
        <v>20888507.200000003</v>
      </c>
      <c r="E31" s="9">
        <f>E8</f>
        <v>18068558.728</v>
      </c>
      <c r="F31" s="1"/>
      <c r="G31" s="39"/>
    </row>
    <row r="32" spans="1:7" ht="12.75">
      <c r="A32" s="6"/>
      <c r="B32" s="1" t="s">
        <v>75</v>
      </c>
      <c r="C32" s="8">
        <f>-C14</f>
        <v>-3332493.7673683655</v>
      </c>
      <c r="D32" s="9">
        <f>D15</f>
        <v>-1332997.5069473463</v>
      </c>
      <c r="E32" s="9"/>
      <c r="F32" s="1"/>
      <c r="G32" s="39"/>
    </row>
    <row r="33" spans="1:7" ht="12.75">
      <c r="A33" s="6"/>
      <c r="B33" s="1" t="s">
        <v>76</v>
      </c>
      <c r="C33" s="45"/>
      <c r="D33" s="9"/>
      <c r="E33" s="9">
        <f>-E16</f>
        <v>-1153042.8435094543</v>
      </c>
      <c r="F33" s="1"/>
      <c r="G33" s="39"/>
    </row>
    <row r="34" spans="1:7" ht="12.75">
      <c r="A34" s="6"/>
      <c r="B34" s="1" t="s">
        <v>69</v>
      </c>
      <c r="C34" s="45"/>
      <c r="D34" s="9"/>
      <c r="E34" s="9">
        <f>0.5*E$21</f>
        <v>75000</v>
      </c>
      <c r="F34" s="1"/>
      <c r="G34" s="39"/>
    </row>
    <row r="35" spans="1:7" ht="12.75">
      <c r="A35" s="6"/>
      <c r="B35" s="1" t="s">
        <v>67</v>
      </c>
      <c r="C35" s="45">
        <f>SUM(C31:C34)</f>
        <v>48888774.23263163</v>
      </c>
      <c r="D35" s="9">
        <f>SUM(D31:D34)</f>
        <v>19555509.693052657</v>
      </c>
      <c r="E35" s="9">
        <f>SUM(E31:E34)</f>
        <v>16990515.884490546</v>
      </c>
      <c r="F35" s="48">
        <f>D35/E35</f>
        <v>1.1509662111498047</v>
      </c>
      <c r="G35" s="39"/>
    </row>
    <row r="36" spans="1:7" ht="12.75">
      <c r="A36" s="6"/>
      <c r="B36" s="1"/>
      <c r="C36" s="45"/>
      <c r="D36" s="9"/>
      <c r="E36" s="9"/>
      <c r="F36" s="1"/>
      <c r="G36" s="39"/>
    </row>
    <row r="37" spans="1:7" ht="12.75">
      <c r="A37" s="6"/>
      <c r="B37" s="1"/>
      <c r="C37" s="45"/>
      <c r="D37" s="9"/>
      <c r="E37" s="9"/>
      <c r="F37" s="1"/>
      <c r="G37" s="39"/>
    </row>
    <row r="38" spans="1:7" ht="12.75">
      <c r="A38" s="6"/>
      <c r="B38" s="1"/>
      <c r="C38" s="45"/>
      <c r="D38" s="9"/>
      <c r="E38" s="9"/>
      <c r="F38" s="1"/>
      <c r="G38" s="39"/>
    </row>
    <row r="39" spans="1:7" ht="12.75">
      <c r="A39" s="6"/>
      <c r="B39" s="1"/>
      <c r="C39" s="8"/>
      <c r="D39" s="9"/>
      <c r="E39" s="9"/>
      <c r="F39" s="1"/>
      <c r="G39" s="39"/>
    </row>
    <row r="40" spans="1:7" ht="12.75">
      <c r="A40" s="6"/>
      <c r="B40" s="1"/>
      <c r="C40" s="8"/>
      <c r="D40" s="9"/>
      <c r="E40" s="9"/>
      <c r="F40" s="1"/>
      <c r="G40" s="39"/>
    </row>
    <row r="41" spans="1:7" ht="12.75">
      <c r="A41" s="6">
        <v>1</v>
      </c>
      <c r="B41" s="1" t="s">
        <v>80</v>
      </c>
      <c r="C41" s="8"/>
      <c r="D41" s="9"/>
      <c r="E41" s="9"/>
      <c r="F41" s="1"/>
      <c r="G41" s="39"/>
    </row>
    <row r="42" spans="1:7" ht="12.75">
      <c r="A42" s="6">
        <v>2</v>
      </c>
      <c r="B42" s="1" t="s">
        <v>88</v>
      </c>
      <c r="C42" s="8"/>
      <c r="D42" s="9"/>
      <c r="E42" s="9"/>
      <c r="G42" s="39"/>
    </row>
    <row r="43" spans="1:7" ht="12.75">
      <c r="A43" s="6"/>
      <c r="B43" s="1" t="s">
        <v>90</v>
      </c>
      <c r="C43" s="8"/>
      <c r="D43" s="9"/>
      <c r="E43" s="9"/>
      <c r="G43" s="39"/>
    </row>
    <row r="44" spans="1:7" ht="12.75">
      <c r="A44" s="6">
        <v>3</v>
      </c>
      <c r="B44" s="1" t="s">
        <v>89</v>
      </c>
      <c r="C44" s="8"/>
      <c r="D44" s="9"/>
      <c r="E44" s="9"/>
      <c r="G44" s="39"/>
    </row>
    <row r="45" spans="1:7" ht="12.75">
      <c r="A45" s="6"/>
      <c r="C45" s="8"/>
      <c r="D45" s="9"/>
      <c r="E45" s="9"/>
      <c r="G45" s="39"/>
    </row>
    <row r="46" spans="1:7" ht="12.75">
      <c r="A46" s="6"/>
      <c r="B46" s="1"/>
      <c r="C46" s="8"/>
      <c r="D46" s="9"/>
      <c r="E46" s="9"/>
      <c r="G46" s="39"/>
    </row>
    <row r="47" spans="1:7" ht="12.75">
      <c r="A47" s="6"/>
      <c r="B47" s="1"/>
      <c r="C47" s="8"/>
      <c r="D47" s="9"/>
      <c r="E47" s="9"/>
      <c r="G47" s="39"/>
    </row>
    <row r="48" spans="4:7" ht="12.75">
      <c r="D48" s="9"/>
      <c r="E48" s="9"/>
      <c r="G48" s="39"/>
    </row>
    <row r="49" spans="4:7" ht="12.75">
      <c r="D49" s="9"/>
      <c r="E49" s="9"/>
      <c r="G49" s="39"/>
    </row>
    <row r="50" spans="4:7" ht="12.75">
      <c r="D50" s="9"/>
      <c r="E50" s="9"/>
      <c r="G50" s="39"/>
    </row>
    <row r="51" spans="4:5" ht="12.75">
      <c r="D51" s="9"/>
      <c r="E51" s="9"/>
    </row>
    <row r="52" spans="2:5" ht="12.75">
      <c r="B52" s="1"/>
      <c r="D52" s="9"/>
      <c r="E52" s="9"/>
    </row>
    <row r="53" spans="4:5" ht="12.75">
      <c r="D53" s="9"/>
      <c r="E53" s="9"/>
    </row>
    <row r="54" spans="4:5" ht="12.75">
      <c r="D54" s="9"/>
      <c r="E54" s="9"/>
    </row>
    <row r="55" spans="4:5" ht="12.75">
      <c r="D55" s="9"/>
      <c r="E55" s="9"/>
    </row>
    <row r="56" spans="4:5" ht="12.75">
      <c r="D56" s="9"/>
      <c r="E56" s="9"/>
    </row>
    <row r="57" spans="4:5" ht="12.75">
      <c r="D57" s="9"/>
      <c r="E57" s="9"/>
    </row>
    <row r="58" spans="4:5" ht="12.75">
      <c r="D58" s="9"/>
      <c r="E58" s="9"/>
    </row>
    <row r="59" spans="4:5" ht="12.75">
      <c r="D59" s="9"/>
      <c r="E59" s="9"/>
    </row>
    <row r="60" spans="4:5" ht="12.75">
      <c r="D60" s="9"/>
      <c r="E60" s="9"/>
    </row>
    <row r="61" spans="4:5" ht="12.75">
      <c r="D61" s="9"/>
      <c r="E61" s="9"/>
    </row>
    <row r="62" spans="4:5" ht="12.75">
      <c r="D62" s="9"/>
      <c r="E62" s="9"/>
    </row>
    <row r="63" spans="4:5" ht="12.75">
      <c r="D63" s="9"/>
      <c r="E63" s="9"/>
    </row>
    <row r="64" spans="4:5" ht="12.75">
      <c r="D64" s="9"/>
      <c r="E64" s="9"/>
    </row>
    <row r="65" spans="4:5" ht="12.75">
      <c r="D65" s="9"/>
      <c r="E65" s="9"/>
    </row>
    <row r="66" spans="4:5" ht="12.75">
      <c r="D66" s="9"/>
      <c r="E66" s="9"/>
    </row>
    <row r="67" spans="4:5" ht="12.75">
      <c r="D67" s="9"/>
      <c r="E67" s="9"/>
    </row>
    <row r="68" spans="4:5" ht="12.75">
      <c r="D68" s="9"/>
      <c r="E68" s="9"/>
    </row>
    <row r="69" spans="4:5" ht="12.75">
      <c r="D69" s="9"/>
      <c r="E69" s="9"/>
    </row>
    <row r="70" spans="4:5" ht="12.75">
      <c r="D70" s="9"/>
      <c r="E70" s="9"/>
    </row>
    <row r="71" spans="4:5" ht="12.75">
      <c r="D71" s="9"/>
      <c r="E71" s="9"/>
    </row>
    <row r="72" spans="4:5" ht="12.75">
      <c r="D72" s="9"/>
      <c r="E72" s="9"/>
    </row>
    <row r="73" spans="4:5" ht="12.75">
      <c r="D73" s="9"/>
      <c r="E73" s="9"/>
    </row>
    <row r="74" spans="4:5" ht="12.75">
      <c r="D74" s="9"/>
      <c r="E74" s="9"/>
    </row>
    <row r="75" spans="4:5" ht="12.75">
      <c r="D75" s="9"/>
      <c r="E75" s="9"/>
    </row>
    <row r="76" spans="4:5" ht="12.75">
      <c r="D76" s="9"/>
      <c r="E76" s="9"/>
    </row>
    <row r="77" spans="4:5" ht="12.75">
      <c r="D77" s="9"/>
      <c r="E77" s="9"/>
    </row>
    <row r="78" spans="4:5" ht="12.75">
      <c r="D78" s="9"/>
      <c r="E78" s="9"/>
    </row>
    <row r="79" spans="4:5" ht="12.75">
      <c r="D79" s="9"/>
      <c r="E79" s="9"/>
    </row>
    <row r="80" spans="4:5" ht="12.75">
      <c r="D80" s="9"/>
      <c r="E80" s="9"/>
    </row>
    <row r="81" spans="4:5" ht="12.75">
      <c r="D81" s="9"/>
      <c r="E81" s="9"/>
    </row>
    <row r="82" spans="4:5" ht="12.75">
      <c r="D82" s="9"/>
      <c r="E82" s="9"/>
    </row>
    <row r="83" spans="4:5" ht="12.75">
      <c r="D83" s="9"/>
      <c r="E83" s="9"/>
    </row>
    <row r="84" spans="4:5" ht="12.75">
      <c r="D84" s="9"/>
      <c r="E84" s="9"/>
    </row>
    <row r="85" spans="4:5" ht="12.75">
      <c r="D85" s="9"/>
      <c r="E85" s="9"/>
    </row>
    <row r="86" spans="4:5" ht="12.75">
      <c r="D86" s="9"/>
      <c r="E86" s="9"/>
    </row>
    <row r="87" spans="4:5" ht="12.75">
      <c r="D87" s="9"/>
      <c r="E87" s="9"/>
    </row>
    <row r="88" spans="4:5" ht="12.75">
      <c r="D88" s="9"/>
      <c r="E88" s="9"/>
    </row>
    <row r="89" spans="4:5" ht="12.75">
      <c r="D89" s="9"/>
      <c r="E89" s="9"/>
    </row>
    <row r="90" spans="4:5" ht="12.75">
      <c r="D90" s="9"/>
      <c r="E90" s="9"/>
    </row>
    <row r="91" spans="4:5" ht="12.75">
      <c r="D91" s="9"/>
      <c r="E91" s="9"/>
    </row>
    <row r="92" spans="4:5" ht="12.75">
      <c r="D92" s="9"/>
      <c r="E92" s="9"/>
    </row>
    <row r="93" spans="4:5" ht="12.75">
      <c r="D93" s="9"/>
      <c r="E93" s="9"/>
    </row>
    <row r="94" spans="4:5" ht="12.75">
      <c r="D94" s="9"/>
      <c r="E94" s="9"/>
    </row>
    <row r="95" spans="4:5" ht="12.75">
      <c r="D95" s="9"/>
      <c r="E95" s="9"/>
    </row>
    <row r="96" spans="4:5" ht="12.75">
      <c r="D96" s="9"/>
      <c r="E96" s="9"/>
    </row>
    <row r="97" spans="4:5" ht="12.75">
      <c r="D97" s="9"/>
      <c r="E97" s="9"/>
    </row>
    <row r="98" spans="4:5" ht="12.75">
      <c r="D98" s="9"/>
      <c r="E98" s="9"/>
    </row>
    <row r="99" spans="4:5" ht="12.75">
      <c r="D99" s="9"/>
      <c r="E99" s="9"/>
    </row>
    <row r="100" spans="4:5" ht="12.75">
      <c r="D100" s="9"/>
      <c r="E100" s="9"/>
    </row>
    <row r="101" spans="4:5" ht="12.75">
      <c r="D101" s="9"/>
      <c r="E101" s="9"/>
    </row>
    <row r="102" spans="4:5" ht="12.75">
      <c r="D102" s="9"/>
      <c r="E102" s="9"/>
    </row>
    <row r="103" spans="4:5" ht="12.75">
      <c r="D103" s="9"/>
      <c r="E103" s="9"/>
    </row>
    <row r="104" spans="4:5" ht="12.75">
      <c r="D104" s="9"/>
      <c r="E104" s="9"/>
    </row>
    <row r="105" spans="4:5" ht="12.75">
      <c r="D105" s="9"/>
      <c r="E105" s="9"/>
    </row>
    <row r="106" spans="4:5" ht="12.75">
      <c r="D106" s="9"/>
      <c r="E106" s="9"/>
    </row>
    <row r="107" spans="4:5" ht="12.75">
      <c r="D107" s="9"/>
      <c r="E107" s="9"/>
    </row>
    <row r="108" spans="4:5" ht="12.75">
      <c r="D108" s="9"/>
      <c r="E108" s="9"/>
    </row>
    <row r="109" spans="4:5" ht="12.75">
      <c r="D109" s="9"/>
      <c r="E109" s="9"/>
    </row>
    <row r="110" spans="4:5" ht="12.75">
      <c r="D110" s="9"/>
      <c r="E110" s="9"/>
    </row>
    <row r="111" spans="4:5" ht="12.75">
      <c r="D111" s="9"/>
      <c r="E111" s="9"/>
    </row>
    <row r="112" spans="4:5" ht="12.75">
      <c r="D112" s="9"/>
      <c r="E112" s="9"/>
    </row>
    <row r="113" spans="4:5" ht="12.75">
      <c r="D113" s="9"/>
      <c r="E113" s="9"/>
    </row>
    <row r="114" spans="4:5" ht="12.75">
      <c r="D114" s="9"/>
      <c r="E114" s="9"/>
    </row>
    <row r="115" spans="4:5" ht="12.75">
      <c r="D115" s="9"/>
      <c r="E115" s="9"/>
    </row>
    <row r="116" spans="4:5" ht="12.75">
      <c r="D116" s="9"/>
      <c r="E116" s="9"/>
    </row>
    <row r="117" spans="4:5" ht="12.75">
      <c r="D117" s="9"/>
      <c r="E117" s="9"/>
    </row>
    <row r="118" spans="4:5" ht="12.75">
      <c r="D118" s="9"/>
      <c r="E118" s="9"/>
    </row>
    <row r="119" spans="4:5" ht="12.75">
      <c r="D119" s="9"/>
      <c r="E119" s="9"/>
    </row>
    <row r="120" spans="4:5" ht="12.75">
      <c r="D120" s="9"/>
      <c r="E120" s="9"/>
    </row>
    <row r="121" spans="4:5" ht="12.75">
      <c r="D121" s="9"/>
      <c r="E121" s="9"/>
    </row>
    <row r="122" spans="4:5" ht="12.75">
      <c r="D122" s="9"/>
      <c r="E122" s="9"/>
    </row>
    <row r="123" spans="4:5" ht="12.75">
      <c r="D123" s="9"/>
      <c r="E123" s="9"/>
    </row>
  </sheetData>
  <printOptions/>
  <pageMargins left="0.75" right="0.47" top="1" bottom="1" header="0.5" footer="0.5"/>
  <pageSetup fitToHeight="1" fitToWidth="1" horizontalDpi="200" verticalDpi="2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I1" sqref="I1:I2"/>
    </sheetView>
  </sheetViews>
  <sheetFormatPr defaultColWidth="9.140625" defaultRowHeight="12.75"/>
  <cols>
    <col min="2" max="2" width="12.28125" style="0" customWidth="1"/>
    <col min="3" max="3" width="13.7109375" style="0" customWidth="1"/>
    <col min="4" max="4" width="10.421875" style="0" customWidth="1"/>
    <col min="8" max="8" width="5.8515625" style="0" customWidth="1"/>
    <col min="9" max="9" width="11.8515625" style="0" customWidth="1"/>
  </cols>
  <sheetData>
    <row r="1" spans="1:9" ht="15.75">
      <c r="A1" s="17" t="s">
        <v>6</v>
      </c>
      <c r="I1" t="s">
        <v>71</v>
      </c>
    </row>
    <row r="2" spans="1:9" ht="59.25" customHeight="1">
      <c r="A2" s="16" t="s">
        <v>22</v>
      </c>
      <c r="B2" s="16" t="s">
        <v>5</v>
      </c>
      <c r="C2" s="16" t="s">
        <v>4</v>
      </c>
      <c r="D2" s="16" t="s">
        <v>3</v>
      </c>
      <c r="E2" s="16" t="s">
        <v>53</v>
      </c>
      <c r="F2" s="16" t="s">
        <v>54</v>
      </c>
      <c r="G2" s="16" t="s">
        <v>2</v>
      </c>
      <c r="I2" s="52" t="s">
        <v>72</v>
      </c>
    </row>
    <row r="3" spans="1:7" ht="12.75">
      <c r="A3" s="34">
        <v>36854</v>
      </c>
      <c r="B3" s="11">
        <v>476138</v>
      </c>
      <c r="C3" s="14">
        <f aca="true" t="shared" si="0" ref="C3:C33">0.000001*B3*10/7</f>
        <v>0.6801971428571428</v>
      </c>
      <c r="D3" s="14">
        <v>0.81943</v>
      </c>
      <c r="E3" s="14"/>
      <c r="F3" s="14">
        <f aca="true" t="shared" si="1" ref="F3:F11">C3</f>
        <v>0.6801971428571428</v>
      </c>
      <c r="G3" s="33">
        <f>A3-1</f>
        <v>36853</v>
      </c>
    </row>
    <row r="4" spans="1:7" ht="12.75">
      <c r="A4" s="34">
        <v>36855</v>
      </c>
      <c r="B4" s="11">
        <v>291406</v>
      </c>
      <c r="C4" s="14">
        <f t="shared" si="0"/>
        <v>0.41629428571428573</v>
      </c>
      <c r="D4" s="14">
        <v>0.38861399999999996</v>
      </c>
      <c r="E4" s="14"/>
      <c r="F4" s="14">
        <f t="shared" si="1"/>
        <v>0.41629428571428573</v>
      </c>
      <c r="G4" s="33">
        <f aca="true" t="shared" si="2" ref="G4:G33">A3</f>
        <v>36854</v>
      </c>
    </row>
    <row r="5" spans="1:7" ht="12.75">
      <c r="A5" s="34">
        <v>36856</v>
      </c>
      <c r="B5" s="11">
        <v>10392</v>
      </c>
      <c r="C5" s="14">
        <f t="shared" si="0"/>
        <v>0.014845714285714285</v>
      </c>
      <c r="D5" s="14">
        <v>0.137727</v>
      </c>
      <c r="E5" s="14"/>
      <c r="F5" s="14">
        <f t="shared" si="1"/>
        <v>0.014845714285714285</v>
      </c>
      <c r="G5" s="33">
        <f t="shared" si="2"/>
        <v>36855</v>
      </c>
    </row>
    <row r="6" spans="1:7" ht="12.75">
      <c r="A6" s="34">
        <v>36857</v>
      </c>
      <c r="B6" s="11">
        <v>948780</v>
      </c>
      <c r="C6" s="14">
        <f t="shared" si="0"/>
        <v>1.3554</v>
      </c>
      <c r="D6" s="14">
        <v>1.4756639999999999</v>
      </c>
      <c r="E6" s="14"/>
      <c r="F6" s="14">
        <f t="shared" si="1"/>
        <v>1.3554</v>
      </c>
      <c r="G6" s="33">
        <f t="shared" si="2"/>
        <v>36856</v>
      </c>
    </row>
    <row r="7" spans="1:7" ht="12.75">
      <c r="A7" s="34">
        <v>36858</v>
      </c>
      <c r="B7" s="11">
        <v>780366</v>
      </c>
      <c r="C7" s="14">
        <f t="shared" si="0"/>
        <v>1.1148085714285714</v>
      </c>
      <c r="D7" s="14">
        <v>1.339956</v>
      </c>
      <c r="E7" s="14"/>
      <c r="F7" s="14">
        <f t="shared" si="1"/>
        <v>1.1148085714285714</v>
      </c>
      <c r="G7" s="33">
        <f t="shared" si="2"/>
        <v>36857</v>
      </c>
    </row>
    <row r="8" spans="1:7" ht="12.75">
      <c r="A8" s="34">
        <v>36859</v>
      </c>
      <c r="B8" s="11">
        <v>696534</v>
      </c>
      <c r="C8" s="14">
        <f t="shared" si="0"/>
        <v>0.9950485714285714</v>
      </c>
      <c r="D8" s="14">
        <v>1.299798</v>
      </c>
      <c r="E8" s="14"/>
      <c r="F8" s="14">
        <f t="shared" si="1"/>
        <v>0.9950485714285714</v>
      </c>
      <c r="G8" s="33">
        <f t="shared" si="2"/>
        <v>36858</v>
      </c>
    </row>
    <row r="9" spans="1:7" ht="12.75">
      <c r="A9" s="34">
        <v>36860</v>
      </c>
      <c r="B9" s="11">
        <v>670011</v>
      </c>
      <c r="C9" s="14">
        <f t="shared" si="0"/>
        <v>0.9571585714285715</v>
      </c>
      <c r="D9" s="14">
        <v>1.3053439999999998</v>
      </c>
      <c r="E9" s="14"/>
      <c r="F9" s="14">
        <f t="shared" si="1"/>
        <v>0.9571585714285715</v>
      </c>
      <c r="G9" s="33">
        <f t="shared" si="2"/>
        <v>36859</v>
      </c>
    </row>
    <row r="10" spans="1:7" ht="12.75">
      <c r="A10" s="34">
        <v>36861</v>
      </c>
      <c r="B10" s="11">
        <v>766469</v>
      </c>
      <c r="C10" s="14">
        <f t="shared" si="0"/>
        <v>1.0949557142857143</v>
      </c>
      <c r="D10" s="14">
        <v>1.299232</v>
      </c>
      <c r="E10" s="14"/>
      <c r="F10" s="14">
        <f t="shared" si="1"/>
        <v>1.0949557142857143</v>
      </c>
      <c r="G10" s="33">
        <f t="shared" si="2"/>
        <v>36860</v>
      </c>
    </row>
    <row r="11" spans="1:7" ht="12.75">
      <c r="A11" s="34">
        <v>36862</v>
      </c>
      <c r="B11" s="11">
        <v>440333</v>
      </c>
      <c r="C11" s="14">
        <f t="shared" si="0"/>
        <v>0.6290471428571428</v>
      </c>
      <c r="D11" s="14">
        <v>0.35639099999999996</v>
      </c>
      <c r="E11" s="14">
        <f aca="true" t="shared" si="3" ref="E11:E26">C11</f>
        <v>0.6290471428571428</v>
      </c>
      <c r="F11" s="14">
        <f t="shared" si="1"/>
        <v>0.6290471428571428</v>
      </c>
      <c r="G11" s="33">
        <f t="shared" si="2"/>
        <v>36861</v>
      </c>
    </row>
    <row r="12" spans="1:7" ht="12.75">
      <c r="A12" s="34">
        <v>36863</v>
      </c>
      <c r="B12" s="11">
        <v>16299</v>
      </c>
      <c r="C12" s="14">
        <f t="shared" si="0"/>
        <v>0.02328428571428572</v>
      </c>
      <c r="D12" s="14">
        <v>0.052771</v>
      </c>
      <c r="E12" s="14">
        <f t="shared" si="3"/>
        <v>0.02328428571428572</v>
      </c>
      <c r="F12" s="14"/>
      <c r="G12" s="33">
        <f t="shared" si="2"/>
        <v>36862</v>
      </c>
    </row>
    <row r="13" spans="1:7" ht="12.75">
      <c r="A13" s="34">
        <v>36864</v>
      </c>
      <c r="B13" s="11">
        <v>1210730</v>
      </c>
      <c r="C13" s="14">
        <f t="shared" si="0"/>
        <v>1.7296142857142855</v>
      </c>
      <c r="D13" s="14">
        <v>1.3695979999999999</v>
      </c>
      <c r="E13" s="14">
        <f t="shared" si="3"/>
        <v>1.7296142857142855</v>
      </c>
      <c r="F13" s="14"/>
      <c r="G13" s="33">
        <f t="shared" si="2"/>
        <v>36863</v>
      </c>
    </row>
    <row r="14" spans="1:7" ht="12.75">
      <c r="A14" s="34">
        <v>36865</v>
      </c>
      <c r="B14" s="11">
        <v>1049765</v>
      </c>
      <c r="C14" s="14">
        <f t="shared" si="0"/>
        <v>1.4996642857142857</v>
      </c>
      <c r="D14" s="14">
        <v>1.3171979999999999</v>
      </c>
      <c r="E14" s="14">
        <f t="shared" si="3"/>
        <v>1.4996642857142857</v>
      </c>
      <c r="F14" s="14"/>
      <c r="G14" s="33">
        <f t="shared" si="2"/>
        <v>36864</v>
      </c>
    </row>
    <row r="15" spans="1:7" ht="12.75">
      <c r="A15" s="34">
        <v>36866</v>
      </c>
      <c r="B15" s="11">
        <v>960035</v>
      </c>
      <c r="C15" s="14">
        <f t="shared" si="0"/>
        <v>1.3714785714285713</v>
      </c>
      <c r="D15" s="14">
        <v>1.286687</v>
      </c>
      <c r="E15" s="14">
        <f t="shared" si="3"/>
        <v>1.3714785714285713</v>
      </c>
      <c r="F15" s="14"/>
      <c r="G15" s="33">
        <f t="shared" si="2"/>
        <v>36865</v>
      </c>
    </row>
    <row r="16" spans="1:7" ht="12.75">
      <c r="A16" s="34">
        <v>36867</v>
      </c>
      <c r="B16" s="11">
        <v>943731</v>
      </c>
      <c r="C16" s="14">
        <f t="shared" si="0"/>
        <v>1.3481871428571428</v>
      </c>
      <c r="D16" s="14">
        <v>1.449598</v>
      </c>
      <c r="E16" s="14">
        <f t="shared" si="3"/>
        <v>1.3481871428571428</v>
      </c>
      <c r="F16" s="14"/>
      <c r="G16" s="33">
        <f t="shared" si="2"/>
        <v>36866</v>
      </c>
    </row>
    <row r="17" spans="1:7" ht="12.75">
      <c r="A17" s="34">
        <v>36868</v>
      </c>
      <c r="B17" s="11">
        <v>1091312</v>
      </c>
      <c r="C17" s="14">
        <f t="shared" si="0"/>
        <v>1.559017142857143</v>
      </c>
      <c r="D17" s="14">
        <v>1.3254709999999998</v>
      </c>
      <c r="E17" s="14">
        <f t="shared" si="3"/>
        <v>1.559017142857143</v>
      </c>
      <c r="F17" s="14"/>
      <c r="G17" s="33">
        <f t="shared" si="2"/>
        <v>36867</v>
      </c>
    </row>
    <row r="18" spans="1:7" ht="12.75">
      <c r="A18" s="34">
        <v>36869</v>
      </c>
      <c r="B18" s="11">
        <v>690913</v>
      </c>
      <c r="C18" s="14">
        <f t="shared" si="0"/>
        <v>0.9870185714285714</v>
      </c>
      <c r="D18" s="14">
        <v>0.366879</v>
      </c>
      <c r="E18" s="14">
        <f t="shared" si="3"/>
        <v>0.9870185714285714</v>
      </c>
      <c r="F18" s="14"/>
      <c r="G18" s="33">
        <f t="shared" si="2"/>
        <v>36868</v>
      </c>
    </row>
    <row r="19" spans="1:7" ht="12.75">
      <c r="A19" s="34">
        <v>36870</v>
      </c>
      <c r="B19" s="11">
        <v>45197</v>
      </c>
      <c r="C19" s="14">
        <f t="shared" si="0"/>
        <v>0.06456714285714285</v>
      </c>
      <c r="D19" s="14">
        <v>0.088284</v>
      </c>
      <c r="E19" s="14">
        <f t="shared" si="3"/>
        <v>0.06456714285714285</v>
      </c>
      <c r="F19" s="14"/>
      <c r="G19" s="33">
        <f t="shared" si="2"/>
        <v>36869</v>
      </c>
    </row>
    <row r="20" spans="1:7" ht="12.75">
      <c r="A20" s="34">
        <v>36871</v>
      </c>
      <c r="B20" s="11">
        <v>1290147</v>
      </c>
      <c r="C20" s="14">
        <f t="shared" si="0"/>
        <v>1.8430671428571428</v>
      </c>
      <c r="D20" s="14">
        <v>1.514209</v>
      </c>
      <c r="E20" s="14">
        <f t="shared" si="3"/>
        <v>1.8430671428571428</v>
      </c>
      <c r="F20" s="14"/>
      <c r="G20" s="33">
        <f t="shared" si="2"/>
        <v>36870</v>
      </c>
    </row>
    <row r="21" spans="1:7" ht="12.75">
      <c r="A21" s="34">
        <v>36872</v>
      </c>
      <c r="B21" s="11">
        <v>1314769</v>
      </c>
      <c r="C21" s="14">
        <f t="shared" si="0"/>
        <v>1.8782414285714284</v>
      </c>
      <c r="D21" s="14">
        <v>1.461107</v>
      </c>
      <c r="E21" s="14">
        <f t="shared" si="3"/>
        <v>1.8782414285714284</v>
      </c>
      <c r="F21" s="14"/>
      <c r="G21" s="33">
        <f t="shared" si="2"/>
        <v>36871</v>
      </c>
    </row>
    <row r="22" spans="1:7" ht="12.75">
      <c r="A22" s="34">
        <v>36873</v>
      </c>
      <c r="B22" s="11">
        <v>1516774</v>
      </c>
      <c r="C22" s="14">
        <f t="shared" si="0"/>
        <v>2.16682</v>
      </c>
      <c r="D22" s="14">
        <v>1.312226</v>
      </c>
      <c r="E22" s="14">
        <f t="shared" si="3"/>
        <v>2.16682</v>
      </c>
      <c r="F22" s="14"/>
      <c r="G22" s="33">
        <f t="shared" si="2"/>
        <v>36872</v>
      </c>
    </row>
    <row r="23" spans="1:7" ht="12.75">
      <c r="A23" s="34">
        <v>36874</v>
      </c>
      <c r="B23" s="11">
        <v>1490049</v>
      </c>
      <c r="C23" s="14">
        <f t="shared" si="0"/>
        <v>2.1286414285714286</v>
      </c>
      <c r="D23" s="14">
        <v>1.259889</v>
      </c>
      <c r="E23" s="14">
        <f t="shared" si="3"/>
        <v>2.1286414285714286</v>
      </c>
      <c r="F23" s="14"/>
      <c r="G23" s="33">
        <f t="shared" si="2"/>
        <v>36873</v>
      </c>
    </row>
    <row r="24" spans="1:7" ht="12.75">
      <c r="A24" s="34">
        <v>36875</v>
      </c>
      <c r="B24" s="11">
        <v>1840418</v>
      </c>
      <c r="C24" s="14">
        <f t="shared" si="0"/>
        <v>2.6291685714285715</v>
      </c>
      <c r="D24" s="14">
        <v>1.4787059999999999</v>
      </c>
      <c r="E24" s="14">
        <f t="shared" si="3"/>
        <v>2.6291685714285715</v>
      </c>
      <c r="F24" s="14"/>
      <c r="G24" s="33">
        <f t="shared" si="2"/>
        <v>36874</v>
      </c>
    </row>
    <row r="25" spans="1:7" ht="12.75">
      <c r="A25" s="34">
        <v>36876</v>
      </c>
      <c r="B25" s="11">
        <v>1305968</v>
      </c>
      <c r="C25" s="14">
        <f t="shared" si="0"/>
        <v>1.8656685714285715</v>
      </c>
      <c r="D25" s="14">
        <v>0.415828</v>
      </c>
      <c r="E25" s="14">
        <f t="shared" si="3"/>
        <v>1.8656685714285715</v>
      </c>
      <c r="F25" s="14"/>
      <c r="G25" s="33">
        <f t="shared" si="2"/>
        <v>36875</v>
      </c>
    </row>
    <row r="26" spans="1:7" ht="12.75">
      <c r="A26" s="34">
        <v>36877</v>
      </c>
      <c r="B26" s="11">
        <v>102480</v>
      </c>
      <c r="C26" s="14">
        <f t="shared" si="0"/>
        <v>0.1464</v>
      </c>
      <c r="D26" s="14">
        <v>0.157379</v>
      </c>
      <c r="E26" s="14">
        <f t="shared" si="3"/>
        <v>0.1464</v>
      </c>
      <c r="F26" s="14">
        <f aca="true" t="shared" si="4" ref="F26:F33">C26</f>
        <v>0.1464</v>
      </c>
      <c r="G26" s="33">
        <f t="shared" si="2"/>
        <v>36876</v>
      </c>
    </row>
    <row r="27" spans="1:7" ht="12.75">
      <c r="A27" s="34">
        <v>36878</v>
      </c>
      <c r="B27" s="11">
        <v>2974484</v>
      </c>
      <c r="C27" s="14">
        <f t="shared" si="0"/>
        <v>4.249262857142857</v>
      </c>
      <c r="D27" s="14">
        <v>1.8537379999999999</v>
      </c>
      <c r="E27" s="14"/>
      <c r="F27" s="14">
        <f t="shared" si="4"/>
        <v>4.249262857142857</v>
      </c>
      <c r="G27" s="33">
        <f t="shared" si="2"/>
        <v>36877</v>
      </c>
    </row>
    <row r="28" spans="1:7" ht="12.75">
      <c r="A28" s="34">
        <v>36879</v>
      </c>
      <c r="B28" s="11">
        <v>2189046</v>
      </c>
      <c r="C28" s="14">
        <f t="shared" si="0"/>
        <v>3.127208571428571</v>
      </c>
      <c r="D28" s="14">
        <v>1.600552</v>
      </c>
      <c r="E28" s="14"/>
      <c r="F28" s="14">
        <f t="shared" si="4"/>
        <v>3.127208571428571</v>
      </c>
      <c r="G28" s="33">
        <f t="shared" si="2"/>
        <v>36878</v>
      </c>
    </row>
    <row r="29" spans="1:7" ht="12.75">
      <c r="A29" s="34">
        <v>36880</v>
      </c>
      <c r="B29" s="11">
        <v>1482322</v>
      </c>
      <c r="C29" s="14">
        <f t="shared" si="0"/>
        <v>2.117602857142857</v>
      </c>
      <c r="D29" s="14">
        <v>1.29731</v>
      </c>
      <c r="E29" s="14"/>
      <c r="F29" s="14">
        <f t="shared" si="4"/>
        <v>2.117602857142857</v>
      </c>
      <c r="G29" s="33">
        <f t="shared" si="2"/>
        <v>36879</v>
      </c>
    </row>
    <row r="30" spans="1:7" ht="12.75">
      <c r="A30" s="34">
        <v>36881</v>
      </c>
      <c r="B30" s="11">
        <v>975662</v>
      </c>
      <c r="C30" s="14">
        <f t="shared" si="0"/>
        <v>1.3938028571428571</v>
      </c>
      <c r="D30" s="14">
        <v>1.0943859999999999</v>
      </c>
      <c r="E30" s="14"/>
      <c r="F30" s="14">
        <f t="shared" si="4"/>
        <v>1.3938028571428571</v>
      </c>
      <c r="G30" s="33">
        <f t="shared" si="2"/>
        <v>36880</v>
      </c>
    </row>
    <row r="31" spans="1:7" ht="12.75">
      <c r="A31" s="34">
        <v>36882</v>
      </c>
      <c r="B31" s="11">
        <v>740082</v>
      </c>
      <c r="C31" s="14">
        <f t="shared" si="0"/>
        <v>1.05726</v>
      </c>
      <c r="D31" s="14">
        <v>0.7657499999999999</v>
      </c>
      <c r="E31" s="14"/>
      <c r="F31" s="14">
        <f t="shared" si="4"/>
        <v>1.05726</v>
      </c>
      <c r="G31" s="33">
        <f t="shared" si="2"/>
        <v>36881</v>
      </c>
    </row>
    <row r="32" spans="1:7" ht="12.75">
      <c r="A32" s="34">
        <v>36883</v>
      </c>
      <c r="B32" s="11">
        <v>354449</v>
      </c>
      <c r="C32" s="14">
        <f t="shared" si="0"/>
        <v>0.5063557142857142</v>
      </c>
      <c r="D32" s="14">
        <v>0.198617</v>
      </c>
      <c r="E32" s="14"/>
      <c r="F32" s="14">
        <f t="shared" si="4"/>
        <v>0.5063557142857142</v>
      </c>
      <c r="G32" s="33">
        <f t="shared" si="2"/>
        <v>36882</v>
      </c>
    </row>
    <row r="33" spans="1:7" ht="12.75">
      <c r="A33" s="34">
        <v>36884</v>
      </c>
      <c r="B33" s="11">
        <v>7748</v>
      </c>
      <c r="C33" s="14">
        <f t="shared" si="0"/>
        <v>0.011068571428571428</v>
      </c>
      <c r="D33" s="14">
        <v>0.027104</v>
      </c>
      <c r="E33" s="14"/>
      <c r="F33" s="14">
        <f t="shared" si="4"/>
        <v>0.011068571428571428</v>
      </c>
      <c r="G33" s="33">
        <f t="shared" si="2"/>
        <v>36883</v>
      </c>
    </row>
    <row r="34" spans="1:7" ht="12.75">
      <c r="A34" s="12"/>
      <c r="B34" s="11"/>
      <c r="D34" s="11"/>
      <c r="E34" s="11"/>
      <c r="F34" s="11"/>
      <c r="G34" s="11"/>
    </row>
  </sheetData>
  <printOptions/>
  <pageMargins left="0.75" right="0.75" top="1" bottom="1" header="0.5" footer="0.5"/>
  <pageSetup fitToHeight="1" fitToWidth="1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4.8515625" style="0" customWidth="1"/>
    <col min="5" max="5" width="13.140625" style="0" customWidth="1"/>
    <col min="6" max="6" width="7.28125" style="0" customWidth="1"/>
    <col min="7" max="7" width="12.28125" style="0" customWidth="1"/>
    <col min="8" max="8" width="11.421875" style="0" customWidth="1"/>
  </cols>
  <sheetData>
    <row r="1" spans="1:8" ht="15.75">
      <c r="A1" s="17" t="s">
        <v>73</v>
      </c>
      <c r="H1" t="s">
        <v>71</v>
      </c>
    </row>
    <row r="2" spans="1:8" ht="51">
      <c r="A2" s="15" t="s">
        <v>52</v>
      </c>
      <c r="B2" s="15" t="s">
        <v>49</v>
      </c>
      <c r="C2" s="36" t="s">
        <v>50</v>
      </c>
      <c r="D2" s="36" t="s">
        <v>55</v>
      </c>
      <c r="E2" s="36" t="s">
        <v>51</v>
      </c>
      <c r="F2" s="11"/>
      <c r="G2" s="11"/>
      <c r="H2" s="52" t="s">
        <v>74</v>
      </c>
    </row>
    <row r="3" spans="1:7" ht="12.75">
      <c r="A3" s="13" t="s">
        <v>48</v>
      </c>
      <c r="B3" t="s">
        <v>47</v>
      </c>
      <c r="C3" s="35">
        <v>2.738496</v>
      </c>
      <c r="D3" s="35">
        <v>0.473396</v>
      </c>
      <c r="E3" s="30">
        <f>D3/C3</f>
        <v>0.17286715043585968</v>
      </c>
      <c r="F3" s="11"/>
      <c r="G3" s="11"/>
    </row>
    <row r="4" spans="1:7" ht="12.75">
      <c r="A4" s="13"/>
      <c r="C4" s="35">
        <v>2.71771</v>
      </c>
      <c r="D4" s="35">
        <v>0.46082399999999996</v>
      </c>
      <c r="E4" s="30">
        <f aca="true" t="shared" si="0" ref="E4:E54">D4/C4</f>
        <v>0.16956334561082675</v>
      </c>
      <c r="F4" s="11"/>
      <c r="G4" s="11"/>
    </row>
    <row r="5" spans="1:7" ht="12.75">
      <c r="A5" s="13"/>
      <c r="C5" s="35">
        <v>2.874649</v>
      </c>
      <c r="D5" s="35">
        <v>0.472913</v>
      </c>
      <c r="E5" s="30">
        <f t="shared" si="0"/>
        <v>0.16451156297690606</v>
      </c>
      <c r="F5" s="11"/>
      <c r="G5" s="11"/>
    </row>
    <row r="6" spans="1:7" ht="12.75">
      <c r="A6" s="13"/>
      <c r="C6" s="35">
        <v>2.909688</v>
      </c>
      <c r="D6" s="35">
        <v>0.493967</v>
      </c>
      <c r="E6" s="30">
        <f t="shared" si="0"/>
        <v>0.16976631171452058</v>
      </c>
      <c r="F6" s="11"/>
      <c r="G6" s="11"/>
    </row>
    <row r="7" spans="1:7" ht="12.75">
      <c r="A7" s="13" t="s">
        <v>46</v>
      </c>
      <c r="B7" t="s">
        <v>45</v>
      </c>
      <c r="C7" s="35">
        <v>2.828115</v>
      </c>
      <c r="D7" s="35">
        <v>0.487147</v>
      </c>
      <c r="E7" s="30">
        <f t="shared" si="0"/>
        <v>0.1722514819941905</v>
      </c>
      <c r="F7" s="11"/>
      <c r="G7" s="11"/>
    </row>
    <row r="8" spans="1:7" ht="12.75">
      <c r="A8" s="13"/>
      <c r="C8" s="35">
        <v>3.1245339999999997</v>
      </c>
      <c r="D8" s="35">
        <v>0.525424</v>
      </c>
      <c r="E8" s="30">
        <f t="shared" si="0"/>
        <v>0.16816075613195441</v>
      </c>
      <c r="F8" s="11"/>
      <c r="G8" s="11"/>
    </row>
    <row r="9" spans="1:7" ht="12.75">
      <c r="A9" s="13"/>
      <c r="C9" s="35">
        <v>3.33444</v>
      </c>
      <c r="D9" s="35">
        <v>0.548236</v>
      </c>
      <c r="E9" s="30">
        <f t="shared" si="0"/>
        <v>0.16441621381701274</v>
      </c>
      <c r="F9" s="11"/>
      <c r="G9" s="11"/>
    </row>
    <row r="10" spans="1:7" ht="12.75">
      <c r="A10" s="13"/>
      <c r="C10" s="35">
        <v>3.17453</v>
      </c>
      <c r="D10" s="35">
        <v>0.555962</v>
      </c>
      <c r="E10" s="30">
        <f t="shared" si="0"/>
        <v>0.1751320667941396</v>
      </c>
      <c r="F10" s="11"/>
      <c r="G10" s="11"/>
    </row>
    <row r="11" spans="1:7" ht="12.75">
      <c r="A11" s="13" t="s">
        <v>44</v>
      </c>
      <c r="B11" t="s">
        <v>43</v>
      </c>
      <c r="C11" s="35">
        <v>3.206435</v>
      </c>
      <c r="D11" s="35">
        <v>0.579236</v>
      </c>
      <c r="E11" s="30">
        <f t="shared" si="0"/>
        <v>0.18064797820632572</v>
      </c>
      <c r="F11" s="11"/>
      <c r="G11" s="11"/>
    </row>
    <row r="12" spans="1:7" ht="12.75">
      <c r="A12" s="13"/>
      <c r="C12" s="35">
        <v>3.07843</v>
      </c>
      <c r="D12" s="35">
        <v>0.543994</v>
      </c>
      <c r="E12" s="30">
        <f t="shared" si="0"/>
        <v>0.1767115055401617</v>
      </c>
      <c r="F12" s="11"/>
      <c r="G12" s="11"/>
    </row>
    <row r="13" spans="1:7" ht="12.75">
      <c r="A13" s="13"/>
      <c r="C13" s="35">
        <v>2.8989369999999997</v>
      </c>
      <c r="D13" s="35">
        <v>0.520934</v>
      </c>
      <c r="E13" s="30">
        <f t="shared" si="0"/>
        <v>0.17969828250838155</v>
      </c>
      <c r="F13" s="11"/>
      <c r="G13" s="11"/>
    </row>
    <row r="14" spans="1:7" ht="12.75">
      <c r="A14" s="13"/>
      <c r="C14" s="35">
        <v>4.180683999999999</v>
      </c>
      <c r="D14" s="35">
        <v>0.718684</v>
      </c>
      <c r="E14" s="30">
        <f t="shared" si="0"/>
        <v>0.17190584124511685</v>
      </c>
      <c r="F14" s="11"/>
      <c r="G14" s="11"/>
    </row>
    <row r="15" spans="1:7" ht="12.75">
      <c r="A15" s="13" t="s">
        <v>42</v>
      </c>
      <c r="B15" t="s">
        <v>41</v>
      </c>
      <c r="C15" s="35">
        <v>5.733085</v>
      </c>
      <c r="D15" s="35">
        <v>0.834989</v>
      </c>
      <c r="E15" s="30">
        <f t="shared" si="0"/>
        <v>0.1456439246932498</v>
      </c>
      <c r="F15" s="11"/>
      <c r="G15" s="11"/>
    </row>
    <row r="16" spans="1:7" ht="12.75">
      <c r="A16" s="13"/>
      <c r="C16" s="35">
        <v>8.213483</v>
      </c>
      <c r="D16" s="35">
        <v>0.971225</v>
      </c>
      <c r="E16" s="30">
        <f t="shared" si="0"/>
        <v>0.1182476423217775</v>
      </c>
      <c r="F16" s="11"/>
      <c r="G16" s="11"/>
    </row>
    <row r="17" spans="1:7" ht="12.75">
      <c r="A17" s="13"/>
      <c r="C17" s="35">
        <v>9.802522999999999</v>
      </c>
      <c r="D17" s="35">
        <v>1.112326</v>
      </c>
      <c r="E17" s="30">
        <f t="shared" si="0"/>
        <v>0.11347343944002988</v>
      </c>
      <c r="F17" s="11"/>
      <c r="G17" s="11"/>
    </row>
    <row r="18" spans="1:7" ht="12.75">
      <c r="A18" s="13"/>
      <c r="C18" s="35">
        <v>3.177329</v>
      </c>
      <c r="D18" s="35">
        <v>0.518493</v>
      </c>
      <c r="E18" s="30">
        <f t="shared" si="0"/>
        <v>0.1631851784942636</v>
      </c>
      <c r="F18" s="11"/>
      <c r="G18" s="11"/>
    </row>
    <row r="19" spans="1:7" ht="12.75">
      <c r="A19" s="13" t="s">
        <v>40</v>
      </c>
      <c r="B19" t="s">
        <v>39</v>
      </c>
      <c r="C19" s="35">
        <v>3.3290919999999997</v>
      </c>
      <c r="D19" s="35">
        <v>0.540627</v>
      </c>
      <c r="E19" s="30">
        <f t="shared" si="0"/>
        <v>0.1623947310557954</v>
      </c>
      <c r="F19" s="11"/>
      <c r="G19" s="11"/>
    </row>
    <row r="20" spans="1:7" ht="12.75">
      <c r="A20" s="13"/>
      <c r="C20" s="35">
        <v>3.591812</v>
      </c>
      <c r="D20" s="35">
        <v>0.594139</v>
      </c>
      <c r="E20" s="30">
        <f t="shared" si="0"/>
        <v>0.16541483797036147</v>
      </c>
      <c r="F20" s="11"/>
      <c r="G20" s="11"/>
    </row>
    <row r="21" spans="1:7" ht="12.75">
      <c r="A21" s="13"/>
      <c r="C21" s="35">
        <v>3.2393039999999997</v>
      </c>
      <c r="D21" s="35">
        <v>0.547277</v>
      </c>
      <c r="E21" s="30">
        <f t="shared" si="0"/>
        <v>0.16894894705776303</v>
      </c>
      <c r="F21" s="11"/>
      <c r="G21" s="11"/>
    </row>
    <row r="22" spans="1:7" ht="12.75">
      <c r="A22" s="13"/>
      <c r="C22" s="35">
        <v>3.517743</v>
      </c>
      <c r="D22" s="35">
        <v>0.613437</v>
      </c>
      <c r="E22" s="30">
        <f t="shared" si="0"/>
        <v>0.17438368863217127</v>
      </c>
      <c r="F22" s="11"/>
      <c r="G22" s="11"/>
    </row>
    <row r="23" spans="1:7" ht="12.75">
      <c r="A23" s="13" t="s">
        <v>38</v>
      </c>
      <c r="B23" t="s">
        <v>37</v>
      </c>
      <c r="C23" s="35">
        <v>3.4111719999999996</v>
      </c>
      <c r="D23" s="35">
        <v>0.611792</v>
      </c>
      <c r="E23" s="30">
        <f t="shared" si="0"/>
        <v>0.17934950216523823</v>
      </c>
      <c r="F23" s="11"/>
      <c r="G23" s="11"/>
    </row>
    <row r="24" spans="1:7" ht="12.75">
      <c r="A24" s="13"/>
      <c r="C24" s="35">
        <v>4.482629</v>
      </c>
      <c r="D24" s="35">
        <v>0.6667029999999999</v>
      </c>
      <c r="E24" s="30">
        <f t="shared" si="0"/>
        <v>0.1487303544415565</v>
      </c>
      <c r="F24" s="11"/>
      <c r="G24" s="11"/>
    </row>
    <row r="25" spans="1:7" ht="12.75">
      <c r="A25" s="13"/>
      <c r="C25" s="35">
        <v>4.1416319999999995</v>
      </c>
      <c r="D25" s="35">
        <v>0.66626</v>
      </c>
      <c r="E25" s="30">
        <f t="shared" si="0"/>
        <v>0.16086895214253705</v>
      </c>
      <c r="F25" s="11"/>
      <c r="G25" s="11"/>
    </row>
    <row r="26" spans="1:7" ht="12.75">
      <c r="A26" s="13"/>
      <c r="C26" s="35">
        <v>3.2029859999999997</v>
      </c>
      <c r="D26" s="35">
        <v>0.595874</v>
      </c>
      <c r="E26" s="30">
        <f t="shared" si="0"/>
        <v>0.18603702919713044</v>
      </c>
      <c r="F26" s="11"/>
      <c r="G26" s="11"/>
    </row>
    <row r="27" spans="1:7" ht="12.75">
      <c r="A27" s="13" t="s">
        <v>36</v>
      </c>
      <c r="B27" t="s">
        <v>35</v>
      </c>
      <c r="C27" s="35">
        <v>3.5152889999999997</v>
      </c>
      <c r="D27" s="35">
        <v>0.669891</v>
      </c>
      <c r="E27" s="30">
        <f t="shared" si="0"/>
        <v>0.19056498626428725</v>
      </c>
      <c r="F27" s="11"/>
      <c r="G27" s="11"/>
    </row>
    <row r="28" spans="1:7" ht="12.75">
      <c r="A28" s="13"/>
      <c r="C28" s="35">
        <v>3.524896</v>
      </c>
      <c r="D28" s="35">
        <v>0.665283</v>
      </c>
      <c r="E28" s="30">
        <f t="shared" si="0"/>
        <v>0.1887383344075967</v>
      </c>
      <c r="F28" s="11"/>
      <c r="G28" s="11"/>
    </row>
    <row r="29" spans="1:7" ht="12.75">
      <c r="A29" s="13"/>
      <c r="C29" s="35">
        <v>3.636144</v>
      </c>
      <c r="D29" s="35">
        <v>0.700869</v>
      </c>
      <c r="E29" s="30">
        <f t="shared" si="0"/>
        <v>0.1927506171372751</v>
      </c>
      <c r="F29" s="11"/>
      <c r="G29" s="11"/>
    </row>
    <row r="30" spans="1:8" ht="12.75">
      <c r="A30" s="13"/>
      <c r="C30" s="35">
        <v>3.5238899999999997</v>
      </c>
      <c r="D30" s="35">
        <v>0.6776169999999999</v>
      </c>
      <c r="E30" s="30">
        <f t="shared" si="0"/>
        <v>0.1922923246752878</v>
      </c>
      <c r="F30" s="11"/>
      <c r="G30" s="11"/>
      <c r="H30" s="11"/>
    </row>
    <row r="31" spans="1:5" ht="12.75">
      <c r="A31" s="13" t="s">
        <v>34</v>
      </c>
      <c r="B31" t="s">
        <v>33</v>
      </c>
      <c r="C31" s="35">
        <v>3.58953</v>
      </c>
      <c r="D31" s="35">
        <v>0.6934319999999999</v>
      </c>
      <c r="E31" s="30">
        <f t="shared" si="0"/>
        <v>0.19318183717645485</v>
      </c>
    </row>
    <row r="32" spans="1:5" ht="12.75">
      <c r="A32" s="13"/>
      <c r="C32" s="35">
        <v>3.8415709999999996</v>
      </c>
      <c r="D32" s="35">
        <v>0.701095</v>
      </c>
      <c r="E32" s="30">
        <f t="shared" si="0"/>
        <v>0.18250215862208458</v>
      </c>
    </row>
    <row r="33" spans="1:5" ht="12.75">
      <c r="A33" s="13"/>
      <c r="C33" s="35">
        <v>4.440378</v>
      </c>
      <c r="D33" s="35">
        <v>0.7356619999999999</v>
      </c>
      <c r="E33" s="30">
        <f t="shared" si="0"/>
        <v>0.16567553483059325</v>
      </c>
    </row>
    <row r="34" spans="1:5" ht="12.75">
      <c r="A34" s="13"/>
      <c r="C34" s="35">
        <v>3.094175</v>
      </c>
      <c r="D34" s="35">
        <v>0.599038</v>
      </c>
      <c r="E34" s="30">
        <f t="shared" si="0"/>
        <v>0.193601848634935</v>
      </c>
    </row>
    <row r="35" spans="1:5" ht="12.75">
      <c r="A35" s="13" t="s">
        <v>32</v>
      </c>
      <c r="B35" t="s">
        <v>31</v>
      </c>
      <c r="C35" s="35">
        <v>3.339215</v>
      </c>
      <c r="D35" s="35">
        <v>0.656049</v>
      </c>
      <c r="E35" s="30">
        <f t="shared" si="0"/>
        <v>0.19646803215725853</v>
      </c>
    </row>
    <row r="36" spans="1:5" ht="12.75">
      <c r="A36" s="13"/>
      <c r="C36" s="35">
        <v>3.38652</v>
      </c>
      <c r="D36" s="35">
        <v>0.6578379999999999</v>
      </c>
      <c r="E36" s="30">
        <f t="shared" si="0"/>
        <v>0.1942519164215773</v>
      </c>
    </row>
    <row r="37" spans="1:5" ht="12.75">
      <c r="A37" s="13"/>
      <c r="C37" s="35">
        <v>4.473526</v>
      </c>
      <c r="D37" s="35">
        <v>0.722942</v>
      </c>
      <c r="E37" s="30">
        <f t="shared" si="0"/>
        <v>0.16160451509614565</v>
      </c>
    </row>
    <row r="38" spans="1:5" ht="12.75">
      <c r="A38" s="13"/>
      <c r="C38" s="35">
        <v>3.35045</v>
      </c>
      <c r="D38" s="35">
        <v>0.6571049999999999</v>
      </c>
      <c r="E38" s="30">
        <f t="shared" si="0"/>
        <v>0.19612440119983882</v>
      </c>
    </row>
    <row r="39" spans="1:5" ht="12.75">
      <c r="A39" s="13" t="s">
        <v>30</v>
      </c>
      <c r="B39" t="s">
        <v>29</v>
      </c>
      <c r="C39" s="35">
        <v>3.286323</v>
      </c>
      <c r="D39" s="35">
        <v>0.657812</v>
      </c>
      <c r="E39" s="30">
        <f t="shared" si="0"/>
        <v>0.20016656914125605</v>
      </c>
    </row>
    <row r="40" spans="1:5" ht="12.75">
      <c r="A40" s="13"/>
      <c r="C40" s="35">
        <v>2.950863</v>
      </c>
      <c r="D40" s="35">
        <v>0.597136</v>
      </c>
      <c r="E40" s="30">
        <f t="shared" si="0"/>
        <v>0.2023597842393903</v>
      </c>
    </row>
    <row r="41" spans="1:5" ht="12.75">
      <c r="A41" s="13"/>
      <c r="C41" s="35">
        <v>3.498811</v>
      </c>
      <c r="D41" s="35">
        <v>0.701328</v>
      </c>
      <c r="E41" s="30">
        <f t="shared" si="0"/>
        <v>0.20044752345868352</v>
      </c>
    </row>
    <row r="42" spans="1:5" ht="12.75">
      <c r="A42" s="13"/>
      <c r="C42" s="35">
        <v>4.018129</v>
      </c>
      <c r="D42" s="35">
        <v>0.731356</v>
      </c>
      <c r="E42" s="30">
        <f t="shared" si="0"/>
        <v>0.1820140667459905</v>
      </c>
    </row>
    <row r="43" spans="1:5" ht="12.75">
      <c r="A43" s="13" t="s">
        <v>28</v>
      </c>
      <c r="B43" t="s">
        <v>27</v>
      </c>
      <c r="C43" s="35">
        <v>3.355879</v>
      </c>
      <c r="D43" s="35">
        <v>0.6679539999999999</v>
      </c>
      <c r="E43" s="30">
        <f t="shared" si="0"/>
        <v>0.19903995346673703</v>
      </c>
    </row>
    <row r="44" spans="1:5" ht="12.75">
      <c r="A44" s="13"/>
      <c r="C44" s="35">
        <v>3.402495</v>
      </c>
      <c r="D44" s="35">
        <v>0.692587</v>
      </c>
      <c r="E44" s="30">
        <f t="shared" si="0"/>
        <v>0.20355268707228077</v>
      </c>
    </row>
    <row r="45" spans="1:5" ht="12.75">
      <c r="A45" s="13"/>
      <c r="C45" s="35">
        <v>3.018145</v>
      </c>
      <c r="D45" s="35">
        <v>0.607039</v>
      </c>
      <c r="E45" s="30">
        <f t="shared" si="0"/>
        <v>0.20112983305971052</v>
      </c>
    </row>
    <row r="46" spans="1:5" ht="12.75">
      <c r="A46" s="13"/>
      <c r="C46" s="35">
        <v>3.512175</v>
      </c>
      <c r="D46" s="35">
        <v>0.710077</v>
      </c>
      <c r="E46" s="30">
        <f t="shared" si="0"/>
        <v>0.202175859688085</v>
      </c>
    </row>
    <row r="47" spans="1:5" ht="12.75">
      <c r="A47" s="13" t="s">
        <v>26</v>
      </c>
      <c r="B47" t="s">
        <v>25</v>
      </c>
      <c r="C47" s="35">
        <v>3.4093839999999997</v>
      </c>
      <c r="D47" s="35">
        <v>0.6859759999999999</v>
      </c>
      <c r="E47" s="30">
        <f t="shared" si="0"/>
        <v>0.20120232863179977</v>
      </c>
    </row>
    <row r="48" spans="1:5" ht="12.75">
      <c r="A48" s="13"/>
      <c r="C48" s="35">
        <v>3.3740919999999996</v>
      </c>
      <c r="D48" s="35">
        <v>0.6872389999999999</v>
      </c>
      <c r="E48" s="30">
        <f t="shared" si="0"/>
        <v>0.20368116814834925</v>
      </c>
    </row>
    <row r="49" spans="1:5" ht="12.75">
      <c r="A49" s="13"/>
      <c r="C49" s="35">
        <v>3.4631879999999997</v>
      </c>
      <c r="D49" s="35">
        <v>0.704325</v>
      </c>
      <c r="E49" s="30">
        <f t="shared" si="0"/>
        <v>0.2033747518182669</v>
      </c>
    </row>
    <row r="50" spans="1:5" ht="12.75">
      <c r="A50" s="13"/>
      <c r="C50" s="35">
        <v>3.4752699999999996</v>
      </c>
      <c r="D50" s="35">
        <v>0.7124229999999999</v>
      </c>
      <c r="E50" s="30">
        <f t="shared" si="0"/>
        <v>0.2049978850564129</v>
      </c>
    </row>
    <row r="51" spans="1:5" ht="12.75">
      <c r="A51" s="13" t="s">
        <v>24</v>
      </c>
      <c r="B51" t="s">
        <v>23</v>
      </c>
      <c r="C51" s="35">
        <v>3.5407949999999997</v>
      </c>
      <c r="D51" s="35">
        <v>0.72575</v>
      </c>
      <c r="E51" s="30">
        <f t="shared" si="0"/>
        <v>0.2049680933236745</v>
      </c>
    </row>
    <row r="52" spans="1:5" ht="12.75">
      <c r="A52" s="13"/>
      <c r="C52" s="35">
        <v>3.545378</v>
      </c>
      <c r="D52" s="35">
        <v>0.714206</v>
      </c>
      <c r="E52" s="30">
        <f t="shared" si="0"/>
        <v>0.2014470671392444</v>
      </c>
    </row>
    <row r="53" spans="1:5" ht="12.75">
      <c r="A53" s="13"/>
      <c r="C53" s="35">
        <v>3.579882</v>
      </c>
      <c r="D53" s="35">
        <v>0.7228009999999999</v>
      </c>
      <c r="E53" s="30">
        <f t="shared" si="0"/>
        <v>0.20190637568500858</v>
      </c>
    </row>
    <row r="54" spans="1:5" ht="12.75">
      <c r="A54" s="13"/>
      <c r="C54" s="35">
        <v>3.229612</v>
      </c>
      <c r="D54" s="35">
        <v>0.637034</v>
      </c>
      <c r="E54" s="30">
        <f t="shared" si="0"/>
        <v>0.19724784277492158</v>
      </c>
    </row>
    <row r="56" ht="12.75">
      <c r="C56" s="37"/>
    </row>
    <row r="57" ht="12.75">
      <c r="C57" s="38"/>
    </row>
  </sheetData>
  <printOptions/>
  <pageMargins left="0.75" right="0.75" top="0.67" bottom="0.68" header="0.5" footer="0.5"/>
  <pageSetup fitToHeight="1" fitToWidth="1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Waterhouse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phatfiel</dc:creator>
  <cp:keywords/>
  <dc:description/>
  <cp:lastModifiedBy>oharadj</cp:lastModifiedBy>
  <cp:lastPrinted>2001-09-20T15:37:38Z</cp:lastPrinted>
  <dcterms:created xsi:type="dcterms:W3CDTF">1996-12-17T02:21:23Z</dcterms:created>
  <cp:category/>
  <cp:version/>
  <cp:contentType/>
  <cp:contentStatus/>
</cp:coreProperties>
</file>