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  <sheet name="df c3" sheetId="8" r:id="rId8"/>
  </sheets>
  <definedNames>
    <definedName name="_xlnm.Print_Titles" localSheetId="7">'df c3'!$B:$B</definedName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<sst xmlns="http://schemas.openxmlformats.org/spreadsheetml/2006/main" count="1036" uniqueCount="232">
  <si>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</si>
  <si>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</si>
  <si>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</si>
  <si>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</si>
  <si>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</si>
  <si>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</si>
  <si>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</si>
  <si>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</si>
  <si>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</si>
  <si>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</si>
  <si>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</si>
  <si>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</si>
  <si>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</si>
  <si>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</si>
  <si>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</si>
  <si>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</si>
  <si>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</si>
  <si>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</si>
  <si>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</si>
  <si>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</si>
  <si>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</si>
  <si>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</si>
  <si>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Ash</t>
  </si>
  <si>
    <t>HCl</t>
  </si>
  <si>
    <t>Cl2</t>
  </si>
  <si>
    <t>DRE</t>
  </si>
  <si>
    <t>lb/hr</t>
  </si>
  <si>
    <t>ug/dscm</t>
  </si>
  <si>
    <t>SVM</t>
  </si>
  <si>
    <t>LVM</t>
  </si>
  <si>
    <t>mg/dscm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</si>
  <si>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</si>
  <si>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</si>
  <si>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</si>
  <si>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</si>
  <si>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</si>
  <si>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</si>
  <si>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</si>
  <si>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</si>
  <si>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</si>
  <si>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</si>
  <si>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</si>
  <si>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</si>
  <si>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</si>
  <si>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</si>
  <si>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</si>
  <si>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</si>
  <si>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</si>
  <si>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</si>
  <si>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</si>
  <si>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</si>
  <si>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</si>
  <si>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</si>
  <si>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</si>
  <si>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</si>
  <si>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n</t>
  </si>
  <si>
    <t>Total Chlorine</t>
  </si>
  <si>
    <t>Phase I ID No.</t>
  </si>
  <si>
    <t>Arsenic</t>
  </si>
  <si>
    <t>Cadmium</t>
  </si>
  <si>
    <t>Antimony</t>
  </si>
  <si>
    <t>CO (RA)</t>
  </si>
  <si>
    <t>Stack Gas Flowrate</t>
  </si>
  <si>
    <t>Oxygen</t>
  </si>
  <si>
    <t>Feedrate MTEC Calculations</t>
  </si>
  <si>
    <t>PM, HCl/Cl2</t>
  </si>
  <si>
    <t>Chlorine</t>
  </si>
  <si>
    <t>Heating Value</t>
  </si>
  <si>
    <t>Btu/lb</t>
  </si>
  <si>
    <t>Thermal Feedrate</t>
  </si>
  <si>
    <t>MMBtu/hr</t>
  </si>
  <si>
    <t>F</t>
  </si>
  <si>
    <t>gpm</t>
  </si>
  <si>
    <t xml:space="preserve">POHC </t>
  </si>
  <si>
    <t>POHC Feedrate</t>
  </si>
  <si>
    <t>Emission Rate</t>
  </si>
  <si>
    <t>in. W.C</t>
  </si>
  <si>
    <t>PM, HCl/Cl2, DRE, metals</t>
  </si>
  <si>
    <t>Eastman Kodak Company</t>
  </si>
  <si>
    <t>Trial Burn Report. September 1992</t>
  </si>
  <si>
    <t>Trial burn, high temp, max feedrate</t>
  </si>
  <si>
    <t>Trial burn, low temp</t>
  </si>
  <si>
    <t>PM, HCl/Cl2, DRE, PCDD/F</t>
  </si>
  <si>
    <t>Trial burn, high temp</t>
  </si>
  <si>
    <t>PM, metals</t>
  </si>
  <si>
    <t>June 23-24, 1992</t>
  </si>
  <si>
    <t>May 20-22, 1992</t>
  </si>
  <si>
    <t>June 2-4, 1992</t>
  </si>
  <si>
    <t>August 11-12, 1992</t>
  </si>
  <si>
    <t>CO (MHRA)</t>
  </si>
  <si>
    <t>HC (RA)</t>
  </si>
  <si>
    <t>HC (MHRA)</t>
  </si>
  <si>
    <t>Carbon Tetrachloride</t>
  </si>
  <si>
    <t>Chlorobenzene</t>
  </si>
  <si>
    <t>Toluene</t>
  </si>
  <si>
    <t>915C1</t>
  </si>
  <si>
    <t>915C2</t>
  </si>
  <si>
    <t>915C3</t>
  </si>
  <si>
    <t>915C4</t>
  </si>
  <si>
    <t>Rochester</t>
  </si>
  <si>
    <t>New York</t>
  </si>
  <si>
    <t>Fuel oil</t>
  </si>
  <si>
    <t>Environmental Analytical Services</t>
  </si>
  <si>
    <t>Metals</t>
  </si>
  <si>
    <t>Nickel</t>
  </si>
  <si>
    <t>PCDD/F</t>
  </si>
  <si>
    <t>Silver</t>
  </si>
  <si>
    <t>Fuel Grade Liq</t>
  </si>
  <si>
    <t>Non-Fuel Grade Liq</t>
  </si>
  <si>
    <t>Synthetic Pack</t>
  </si>
  <si>
    <t>Total Pack</t>
  </si>
  <si>
    <t>Fuel Grade SCC</t>
  </si>
  <si>
    <t>pack/hr</t>
  </si>
  <si>
    <t>Non-Haz Chemical Fuel</t>
  </si>
  <si>
    <t>Kiln Exit Temperature</t>
  </si>
  <si>
    <t>SCC Exit Temperature</t>
  </si>
  <si>
    <t>SCC Permit Temperature</t>
  </si>
  <si>
    <t>ID Fan</t>
  </si>
  <si>
    <t>Kiln Pressure</t>
  </si>
  <si>
    <t>Venturi Pressure Diff.</t>
  </si>
  <si>
    <t>Venturi pH</t>
  </si>
  <si>
    <t>Venturi Throat Water Flow</t>
  </si>
  <si>
    <t>Venturi Approach Water Flow</t>
  </si>
  <si>
    <t>Quench Recycle Water Flow</t>
  </si>
  <si>
    <t>Recycle Tank Blowdown</t>
  </si>
  <si>
    <t>Amps</t>
  </si>
  <si>
    <t>pH</t>
  </si>
  <si>
    <t>PCDD/PCDF</t>
  </si>
  <si>
    <t>Facility Name and ID:</t>
  </si>
  <si>
    <t>Condition ID:</t>
  </si>
  <si>
    <t>Condition/Test Date:</t>
  </si>
  <si>
    <t>I-TEF</t>
  </si>
  <si>
    <t>Run 1</t>
  </si>
  <si>
    <t>Run 3</t>
  </si>
  <si>
    <t>Wght Fact</t>
  </si>
  <si>
    <t xml:space="preserve"> TEQ</t>
  </si>
  <si>
    <t>TEQ</t>
  </si>
  <si>
    <t>1/2 ND</t>
  </si>
  <si>
    <t>Detected in sample volume (pg)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</si>
  <si>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</si>
  <si>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</si>
  <si>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</si>
  <si>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</si>
  <si>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</si>
  <si>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</si>
  <si>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</si>
  <si>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</si>
  <si>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</si>
  <si>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</si>
  <si>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</si>
  <si>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</si>
  <si>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</si>
  <si>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</si>
  <si>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</si>
  <si>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</si>
  <si>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</si>
  <si>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</si>
  <si>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</si>
  <si>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</si>
  <si>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</si>
  <si>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</si>
  <si>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</si>
  <si>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</si>
  <si>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</si>
  <si>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</si>
  <si>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</si>
  <si>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</si>
  <si>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</si>
  <si>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</si>
  <si>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</si>
  <si>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Run 2</t>
  </si>
  <si>
    <t>Trial burn, low temp, kiln only</t>
  </si>
  <si>
    <t>Combustor Class</t>
  </si>
  <si>
    <t>B-218 Chemical Waste Incinerator</t>
  </si>
  <si>
    <t>NYD980592497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</si>
  <si>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</si>
  <si>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</si>
  <si>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</si>
  <si>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</si>
  <si>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</si>
  <si>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</si>
  <si>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</si>
  <si>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</si>
  <si>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</si>
  <si>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Rotary kiln</t>
  </si>
  <si>
    <t>R1</t>
  </si>
  <si>
    <t>R2</t>
  </si>
  <si>
    <t>R3</t>
  </si>
  <si>
    <t>Cond Avg</t>
  </si>
  <si>
    <t>Rotary Kiln Incinerator with afterburner, F.L. Smidth, 12' x 35' long, 120 MMBtu/hr</t>
  </si>
  <si>
    <t>Synthetic packs, wide range of liquids and solids</t>
  </si>
  <si>
    <t>Q/VS</t>
  </si>
  <si>
    <t>Quench, venturi scrubber (Air Pollution Industries, variable throat, up to 80" water drop), variable cyclonic liquid gas separator</t>
  </si>
  <si>
    <t>Number of Sister Facilities</t>
  </si>
  <si>
    <t>Combustor Type</t>
  </si>
  <si>
    <t>Liq, solid</t>
  </si>
  <si>
    <t>Cond Dates</t>
  </si>
  <si>
    <t>E1</t>
  </si>
  <si>
    <t>E2</t>
  </si>
  <si>
    <t>Feedstream Number</t>
  </si>
  <si>
    <t>Misc. fuel</t>
  </si>
  <si>
    <t>Liq HW</t>
  </si>
  <si>
    <t>APCS Detailed Acronym</t>
  </si>
  <si>
    <t>APCS General Class</t>
  </si>
  <si>
    <t>WQ, HEWS</t>
  </si>
  <si>
    <t>Chromium (Hex)</t>
  </si>
  <si>
    <t>No Be</t>
  </si>
  <si>
    <t xml:space="preserve">LVM </t>
  </si>
  <si>
    <t>Cr Only</t>
  </si>
  <si>
    <t>oil</t>
  </si>
  <si>
    <t>source</t>
  </si>
  <si>
    <t>cond</t>
  </si>
  <si>
    <t>emiss</t>
  </si>
  <si>
    <t>feed</t>
  </si>
  <si>
    <t>process</t>
  </si>
  <si>
    <t>df c2</t>
  </si>
  <si>
    <t>df c3</t>
  </si>
  <si>
    <t>F1</t>
  </si>
  <si>
    <t>F2</t>
  </si>
  <si>
    <t>F3</t>
  </si>
  <si>
    <t>F4</t>
  </si>
  <si>
    <t>F5</t>
  </si>
  <si>
    <t>F6</t>
  </si>
  <si>
    <t>Onsite incinerator</t>
  </si>
  <si>
    <t>Feed Class 2</t>
  </si>
  <si>
    <t xml:space="preserve">Feed Class </t>
  </si>
  <si>
    <t>MF</t>
  </si>
  <si>
    <t>Estimated Firing Rate</t>
  </si>
  <si>
    <t>Tier I for all metals except Cr and Pb (Tier III)</t>
  </si>
  <si>
    <t>Full ND</t>
  </si>
  <si>
    <t>N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</si>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</sst>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mmmm\-yy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17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E26" sqref="E26"/>
    </sheetView>
  </sheetViews>
  <sheetFormatPr defaultColWidth="9.140625" defaultRowHeight="12.75"/>
  <sheetData>
    <row r="1" ht="12.75">
      <c r="A1" t="s">
        <v>210</v>
      </c>
    </row>
    <row r="2" ht="12.75">
      <c r="A2" t="s">
        <v>211</v>
      </c>
    </row>
    <row r="3" ht="12.75">
      <c r="A3" t="s">
        <v>212</v>
      </c>
    </row>
    <row r="4" ht="12.75">
      <c r="A4" t="s">
        <v>213</v>
      </c>
    </row>
    <row r="5" ht="12.75">
      <c r="A5" t="s">
        <v>214</v>
      </c>
    </row>
    <row r="6" ht="12.75">
      <c r="A6" t="s">
        <v>215</v>
      </c>
    </row>
    <row r="7" ht="12.75">
      <c r="A7" t="s">
        <v>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9"/>
  <sheetViews>
    <sheetView workbookViewId="0" topLeftCell="B12">
      <selection activeCell="C22" sqref="C22"/>
    </sheetView>
  </sheetViews>
  <sheetFormatPr defaultColWidth="9.140625" defaultRowHeight="12.75"/>
  <cols>
    <col min="1" max="1" width="3.7109375" style="1" hidden="1" customWidth="1"/>
    <col min="2" max="2" width="25.8515625" style="1" customWidth="1"/>
    <col min="3" max="3" width="58.421875" style="1" customWidth="1"/>
    <col min="4" max="16384" width="8.8515625" style="1" customWidth="1"/>
  </cols>
  <sheetData>
    <row r="1" spans="2:12" ht="12.75">
      <c r="B1" s="5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57</v>
      </c>
      <c r="C3" s="10">
        <v>915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t="s">
        <v>174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78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99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100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173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193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1" t="s">
        <v>172</v>
      </c>
      <c r="C12" s="1" t="s">
        <v>223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194</v>
      </c>
      <c r="C13" s="9" t="s">
        <v>184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30" customFormat="1" ht="25.5">
      <c r="B14" s="29" t="s">
        <v>32</v>
      </c>
      <c r="C14" s="29" t="s">
        <v>189</v>
      </c>
      <c r="D14" s="29"/>
      <c r="E14" s="29"/>
      <c r="F14" s="29"/>
      <c r="G14" s="29"/>
      <c r="H14" s="29"/>
      <c r="I14" s="29"/>
      <c r="J14" s="29"/>
      <c r="K14" s="29"/>
      <c r="L14" s="29"/>
    </row>
    <row r="15" spans="2:12" s="30" customFormat="1" ht="12.75">
      <c r="B15" s="29" t="s">
        <v>37</v>
      </c>
      <c r="C15" s="31"/>
      <c r="D15" s="29"/>
      <c r="E15" s="29"/>
      <c r="F15" s="29"/>
      <c r="G15" s="29"/>
      <c r="H15" s="29"/>
      <c r="I15" s="29"/>
      <c r="J15" s="29"/>
      <c r="K15" s="29"/>
      <c r="L15" s="29"/>
    </row>
    <row r="16" spans="2:12" s="30" customFormat="1" ht="12.75">
      <c r="B16" s="9" t="s">
        <v>41</v>
      </c>
      <c r="C16" s="29"/>
      <c r="F16" s="29"/>
      <c r="G16" s="29"/>
      <c r="H16" s="29"/>
      <c r="I16" s="29"/>
      <c r="J16" s="29"/>
      <c r="K16" s="29"/>
      <c r="L16" s="29"/>
    </row>
    <row r="17" spans="2:12" s="30" customFormat="1" ht="12.75">
      <c r="B17" s="29" t="s">
        <v>202</v>
      </c>
      <c r="C17" s="29" t="s">
        <v>191</v>
      </c>
      <c r="D17" s="29"/>
      <c r="E17" s="29"/>
      <c r="F17" s="29"/>
      <c r="G17" s="29"/>
      <c r="H17" s="29"/>
      <c r="I17" s="29"/>
      <c r="J17" s="29"/>
      <c r="K17" s="29"/>
      <c r="L17" s="29"/>
    </row>
    <row r="18" spans="2:12" s="30" customFormat="1" ht="12.75">
      <c r="B18" s="29" t="s">
        <v>203</v>
      </c>
      <c r="C18" s="29" t="s">
        <v>204</v>
      </c>
      <c r="D18" s="29"/>
      <c r="E18" s="29"/>
      <c r="F18" s="29"/>
      <c r="G18" s="29"/>
      <c r="H18" s="29"/>
      <c r="I18" s="29"/>
      <c r="J18" s="29"/>
      <c r="K18" s="29"/>
      <c r="L18" s="29"/>
    </row>
    <row r="19" spans="2:12" ht="25.5">
      <c r="B19" s="29" t="s">
        <v>7</v>
      </c>
      <c r="C19" s="29" t="s">
        <v>192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35</v>
      </c>
      <c r="C20" s="29" t="s">
        <v>195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42</v>
      </c>
      <c r="C21" s="34" t="s">
        <v>190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36</v>
      </c>
      <c r="C22" s="9" t="s">
        <v>209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29" t="s">
        <v>101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11">
        <v>4.999756011909448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11">
        <v>90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38</v>
      </c>
      <c r="C27" s="11">
        <v>25.291702569868384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39</v>
      </c>
      <c r="C28" s="11">
        <v>162.33333333333334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9" t="s">
        <v>11</v>
      </c>
      <c r="C30" s="9" t="s">
        <v>228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54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B12">
      <selection activeCell="C22" sqref="C22"/>
    </sheetView>
  </sheetViews>
  <sheetFormatPr defaultColWidth="9.140625" defaultRowHeight="12.75"/>
  <cols>
    <col min="1" max="1" width="3.7109375" style="0" hidden="1" customWidth="1"/>
    <col min="2" max="2" width="21.140625" style="0" customWidth="1"/>
    <col min="3" max="3" width="67.00390625" style="0" customWidth="1"/>
  </cols>
  <sheetData>
    <row r="1" ht="12.75">
      <c r="B1" s="5" t="s">
        <v>175</v>
      </c>
    </row>
    <row r="3" spans="2:12" s="1" customFormat="1" ht="12.75">
      <c r="B3" s="5" t="s">
        <v>95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" customFormat="1" ht="12.75">
      <c r="B5" s="38" t="s">
        <v>176</v>
      </c>
      <c r="C5" s="34" t="s">
        <v>79</v>
      </c>
      <c r="D5" s="9"/>
      <c r="E5" s="9"/>
      <c r="F5" s="9"/>
      <c r="G5" s="9"/>
      <c r="H5" s="9"/>
      <c r="I5" s="9"/>
      <c r="J5" s="9"/>
      <c r="K5" s="9"/>
      <c r="L5" s="9"/>
    </row>
    <row r="6" spans="2:12" s="1" customFormat="1" ht="12.75">
      <c r="B6" s="9" t="s">
        <v>177</v>
      </c>
      <c r="C6" s="9" t="s">
        <v>102</v>
      </c>
      <c r="D6" s="9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178</v>
      </c>
      <c r="C7" s="9" t="s">
        <v>78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179</v>
      </c>
      <c r="C8" s="12" t="s">
        <v>85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10" t="s">
        <v>196</v>
      </c>
      <c r="C9" s="64">
        <v>33756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180</v>
      </c>
      <c r="C10" s="9" t="s">
        <v>80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38" t="s">
        <v>181</v>
      </c>
      <c r="C11" s="35" t="s">
        <v>77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38"/>
      <c r="C12" s="35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5" t="s">
        <v>96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1" customFormat="1" ht="12.75">
      <c r="B15" s="38" t="s">
        <v>176</v>
      </c>
      <c r="C15" s="34" t="s">
        <v>79</v>
      </c>
      <c r="D15" s="9"/>
      <c r="E15" s="9"/>
      <c r="F15" s="9"/>
      <c r="G15" s="9"/>
      <c r="H15" s="9"/>
      <c r="I15" s="9"/>
      <c r="J15" s="9"/>
      <c r="K15" s="9"/>
      <c r="L15" s="9"/>
    </row>
    <row r="16" spans="2:12" s="1" customFormat="1" ht="12.75">
      <c r="B16" s="9" t="s">
        <v>177</v>
      </c>
      <c r="C16" s="9" t="s">
        <v>102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178</v>
      </c>
      <c r="C17" s="9" t="s">
        <v>78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179</v>
      </c>
      <c r="C18" s="12" t="s">
        <v>86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10" t="s">
        <v>196</v>
      </c>
      <c r="C19" s="64">
        <v>33756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180</v>
      </c>
      <c r="C20" s="9" t="s">
        <v>81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38" t="s">
        <v>181</v>
      </c>
      <c r="C21" s="35" t="s">
        <v>82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38"/>
      <c r="C22" s="35"/>
      <c r="D22" s="9"/>
      <c r="E22" s="9"/>
      <c r="F22" s="9"/>
      <c r="G22" s="9"/>
      <c r="H22" s="9"/>
      <c r="I22" s="9"/>
      <c r="J22" s="9"/>
      <c r="K22" s="9"/>
      <c r="L22" s="9"/>
    </row>
    <row r="23" spans="2:12" s="1" customFormat="1" ht="12.75">
      <c r="B23" s="5" t="s">
        <v>97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s="1" customFormat="1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s="1" customFormat="1" ht="12.75">
      <c r="B25" s="38" t="s">
        <v>176</v>
      </c>
      <c r="C25" s="34" t="s">
        <v>79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2.75">
      <c r="B26" s="9" t="s">
        <v>177</v>
      </c>
      <c r="C26" s="9" t="s">
        <v>102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178</v>
      </c>
      <c r="C27" s="9" t="s">
        <v>78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s="9" t="s">
        <v>179</v>
      </c>
      <c r="C28" s="12" t="s">
        <v>87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10" t="s">
        <v>196</v>
      </c>
      <c r="C29" s="64">
        <v>33756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9" t="s">
        <v>180</v>
      </c>
      <c r="C30" s="9" t="s">
        <v>171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38" t="s">
        <v>181</v>
      </c>
      <c r="C31" s="35" t="s">
        <v>82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2.75">
      <c r="B32" s="38"/>
      <c r="C32" s="35"/>
      <c r="D32" s="9"/>
      <c r="E32" s="9"/>
      <c r="F32" s="9"/>
      <c r="G32" s="9"/>
      <c r="H32" s="9"/>
      <c r="I32" s="9"/>
      <c r="J32" s="9"/>
      <c r="K32" s="9"/>
      <c r="L32" s="9"/>
    </row>
    <row r="33" spans="2:12" s="1" customFormat="1" ht="12.75">
      <c r="B33" s="5" t="s">
        <v>98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s="1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s="1" customFormat="1" ht="12.75">
      <c r="B35" s="38" t="s">
        <v>176</v>
      </c>
      <c r="C35" s="34" t="s">
        <v>79</v>
      </c>
      <c r="D35" s="9"/>
      <c r="E35" s="9"/>
      <c r="F35" s="9"/>
      <c r="G35" s="9"/>
      <c r="H35" s="9"/>
      <c r="I35" s="9"/>
      <c r="J35" s="9"/>
      <c r="K35" s="9"/>
      <c r="L35" s="9"/>
    </row>
    <row r="36" spans="2:12" s="1" customFormat="1" ht="12.75">
      <c r="B36" s="9" t="s">
        <v>177</v>
      </c>
      <c r="C36" s="9" t="s">
        <v>102</v>
      </c>
      <c r="D36" s="9"/>
      <c r="E36" s="9"/>
      <c r="F36" s="9"/>
      <c r="G36" s="9"/>
      <c r="H36" s="9"/>
      <c r="I36" s="9"/>
      <c r="J36" s="9"/>
      <c r="K36" s="9"/>
      <c r="L36" s="9"/>
    </row>
    <row r="37" spans="2:12" s="1" customFormat="1" ht="12.75">
      <c r="B37" s="9" t="s">
        <v>178</v>
      </c>
      <c r="C37" s="9" t="s">
        <v>78</v>
      </c>
      <c r="D37" s="9"/>
      <c r="E37" s="9"/>
      <c r="F37" s="9"/>
      <c r="G37" s="9"/>
      <c r="H37" s="9"/>
      <c r="I37" s="9"/>
      <c r="J37" s="9"/>
      <c r="K37" s="9"/>
      <c r="L37" s="9"/>
    </row>
    <row r="38" spans="2:12" s="1" customFormat="1" ht="12.75">
      <c r="B38" s="9" t="s">
        <v>179</v>
      </c>
      <c r="C38" s="12" t="s">
        <v>88</v>
      </c>
      <c r="D38" s="9"/>
      <c r="E38" s="9"/>
      <c r="F38" s="9"/>
      <c r="G38" s="9"/>
      <c r="H38" s="9"/>
      <c r="I38" s="9"/>
      <c r="J38" s="9"/>
      <c r="K38" s="9"/>
      <c r="L38" s="9"/>
    </row>
    <row r="39" spans="2:12" s="1" customFormat="1" ht="12.75">
      <c r="B39" s="10" t="s">
        <v>196</v>
      </c>
      <c r="C39" s="64">
        <v>33817</v>
      </c>
      <c r="D39" s="9"/>
      <c r="E39" s="9"/>
      <c r="F39" s="9"/>
      <c r="G39" s="9"/>
      <c r="H39" s="9"/>
      <c r="I39" s="9"/>
      <c r="J39" s="9"/>
      <c r="K39" s="9"/>
      <c r="L39" s="9"/>
    </row>
    <row r="40" spans="2:12" s="1" customFormat="1" ht="12.75">
      <c r="B40" s="9" t="s">
        <v>180</v>
      </c>
      <c r="C40" s="9" t="s">
        <v>83</v>
      </c>
      <c r="D40" s="9"/>
      <c r="E40" s="9"/>
      <c r="F40" s="9"/>
      <c r="G40" s="9"/>
      <c r="H40" s="9"/>
      <c r="I40" s="9"/>
      <c r="J40" s="9"/>
      <c r="K40" s="9"/>
      <c r="L40" s="9"/>
    </row>
    <row r="41" spans="2:12" s="1" customFormat="1" ht="12.75">
      <c r="B41" s="38" t="s">
        <v>181</v>
      </c>
      <c r="C41" s="35" t="s">
        <v>84</v>
      </c>
      <c r="D41" s="9"/>
      <c r="E41" s="9"/>
      <c r="F41" s="9"/>
      <c r="G41" s="9"/>
      <c r="H41" s="9"/>
      <c r="I41" s="9"/>
      <c r="J41" s="9"/>
      <c r="K41" s="9"/>
      <c r="L4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workbookViewId="0" topLeftCell="B1">
      <selection activeCell="C22" sqref="C22"/>
    </sheetView>
  </sheetViews>
  <sheetFormatPr defaultColWidth="9.140625" defaultRowHeight="12.75"/>
  <cols>
    <col min="1" max="1" width="3.00390625" style="14" hidden="1" customWidth="1"/>
    <col min="2" max="2" width="21.140625" style="14" customWidth="1"/>
    <col min="3" max="3" width="7.28125" style="14" customWidth="1"/>
    <col min="4" max="4" width="8.8515625" style="6" customWidth="1"/>
    <col min="5" max="5" width="6.140625" style="6" customWidth="1"/>
    <col min="6" max="6" width="3.7109375" style="6" customWidth="1"/>
    <col min="7" max="7" width="11.28125" style="14" customWidth="1"/>
    <col min="8" max="8" width="3.421875" style="14" customWidth="1"/>
    <col min="9" max="9" width="11.00390625" style="15" customWidth="1"/>
    <col min="10" max="10" width="3.57421875" style="14" customWidth="1"/>
    <col min="11" max="11" width="10.8515625" style="14" customWidth="1"/>
    <col min="12" max="12" width="2.140625" style="14" customWidth="1"/>
    <col min="13" max="16384" width="8.8515625" style="14" customWidth="1"/>
  </cols>
  <sheetData>
    <row r="1" spans="2:3" ht="12.75">
      <c r="B1" s="13" t="s">
        <v>182</v>
      </c>
      <c r="C1" s="13"/>
    </row>
    <row r="2" spans="2:11" ht="12.75">
      <c r="B2" s="16"/>
      <c r="C2" s="16"/>
      <c r="G2" s="16"/>
      <c r="H2" s="16"/>
      <c r="I2" s="17"/>
      <c r="J2" s="16"/>
      <c r="K2" s="16"/>
    </row>
    <row r="3" spans="2:5" ht="12.75">
      <c r="B3" s="9"/>
      <c r="C3" s="9" t="s">
        <v>46</v>
      </c>
      <c r="D3" s="6" t="s">
        <v>12</v>
      </c>
      <c r="E3" s="6" t="s">
        <v>33</v>
      </c>
    </row>
    <row r="4" spans="2:11" ht="12.75">
      <c r="B4" s="9"/>
      <c r="C4" s="9"/>
      <c r="G4" s="16"/>
      <c r="H4" s="16"/>
      <c r="I4" s="17"/>
      <c r="J4" s="16"/>
      <c r="K4" s="16"/>
    </row>
    <row r="5" spans="2:11" ht="12.75">
      <c r="B5" s="9"/>
      <c r="C5" s="9"/>
      <c r="G5" s="16"/>
      <c r="H5" s="16"/>
      <c r="I5" s="17"/>
      <c r="J5" s="16"/>
      <c r="K5" s="16"/>
    </row>
    <row r="6" spans="1:13" ht="12.75">
      <c r="A6" s="14">
        <v>1</v>
      </c>
      <c r="B6" s="18" t="s">
        <v>95</v>
      </c>
      <c r="C6" s="18"/>
      <c r="G6" s="16" t="s">
        <v>185</v>
      </c>
      <c r="H6" s="16"/>
      <c r="I6" s="17" t="s">
        <v>186</v>
      </c>
      <c r="J6" s="16"/>
      <c r="K6" s="16" t="s">
        <v>187</v>
      </c>
      <c r="M6" s="14" t="s">
        <v>188</v>
      </c>
    </row>
    <row r="7" spans="2:11" ht="12.75">
      <c r="B7" s="18"/>
      <c r="C7" s="18"/>
      <c r="G7" s="16"/>
      <c r="H7" s="16"/>
      <c r="I7" s="17"/>
      <c r="J7" s="16"/>
      <c r="K7" s="16"/>
    </row>
    <row r="8" spans="2:13" ht="12.75">
      <c r="B8" s="6" t="s">
        <v>13</v>
      </c>
      <c r="C8" s="6" t="s">
        <v>197</v>
      </c>
      <c r="D8" s="6" t="s">
        <v>14</v>
      </c>
      <c r="E8" s="6" t="s">
        <v>15</v>
      </c>
      <c r="F8"/>
      <c r="G8" s="14">
        <v>0.074</v>
      </c>
      <c r="I8" s="15">
        <v>0.077</v>
      </c>
      <c r="K8" s="14">
        <v>0.078</v>
      </c>
      <c r="M8" s="40">
        <f>AVERAGE(I8,G8,K8)</f>
        <v>0.07633333333333332</v>
      </c>
    </row>
    <row r="9" spans="2:13" ht="12.75">
      <c r="B9" s="6" t="s">
        <v>61</v>
      </c>
      <c r="C9" s="6" t="s">
        <v>197</v>
      </c>
      <c r="D9" s="9" t="s">
        <v>16</v>
      </c>
      <c r="E9" s="6" t="s">
        <v>15</v>
      </c>
      <c r="F9"/>
      <c r="G9">
        <v>1</v>
      </c>
      <c r="H9"/>
      <c r="I9">
        <v>1</v>
      </c>
      <c r="J9"/>
      <c r="K9">
        <v>1</v>
      </c>
      <c r="M9" s="4">
        <f>AVERAGE(I9,G9,K9)</f>
        <v>1</v>
      </c>
    </row>
    <row r="10" spans="2:13" ht="12.75">
      <c r="B10" s="14" t="s">
        <v>89</v>
      </c>
      <c r="C10" s="14" t="s">
        <v>197</v>
      </c>
      <c r="D10" s="9" t="s">
        <v>16</v>
      </c>
      <c r="E10" s="6" t="s">
        <v>15</v>
      </c>
      <c r="G10">
        <v>10.5</v>
      </c>
      <c r="H10"/>
      <c r="I10">
        <v>13.6</v>
      </c>
      <c r="J10"/>
      <c r="K10">
        <v>18.4</v>
      </c>
      <c r="M10" s="4">
        <f>AVERAGE(I10,G10,K10)</f>
        <v>14.166666666666666</v>
      </c>
    </row>
    <row r="11" spans="2:13" ht="12.75">
      <c r="B11" s="14" t="s">
        <v>90</v>
      </c>
      <c r="C11" s="14" t="s">
        <v>197</v>
      </c>
      <c r="D11" s="9" t="s">
        <v>16</v>
      </c>
      <c r="E11" s="6" t="s">
        <v>15</v>
      </c>
      <c r="G11" s="14">
        <v>0.33</v>
      </c>
      <c r="I11" s="15">
        <v>0.33</v>
      </c>
      <c r="K11" s="14">
        <v>0.42</v>
      </c>
      <c r="M11" s="39">
        <f>AVERAGE(I11,G11,K11)</f>
        <v>0.36000000000000004</v>
      </c>
    </row>
    <row r="12" spans="2:13" ht="12.75">
      <c r="B12" s="14" t="s">
        <v>91</v>
      </c>
      <c r="C12" s="14" t="s">
        <v>197</v>
      </c>
      <c r="D12" s="9" t="s">
        <v>16</v>
      </c>
      <c r="E12" s="6" t="s">
        <v>15</v>
      </c>
      <c r="G12" s="14">
        <v>33.3</v>
      </c>
      <c r="I12" s="15">
        <v>4.5</v>
      </c>
      <c r="K12" s="14">
        <v>26.4</v>
      </c>
      <c r="M12" s="4">
        <f>AVERAGE(I12,G12,K12)</f>
        <v>21.399999999999995</v>
      </c>
    </row>
    <row r="14" spans="2:13" ht="12.75">
      <c r="B14" s="6" t="s">
        <v>23</v>
      </c>
      <c r="C14" s="6"/>
      <c r="D14" s="6" t="s">
        <v>26</v>
      </c>
      <c r="E14" s="9" t="s">
        <v>55</v>
      </c>
      <c r="F14"/>
      <c r="G14" s="19">
        <v>3.6</v>
      </c>
      <c r="H14"/>
      <c r="I14" s="15">
        <v>4.8</v>
      </c>
      <c r="J14"/>
      <c r="K14" s="14">
        <v>3.4</v>
      </c>
      <c r="M14" s="4"/>
    </row>
    <row r="15" spans="2:13" ht="13.5" customHeight="1">
      <c r="B15" s="6" t="s">
        <v>24</v>
      </c>
      <c r="C15" s="6"/>
      <c r="D15" s="6" t="s">
        <v>26</v>
      </c>
      <c r="E15" s="9" t="s">
        <v>55</v>
      </c>
      <c r="F15"/>
      <c r="G15" s="14">
        <v>0.2</v>
      </c>
      <c r="H15"/>
      <c r="I15" s="15">
        <v>0.2</v>
      </c>
      <c r="J15"/>
      <c r="K15" s="14">
        <v>0.3</v>
      </c>
      <c r="M15" s="4"/>
    </row>
    <row r="16" spans="2:11" ht="12.75">
      <c r="B16" s="6"/>
      <c r="C16" s="6"/>
      <c r="G16" s="39"/>
      <c r="H16" s="6"/>
      <c r="I16" s="39"/>
      <c r="J16" s="6"/>
      <c r="K16" s="39"/>
    </row>
    <row r="17" spans="2:11" ht="12.75">
      <c r="B17" s="6" t="s">
        <v>73</v>
      </c>
      <c r="C17" s="6" t="s">
        <v>92</v>
      </c>
      <c r="G17" s="19"/>
      <c r="H17" s="19"/>
      <c r="I17" s="20"/>
      <c r="J17" s="19"/>
      <c r="K17" s="19"/>
    </row>
    <row r="18" spans="2:11" ht="12.75">
      <c r="B18" s="6" t="s">
        <v>74</v>
      </c>
      <c r="C18" s="6"/>
      <c r="D18" s="6" t="s">
        <v>26</v>
      </c>
      <c r="G18" s="19">
        <v>644</v>
      </c>
      <c r="H18" s="19"/>
      <c r="I18" s="20">
        <v>694</v>
      </c>
      <c r="J18" s="19"/>
      <c r="K18" s="19">
        <v>670</v>
      </c>
    </row>
    <row r="19" spans="2:11" ht="12.75">
      <c r="B19" s="6" t="s">
        <v>75</v>
      </c>
      <c r="C19" s="6" t="s">
        <v>197</v>
      </c>
      <c r="D19" s="6" t="s">
        <v>26</v>
      </c>
      <c r="G19" s="41">
        <v>0.0005</v>
      </c>
      <c r="H19" s="6"/>
      <c r="I19" s="41">
        <v>0.0004</v>
      </c>
      <c r="J19" s="6"/>
      <c r="K19" s="41">
        <v>0.0002</v>
      </c>
    </row>
    <row r="20" spans="2:11" ht="12.75">
      <c r="B20" s="6" t="s">
        <v>25</v>
      </c>
      <c r="C20" s="6" t="s">
        <v>197</v>
      </c>
      <c r="D20" s="6" t="s">
        <v>18</v>
      </c>
      <c r="G20" s="19">
        <v>99.9999</v>
      </c>
      <c r="H20" s="6"/>
      <c r="I20" s="19">
        <v>99.9999</v>
      </c>
      <c r="J20" s="6"/>
      <c r="K20" s="19">
        <v>99.9999</v>
      </c>
    </row>
    <row r="21" spans="2:11" ht="12.75">
      <c r="B21" s="6"/>
      <c r="C21" s="6"/>
      <c r="G21" s="39"/>
      <c r="H21" s="6"/>
      <c r="I21" s="39"/>
      <c r="J21" s="6"/>
      <c r="K21" s="39"/>
    </row>
    <row r="22" spans="2:11" ht="12.75">
      <c r="B22" s="6" t="s">
        <v>73</v>
      </c>
      <c r="C22" s="6" t="s">
        <v>93</v>
      </c>
      <c r="G22" s="19"/>
      <c r="H22" s="19"/>
      <c r="I22" s="20"/>
      <c r="J22" s="19"/>
      <c r="K22" s="19"/>
    </row>
    <row r="23" spans="2:11" ht="12.75">
      <c r="B23" s="6" t="s">
        <v>74</v>
      </c>
      <c r="C23" s="6"/>
      <c r="D23" s="6" t="s">
        <v>26</v>
      </c>
      <c r="G23" s="19">
        <v>1309</v>
      </c>
      <c r="H23" s="19"/>
      <c r="I23" s="20">
        <v>1374</v>
      </c>
      <c r="J23" s="19"/>
      <c r="K23" s="19">
        <v>1108</v>
      </c>
    </row>
    <row r="24" spans="2:11" ht="12.75">
      <c r="B24" s="6" t="s">
        <v>75</v>
      </c>
      <c r="C24" s="6" t="s">
        <v>197</v>
      </c>
      <c r="D24" s="6" t="s">
        <v>26</v>
      </c>
      <c r="G24" s="41">
        <v>0.0007</v>
      </c>
      <c r="H24" s="6"/>
      <c r="I24" s="41">
        <v>0.0003</v>
      </c>
      <c r="J24" s="6"/>
      <c r="K24" s="41">
        <v>0.0002</v>
      </c>
    </row>
    <row r="25" spans="2:11" ht="12.75">
      <c r="B25" s="6" t="s">
        <v>25</v>
      </c>
      <c r="C25" s="6" t="s">
        <v>197</v>
      </c>
      <c r="D25" s="6" t="s">
        <v>18</v>
      </c>
      <c r="G25" s="19">
        <v>99.9999</v>
      </c>
      <c r="H25" s="6"/>
      <c r="I25" s="19">
        <v>99.9999</v>
      </c>
      <c r="J25" s="6"/>
      <c r="K25" s="19">
        <v>99.9999</v>
      </c>
    </row>
    <row r="26" spans="2:11" ht="12.75">
      <c r="B26" s="6"/>
      <c r="C26" s="6"/>
      <c r="G26" s="39"/>
      <c r="H26" s="6"/>
      <c r="I26" s="39"/>
      <c r="J26" s="6"/>
      <c r="K26" s="39"/>
    </row>
    <row r="27" spans="2:11" ht="12.75">
      <c r="B27" s="6" t="s">
        <v>73</v>
      </c>
      <c r="C27" s="6" t="s">
        <v>94</v>
      </c>
      <c r="G27" s="19"/>
      <c r="H27" s="19"/>
      <c r="I27" s="20"/>
      <c r="J27" s="19"/>
      <c r="K27" s="19"/>
    </row>
    <row r="28" spans="2:11" ht="12.75">
      <c r="B28" s="6" t="s">
        <v>74</v>
      </c>
      <c r="C28" s="6"/>
      <c r="D28" s="6" t="s">
        <v>26</v>
      </c>
      <c r="G28" s="19">
        <v>693</v>
      </c>
      <c r="H28" s="19"/>
      <c r="I28" s="20">
        <v>729</v>
      </c>
      <c r="J28" s="19"/>
      <c r="K28" s="19">
        <v>591</v>
      </c>
    </row>
    <row r="29" spans="2:11" ht="12.75">
      <c r="B29" s="6" t="s">
        <v>75</v>
      </c>
      <c r="C29" s="6" t="s">
        <v>197</v>
      </c>
      <c r="D29" s="6" t="s">
        <v>26</v>
      </c>
      <c r="G29" s="41">
        <v>0.0139</v>
      </c>
      <c r="H29" s="6"/>
      <c r="I29" s="41">
        <v>0.0022</v>
      </c>
      <c r="J29" s="6"/>
      <c r="K29" s="41">
        <v>0.0067</v>
      </c>
    </row>
    <row r="30" spans="2:11" ht="12.75">
      <c r="B30" s="6" t="s">
        <v>25</v>
      </c>
      <c r="C30" s="6" t="s">
        <v>197</v>
      </c>
      <c r="D30" s="6" t="s">
        <v>18</v>
      </c>
      <c r="G30" s="19">
        <v>99.998</v>
      </c>
      <c r="H30" s="6"/>
      <c r="I30" s="19">
        <v>99.9997</v>
      </c>
      <c r="J30" s="6"/>
      <c r="K30" s="19">
        <v>99.9989</v>
      </c>
    </row>
    <row r="31" spans="2:11" ht="12.75">
      <c r="B31" s="6"/>
      <c r="C31" s="6"/>
      <c r="G31" s="19"/>
      <c r="H31" s="6"/>
      <c r="I31" s="19"/>
      <c r="J31" s="6"/>
      <c r="K31" s="19"/>
    </row>
    <row r="32" spans="2:11" ht="12.75">
      <c r="B32" s="6" t="s">
        <v>103</v>
      </c>
      <c r="C32" s="6"/>
      <c r="G32" s="19"/>
      <c r="H32" s="6"/>
      <c r="I32" s="19"/>
      <c r="J32" s="6"/>
      <c r="K32" s="19"/>
    </row>
    <row r="33" spans="2:11" ht="12.75">
      <c r="B33" s="6" t="s">
        <v>58</v>
      </c>
      <c r="C33" s="6"/>
      <c r="D33" s="6" t="s">
        <v>27</v>
      </c>
      <c r="E33" s="6" t="s">
        <v>55</v>
      </c>
      <c r="G33" s="19">
        <v>36.4</v>
      </c>
      <c r="H33" s="6"/>
      <c r="I33" s="19">
        <v>36.5</v>
      </c>
      <c r="J33" s="6"/>
      <c r="K33" s="19">
        <v>23.8</v>
      </c>
    </row>
    <row r="34" spans="2:11" ht="12.75">
      <c r="B34" s="6" t="s">
        <v>59</v>
      </c>
      <c r="C34" s="6"/>
      <c r="D34" s="6" t="s">
        <v>27</v>
      </c>
      <c r="E34" s="6" t="s">
        <v>55</v>
      </c>
      <c r="G34" s="19">
        <v>135</v>
      </c>
      <c r="H34" s="6"/>
      <c r="I34" s="19">
        <v>46.7</v>
      </c>
      <c r="J34" s="6"/>
      <c r="K34" s="19">
        <v>46.8</v>
      </c>
    </row>
    <row r="35" spans="2:11" ht="12.75">
      <c r="B35" s="6" t="s">
        <v>49</v>
      </c>
      <c r="C35" s="6"/>
      <c r="D35" s="6" t="s">
        <v>27</v>
      </c>
      <c r="E35" s="6" t="s">
        <v>55</v>
      </c>
      <c r="G35" s="19">
        <v>200</v>
      </c>
      <c r="H35" s="6"/>
      <c r="I35" s="19">
        <v>138</v>
      </c>
      <c r="J35" s="6"/>
      <c r="K35" s="19">
        <v>163</v>
      </c>
    </row>
    <row r="36" spans="2:11" ht="12.75">
      <c r="B36" s="6" t="s">
        <v>205</v>
      </c>
      <c r="C36" s="6"/>
      <c r="D36" s="6" t="s">
        <v>27</v>
      </c>
      <c r="E36" s="6" t="s">
        <v>55</v>
      </c>
      <c r="G36" s="19">
        <v>36.8</v>
      </c>
      <c r="H36" s="6"/>
      <c r="I36" s="19">
        <v>67.1</v>
      </c>
      <c r="J36" s="6"/>
      <c r="K36" s="19">
        <v>20.9</v>
      </c>
    </row>
    <row r="37" spans="2:11" ht="12.75">
      <c r="B37" s="6" t="s">
        <v>45</v>
      </c>
      <c r="C37" s="6"/>
      <c r="D37" s="6" t="s">
        <v>27</v>
      </c>
      <c r="E37" s="6" t="s">
        <v>55</v>
      </c>
      <c r="G37" s="19">
        <v>636</v>
      </c>
      <c r="H37" s="6"/>
      <c r="I37" s="19">
        <v>970</v>
      </c>
      <c r="J37" s="6"/>
      <c r="K37" s="19">
        <v>631</v>
      </c>
    </row>
    <row r="38" spans="2:11" ht="12.75">
      <c r="B38" s="6" t="s">
        <v>104</v>
      </c>
      <c r="C38" s="6"/>
      <c r="D38" s="6" t="s">
        <v>27</v>
      </c>
      <c r="E38" s="6" t="s">
        <v>55</v>
      </c>
      <c r="G38" s="19">
        <v>201</v>
      </c>
      <c r="H38" s="6"/>
      <c r="I38" s="19">
        <v>153</v>
      </c>
      <c r="J38" s="6"/>
      <c r="K38" s="19">
        <v>188</v>
      </c>
    </row>
    <row r="39" spans="2:11" ht="12.75">
      <c r="B39" s="6"/>
      <c r="C39" s="6"/>
      <c r="G39" s="19"/>
      <c r="H39" s="6"/>
      <c r="I39" s="19"/>
      <c r="J39" s="6"/>
      <c r="K39" s="19"/>
    </row>
    <row r="40" spans="2:13" ht="12.75">
      <c r="B40" s="6" t="s">
        <v>50</v>
      </c>
      <c r="C40" s="6" t="s">
        <v>65</v>
      </c>
      <c r="D40" s="6" t="s">
        <v>197</v>
      </c>
      <c r="F40"/>
      <c r="I40" s="14"/>
      <c r="M40"/>
    </row>
    <row r="41" spans="2:13" ht="12.75">
      <c r="B41" s="6" t="s">
        <v>44</v>
      </c>
      <c r="C41" s="6"/>
      <c r="D41" s="6" t="s">
        <v>17</v>
      </c>
      <c r="F41"/>
      <c r="G41" s="4">
        <v>44645.78214578215</v>
      </c>
      <c r="H41" s="45"/>
      <c r="I41" s="45">
        <v>45252.52525252526</v>
      </c>
      <c r="J41" s="45"/>
      <c r="K41" s="4">
        <v>43951.34779750165</v>
      </c>
      <c r="M41" s="4">
        <f>AVERAGE(I41,G41,K41)</f>
        <v>44616.55173193635</v>
      </c>
    </row>
    <row r="42" spans="2:13" ht="12.75">
      <c r="B42" s="6" t="s">
        <v>47</v>
      </c>
      <c r="C42" s="6"/>
      <c r="D42" s="6" t="s">
        <v>18</v>
      </c>
      <c r="F42"/>
      <c r="G42">
        <v>12.2</v>
      </c>
      <c r="H42"/>
      <c r="I42">
        <v>12</v>
      </c>
      <c r="J42"/>
      <c r="K42">
        <v>11.9</v>
      </c>
      <c r="M42" s="4">
        <f>AVERAGE(I42,G42,K42)</f>
        <v>12.033333333333333</v>
      </c>
    </row>
    <row r="43" spans="2:13" ht="12.75">
      <c r="B43" s="6" t="s">
        <v>48</v>
      </c>
      <c r="C43" s="6"/>
      <c r="D43" s="6" t="s">
        <v>18</v>
      </c>
      <c r="F43"/>
      <c r="G43"/>
      <c r="H43"/>
      <c r="I43"/>
      <c r="J43"/>
      <c r="K43"/>
      <c r="M43" s="4"/>
    </row>
    <row r="44" spans="2:13" ht="12.75">
      <c r="B44" s="6" t="s">
        <v>43</v>
      </c>
      <c r="C44" s="6"/>
      <c r="D44" s="6" t="s">
        <v>19</v>
      </c>
      <c r="F44"/>
      <c r="G44"/>
      <c r="H44"/>
      <c r="I44"/>
      <c r="J44"/>
      <c r="K44"/>
      <c r="M44" s="4"/>
    </row>
    <row r="45" spans="2:13" ht="12" customHeight="1">
      <c r="B45" s="6"/>
      <c r="C45" s="6"/>
      <c r="F45"/>
      <c r="G45"/>
      <c r="H45"/>
      <c r="I45"/>
      <c r="J45"/>
      <c r="K45"/>
      <c r="M45"/>
    </row>
    <row r="46" spans="2:13" ht="12.75">
      <c r="B46" s="6" t="s">
        <v>50</v>
      </c>
      <c r="C46" s="6" t="s">
        <v>103</v>
      </c>
      <c r="D46" s="6" t="s">
        <v>198</v>
      </c>
      <c r="F46"/>
      <c r="I46" s="14"/>
      <c r="M46"/>
    </row>
    <row r="47" spans="2:13" ht="12.75">
      <c r="B47" s="6" t="s">
        <v>44</v>
      </c>
      <c r="C47" s="6"/>
      <c r="D47" s="6" t="s">
        <v>17</v>
      </c>
      <c r="F47"/>
      <c r="G47" s="4">
        <v>47010.70425452052</v>
      </c>
      <c r="H47" s="45"/>
      <c r="I47" s="4">
        <v>45918.47185947662</v>
      </c>
      <c r="J47" s="45"/>
      <c r="K47" s="4">
        <v>42648.51467262098</v>
      </c>
      <c r="M47" s="4">
        <f>AVERAGE(K47,G47,I47)</f>
        <v>45192.563595539366</v>
      </c>
    </row>
    <row r="48" spans="2:13" ht="12.75">
      <c r="B48" s="6" t="s">
        <v>47</v>
      </c>
      <c r="C48" s="6"/>
      <c r="D48" s="6" t="s">
        <v>18</v>
      </c>
      <c r="F48"/>
      <c r="G48">
        <v>12.2</v>
      </c>
      <c r="H48"/>
      <c r="I48">
        <v>12</v>
      </c>
      <c r="J48"/>
      <c r="K48">
        <v>11.9</v>
      </c>
      <c r="M48" s="4">
        <f>AVERAGE(I48,G48,K48)</f>
        <v>12.033333333333333</v>
      </c>
    </row>
    <row r="49" spans="2:13" ht="12.75">
      <c r="B49" s="6" t="s">
        <v>48</v>
      </c>
      <c r="C49" s="6"/>
      <c r="D49" s="6" t="s">
        <v>18</v>
      </c>
      <c r="F49"/>
      <c r="G49"/>
      <c r="H49"/>
      <c r="I49"/>
      <c r="J49"/>
      <c r="K49"/>
      <c r="M49" s="4"/>
    </row>
    <row r="50" spans="2:13" ht="12.75">
      <c r="B50" s="6" t="s">
        <v>43</v>
      </c>
      <c r="C50" s="6"/>
      <c r="D50" s="6" t="s">
        <v>19</v>
      </c>
      <c r="F50"/>
      <c r="G50"/>
      <c r="H50"/>
      <c r="I50"/>
      <c r="J50"/>
      <c r="K50"/>
      <c r="M50" s="4"/>
    </row>
    <row r="51" spans="2:13" ht="12.75">
      <c r="B51" s="6"/>
      <c r="C51" s="6"/>
      <c r="F51"/>
      <c r="G51"/>
      <c r="H51"/>
      <c r="I51"/>
      <c r="J51"/>
      <c r="K51"/>
      <c r="M51" s="4"/>
    </row>
    <row r="52" spans="2:13" ht="12.75">
      <c r="B52" s="6" t="s">
        <v>23</v>
      </c>
      <c r="C52" s="6" t="s">
        <v>197</v>
      </c>
      <c r="D52" s="6" t="s">
        <v>16</v>
      </c>
      <c r="E52" s="6" t="s">
        <v>15</v>
      </c>
      <c r="F52"/>
      <c r="G52" s="39">
        <f>G14*454/60/0.0283/G$41*(21-7)/(21-G$42)*667.8</f>
        <v>22.90509040377973</v>
      </c>
      <c r="H52"/>
      <c r="I52" s="39">
        <f>I14*454/60/0.0283/I$41*(21-7)/(21-I$42)*667.8</f>
        <v>29.46107067137809</v>
      </c>
      <c r="J52" s="39"/>
      <c r="K52" s="39">
        <f>K14*454/60/0.0283/K$41*(21-7)/(21-K$42)*667.8</f>
        <v>21.249951566055532</v>
      </c>
      <c r="M52" s="4">
        <f>AVERAGE(K52,G52,I52)</f>
        <v>24.538704213737788</v>
      </c>
    </row>
    <row r="53" spans="2:13" ht="12.75">
      <c r="B53" s="6" t="s">
        <v>24</v>
      </c>
      <c r="C53" t="s">
        <v>197</v>
      </c>
      <c r="D53" s="6" t="s">
        <v>16</v>
      </c>
      <c r="E53" s="6" t="s">
        <v>15</v>
      </c>
      <c r="G53" s="39">
        <f>G15*454/60/0.0283/G$41*(21-7)/(21-G$42)*343.4</f>
        <v>0.6543549336675949</v>
      </c>
      <c r="I53" s="39">
        <f>I15*454/60/0.0283/I$41*(21-7)/(21-I$42)*343.4</f>
        <v>0.6312351295641931</v>
      </c>
      <c r="J53" s="39"/>
      <c r="K53" s="39">
        <f>K15*454/60/0.0283/K$41*(21-7)/(21-K$42)*343.4</f>
        <v>0.9641712076242629</v>
      </c>
      <c r="M53" s="4">
        <f>AVERAGE(K53,G53,I53)</f>
        <v>0.7499204236186836</v>
      </c>
    </row>
    <row r="54" spans="2:13" ht="12.75">
      <c r="B54" s="6" t="s">
        <v>56</v>
      </c>
      <c r="C54" t="s">
        <v>197</v>
      </c>
      <c r="D54" s="6" t="s">
        <v>16</v>
      </c>
      <c r="E54" s="6" t="s">
        <v>15</v>
      </c>
      <c r="G54" s="39">
        <f>(G53*2+G52)</f>
        <v>24.21380027111492</v>
      </c>
      <c r="I54" s="39">
        <f>(I53*2+I52)</f>
        <v>30.723540930506474</v>
      </c>
      <c r="K54" s="39">
        <f>(K53*2+K52)</f>
        <v>23.17829398130406</v>
      </c>
      <c r="M54" s="4">
        <f>AVERAGE(K54,G54,I54)</f>
        <v>26.03854506097515</v>
      </c>
    </row>
    <row r="55" ht="12.75">
      <c r="B55" s="6"/>
    </row>
    <row r="56" spans="2:13" ht="12.75">
      <c r="B56" s="6" t="s">
        <v>58</v>
      </c>
      <c r="C56" s="6" t="s">
        <v>198</v>
      </c>
      <c r="D56" s="6" t="s">
        <v>27</v>
      </c>
      <c r="E56" s="6" t="s">
        <v>15</v>
      </c>
      <c r="G56" s="4">
        <f>G33*(21-7)/(21-G$48)</f>
        <v>57.9090909090909</v>
      </c>
      <c r="I56" s="4">
        <f>I33*(21-7)/(21-I$48)</f>
        <v>56.77777777777778</v>
      </c>
      <c r="K56" s="4">
        <f aca="true" t="shared" si="0" ref="K56:K61">K33*(21-7)/(21-K$48)</f>
        <v>36.61538461538461</v>
      </c>
      <c r="M56" s="4">
        <f aca="true" t="shared" si="1" ref="M56:M61">AVERAGE(K56,G56,I56)</f>
        <v>50.43408443408443</v>
      </c>
    </row>
    <row r="57" spans="2:13" ht="12.75">
      <c r="B57" s="6" t="s">
        <v>59</v>
      </c>
      <c r="C57" s="6" t="s">
        <v>198</v>
      </c>
      <c r="D57" s="6" t="s">
        <v>27</v>
      </c>
      <c r="E57" s="6" t="s">
        <v>15</v>
      </c>
      <c r="G57" s="4">
        <f aca="true" t="shared" si="2" ref="G57:I61">G34*(21-7)/(21-G$48)</f>
        <v>214.77272727272725</v>
      </c>
      <c r="I57" s="4">
        <f t="shared" si="2"/>
        <v>72.64444444444445</v>
      </c>
      <c r="K57" s="4">
        <f t="shared" si="0"/>
        <v>72</v>
      </c>
      <c r="M57" s="4">
        <f t="shared" si="1"/>
        <v>119.8057239057239</v>
      </c>
    </row>
    <row r="58" spans="2:13" ht="12.75">
      <c r="B58" s="6" t="s">
        <v>49</v>
      </c>
      <c r="C58" s="6" t="s">
        <v>198</v>
      </c>
      <c r="D58" s="6" t="s">
        <v>27</v>
      </c>
      <c r="E58" s="6" t="s">
        <v>15</v>
      </c>
      <c r="G58" s="4">
        <f t="shared" si="2"/>
        <v>318.18181818181813</v>
      </c>
      <c r="I58" s="4">
        <f t="shared" si="2"/>
        <v>214.66666666666666</v>
      </c>
      <c r="K58" s="4">
        <f t="shared" si="0"/>
        <v>250.76923076923077</v>
      </c>
      <c r="M58" s="4">
        <f t="shared" si="1"/>
        <v>261.2059052059052</v>
      </c>
    </row>
    <row r="59" spans="2:13" ht="12.75">
      <c r="B59" s="6" t="s">
        <v>205</v>
      </c>
      <c r="C59" s="6" t="s">
        <v>198</v>
      </c>
      <c r="D59" s="6" t="s">
        <v>27</v>
      </c>
      <c r="E59" s="6" t="s">
        <v>15</v>
      </c>
      <c r="G59" s="4">
        <f t="shared" si="2"/>
        <v>58.54545454545453</v>
      </c>
      <c r="I59" s="4">
        <f t="shared" si="2"/>
        <v>104.37777777777777</v>
      </c>
      <c r="K59" s="4">
        <f t="shared" si="0"/>
        <v>32.15384615384615</v>
      </c>
      <c r="M59" s="4">
        <f t="shared" si="1"/>
        <v>65.02569282569281</v>
      </c>
    </row>
    <row r="60" spans="2:13" ht="12.75">
      <c r="B60" s="6" t="s">
        <v>45</v>
      </c>
      <c r="C60" s="6" t="s">
        <v>198</v>
      </c>
      <c r="D60" s="6" t="s">
        <v>27</v>
      </c>
      <c r="E60" s="6" t="s">
        <v>15</v>
      </c>
      <c r="G60" s="4">
        <f t="shared" si="2"/>
        <v>1011.8181818181818</v>
      </c>
      <c r="I60" s="4">
        <f t="shared" si="2"/>
        <v>1508.888888888889</v>
      </c>
      <c r="K60" s="4">
        <f t="shared" si="0"/>
        <v>970.7692307692308</v>
      </c>
      <c r="M60" s="4">
        <f t="shared" si="1"/>
        <v>1163.8254338254337</v>
      </c>
    </row>
    <row r="61" spans="2:13" ht="12.75">
      <c r="B61" s="6" t="s">
        <v>104</v>
      </c>
      <c r="C61" s="6" t="s">
        <v>198</v>
      </c>
      <c r="D61" s="6" t="s">
        <v>27</v>
      </c>
      <c r="E61" s="6" t="s">
        <v>15</v>
      </c>
      <c r="G61" s="4">
        <f t="shared" si="2"/>
        <v>319.77272727272725</v>
      </c>
      <c r="I61" s="4">
        <f t="shared" si="2"/>
        <v>238</v>
      </c>
      <c r="K61" s="4">
        <f t="shared" si="0"/>
        <v>289.2307692307692</v>
      </c>
      <c r="M61" s="4">
        <f t="shared" si="1"/>
        <v>282.33449883449885</v>
      </c>
    </row>
    <row r="62" spans="2:5" ht="12.75">
      <c r="B62" s="6"/>
      <c r="E62" s="6"/>
    </row>
    <row r="63" spans="2:13" ht="12.75">
      <c r="B63" s="6" t="s">
        <v>28</v>
      </c>
      <c r="C63" s="6" t="s">
        <v>198</v>
      </c>
      <c r="D63" s="6" t="s">
        <v>27</v>
      </c>
      <c r="E63" s="6" t="s">
        <v>15</v>
      </c>
      <c r="G63" s="4">
        <f>G60+G57</f>
        <v>1226.590909090909</v>
      </c>
      <c r="I63" s="4">
        <f>I60+I57</f>
        <v>1581.5333333333333</v>
      </c>
      <c r="K63" s="4">
        <f>K60+K57</f>
        <v>1042.769230769231</v>
      </c>
      <c r="M63" s="4">
        <f>AVERAGE(K63,G63,I63)</f>
        <v>1283.6311577311578</v>
      </c>
    </row>
    <row r="64" spans="2:14" ht="12.75">
      <c r="B64" s="6" t="s">
        <v>29</v>
      </c>
      <c r="C64" s="6" t="s">
        <v>198</v>
      </c>
      <c r="D64" s="6" t="s">
        <v>27</v>
      </c>
      <c r="E64" s="6" t="s">
        <v>15</v>
      </c>
      <c r="G64" s="4">
        <f>G56+G58</f>
        <v>376.090909090909</v>
      </c>
      <c r="I64" s="4">
        <f>I56+I58</f>
        <v>271.44444444444446</v>
      </c>
      <c r="K64" s="4">
        <f>K56+K58</f>
        <v>287.38461538461536</v>
      </c>
      <c r="M64" s="4">
        <f>AVERAGE(K64,G64,I64)</f>
        <v>311.6399896399896</v>
      </c>
      <c r="N64" t="s">
        <v>206</v>
      </c>
    </row>
    <row r="65" ht="12.75">
      <c r="B65" s="6"/>
    </row>
    <row r="66" spans="1:13" ht="12.75">
      <c r="A66" s="14">
        <v>1</v>
      </c>
      <c r="B66" s="18" t="s">
        <v>96</v>
      </c>
      <c r="C66" s="18"/>
      <c r="G66" s="16" t="s">
        <v>185</v>
      </c>
      <c r="H66" s="16"/>
      <c r="I66" s="17" t="s">
        <v>186</v>
      </c>
      <c r="J66" s="16"/>
      <c r="K66" s="16" t="s">
        <v>187</v>
      </c>
      <c r="M66" s="14" t="s">
        <v>188</v>
      </c>
    </row>
    <row r="67" spans="2:11" ht="12.75">
      <c r="B67" s="18"/>
      <c r="C67" s="18"/>
      <c r="G67" s="16"/>
      <c r="H67" s="16"/>
      <c r="I67" s="17"/>
      <c r="J67" s="16"/>
      <c r="K67" s="16"/>
    </row>
    <row r="68" spans="2:13" ht="12.75">
      <c r="B68" s="6" t="s">
        <v>13</v>
      </c>
      <c r="C68" s="6" t="s">
        <v>197</v>
      </c>
      <c r="D68" s="6" t="s">
        <v>14</v>
      </c>
      <c r="E68" s="6" t="s">
        <v>15</v>
      </c>
      <c r="F68"/>
      <c r="G68" s="14">
        <v>0.062</v>
      </c>
      <c r="I68" s="15">
        <v>0.06</v>
      </c>
      <c r="K68" s="14">
        <v>0.052</v>
      </c>
      <c r="M68" s="40">
        <f>AVERAGE(I68,G68,K68)</f>
        <v>0.057999999999999996</v>
      </c>
    </row>
    <row r="69" spans="2:13" ht="12.75">
      <c r="B69" s="6" t="s">
        <v>61</v>
      </c>
      <c r="C69" s="6" t="s">
        <v>197</v>
      </c>
      <c r="D69" s="9" t="s">
        <v>16</v>
      </c>
      <c r="E69" s="6" t="s">
        <v>15</v>
      </c>
      <c r="F69"/>
      <c r="G69">
        <v>110</v>
      </c>
      <c r="H69"/>
      <c r="I69">
        <v>122</v>
      </c>
      <c r="J69"/>
      <c r="K69">
        <v>68.5</v>
      </c>
      <c r="M69" s="4">
        <f>AVERAGE(I69,G69,K69)</f>
        <v>100.16666666666667</v>
      </c>
    </row>
    <row r="70" spans="2:13" ht="12.75">
      <c r="B70" s="14" t="s">
        <v>89</v>
      </c>
      <c r="C70" s="6" t="s">
        <v>197</v>
      </c>
      <c r="D70" s="9" t="s">
        <v>16</v>
      </c>
      <c r="E70" s="6" t="s">
        <v>15</v>
      </c>
      <c r="G70">
        <v>1625</v>
      </c>
      <c r="H70"/>
      <c r="I70">
        <v>2628</v>
      </c>
      <c r="J70"/>
      <c r="K70">
        <v>680</v>
      </c>
      <c r="M70" s="4">
        <f>AVERAGE(I70,G70,K70)</f>
        <v>1644.3333333333333</v>
      </c>
    </row>
    <row r="71" spans="2:13" ht="12.75">
      <c r="B71" s="14" t="s">
        <v>90</v>
      </c>
      <c r="C71" s="6" t="s">
        <v>197</v>
      </c>
      <c r="D71" s="9" t="s">
        <v>16</v>
      </c>
      <c r="E71" s="6" t="s">
        <v>15</v>
      </c>
      <c r="G71" s="14">
        <v>0.09</v>
      </c>
      <c r="I71" s="15">
        <v>0.45</v>
      </c>
      <c r="K71" s="14">
        <v>0.27</v>
      </c>
      <c r="M71" s="39">
        <f>AVERAGE(I71,G71,K71)</f>
        <v>0.27</v>
      </c>
    </row>
    <row r="72" spans="2:13" ht="12.75">
      <c r="B72" s="14" t="s">
        <v>91</v>
      </c>
      <c r="C72" s="6" t="s">
        <v>197</v>
      </c>
      <c r="D72" s="9" t="s">
        <v>16</v>
      </c>
      <c r="E72" s="6" t="s">
        <v>15</v>
      </c>
      <c r="G72" s="14">
        <v>19.5</v>
      </c>
      <c r="I72" s="15">
        <v>23.4</v>
      </c>
      <c r="K72" s="14">
        <v>6</v>
      </c>
      <c r="M72" s="4">
        <f>AVERAGE(I72,G72,K72)</f>
        <v>16.3</v>
      </c>
    </row>
    <row r="74" spans="2:13" ht="12.75">
      <c r="B74" s="6" t="s">
        <v>23</v>
      </c>
      <c r="C74" s="6"/>
      <c r="D74" s="6" t="s">
        <v>26</v>
      </c>
      <c r="E74" s="9" t="s">
        <v>55</v>
      </c>
      <c r="F74"/>
      <c r="G74" s="19">
        <v>3</v>
      </c>
      <c r="H74"/>
      <c r="I74" s="15">
        <v>2.3</v>
      </c>
      <c r="J74"/>
      <c r="K74" s="14">
        <v>2.5</v>
      </c>
      <c r="M74" s="4"/>
    </row>
    <row r="75" spans="2:13" ht="13.5" customHeight="1">
      <c r="B75" s="6" t="s">
        <v>24</v>
      </c>
      <c r="C75" s="6"/>
      <c r="D75" s="6" t="s">
        <v>26</v>
      </c>
      <c r="E75" s="9" t="s">
        <v>55</v>
      </c>
      <c r="F75"/>
      <c r="G75" s="14">
        <v>0.7</v>
      </c>
      <c r="H75"/>
      <c r="I75" s="15">
        <v>0.3</v>
      </c>
      <c r="J75"/>
      <c r="K75" s="14">
        <v>0.5</v>
      </c>
      <c r="M75" s="4"/>
    </row>
    <row r="76" spans="2:11" ht="12.75">
      <c r="B76" s="6"/>
      <c r="C76" s="6"/>
      <c r="G76" s="39"/>
      <c r="H76" s="6"/>
      <c r="I76" s="39"/>
      <c r="J76" s="6"/>
      <c r="K76" s="39"/>
    </row>
    <row r="77" spans="2:11" ht="12.75">
      <c r="B77" s="6" t="s">
        <v>73</v>
      </c>
      <c r="C77" s="6" t="s">
        <v>92</v>
      </c>
      <c r="G77" s="19"/>
      <c r="H77" s="19"/>
      <c r="I77" s="20"/>
      <c r="J77" s="19"/>
      <c r="K77" s="19"/>
    </row>
    <row r="78" spans="2:11" ht="12.75">
      <c r="B78" s="6" t="s">
        <v>74</v>
      </c>
      <c r="C78" s="6"/>
      <c r="D78" s="6" t="s">
        <v>26</v>
      </c>
      <c r="G78" s="19">
        <v>382</v>
      </c>
      <c r="H78" s="19"/>
      <c r="I78" s="20">
        <v>428</v>
      </c>
      <c r="J78" s="19"/>
      <c r="K78" s="19">
        <v>431</v>
      </c>
    </row>
    <row r="79" spans="2:11" ht="12.75">
      <c r="B79" s="6" t="s">
        <v>75</v>
      </c>
      <c r="C79" s="6" t="s">
        <v>197</v>
      </c>
      <c r="D79" s="6" t="s">
        <v>26</v>
      </c>
      <c r="G79" s="41">
        <v>0.0013</v>
      </c>
      <c r="H79" s="6"/>
      <c r="I79" s="41">
        <v>0.0007</v>
      </c>
      <c r="J79" s="6"/>
      <c r="K79" s="41">
        <v>0.0004</v>
      </c>
    </row>
    <row r="80" spans="2:11" ht="12.75">
      <c r="B80" s="6" t="s">
        <v>25</v>
      </c>
      <c r="C80" s="6" t="s">
        <v>197</v>
      </c>
      <c r="D80" s="6" t="s">
        <v>18</v>
      </c>
      <c r="G80" s="19">
        <v>99.9997</v>
      </c>
      <c r="H80" s="6"/>
      <c r="I80" s="19">
        <v>99.9998</v>
      </c>
      <c r="J80" s="6"/>
      <c r="K80" s="19">
        <v>99.9999</v>
      </c>
    </row>
    <row r="81" spans="2:11" ht="12.75">
      <c r="B81" s="6"/>
      <c r="C81" s="6"/>
      <c r="G81" s="39"/>
      <c r="H81" s="6"/>
      <c r="I81" s="39"/>
      <c r="J81" s="6"/>
      <c r="K81" s="39"/>
    </row>
    <row r="82" spans="2:11" ht="12.75">
      <c r="B82" s="6" t="s">
        <v>73</v>
      </c>
      <c r="C82" s="6" t="s">
        <v>93</v>
      </c>
      <c r="G82" s="19"/>
      <c r="H82" s="19"/>
      <c r="I82" s="20"/>
      <c r="J82" s="19"/>
      <c r="K82" s="19"/>
    </row>
    <row r="83" spans="2:11" ht="12.75">
      <c r="B83" s="6" t="s">
        <v>74</v>
      </c>
      <c r="C83" s="6"/>
      <c r="D83" s="6" t="s">
        <v>26</v>
      </c>
      <c r="G83" s="19">
        <v>1300</v>
      </c>
      <c r="H83" s="19"/>
      <c r="I83" s="20">
        <v>759</v>
      </c>
      <c r="J83" s="19"/>
      <c r="K83" s="19">
        <v>1449</v>
      </c>
    </row>
    <row r="84" spans="2:11" ht="12.75">
      <c r="B84" s="6" t="s">
        <v>75</v>
      </c>
      <c r="C84" s="6" t="s">
        <v>197</v>
      </c>
      <c r="D84" s="6" t="s">
        <v>26</v>
      </c>
      <c r="G84" s="41">
        <v>0.0022</v>
      </c>
      <c r="H84" s="6"/>
      <c r="I84" s="41">
        <v>0.0016</v>
      </c>
      <c r="J84" s="6"/>
      <c r="K84" s="41">
        <v>0.0002</v>
      </c>
    </row>
    <row r="85" spans="2:11" ht="12.75">
      <c r="B85" s="6" t="s">
        <v>25</v>
      </c>
      <c r="C85" s="6" t="s">
        <v>197</v>
      </c>
      <c r="D85" s="6" t="s">
        <v>18</v>
      </c>
      <c r="G85" s="19">
        <v>99.9998</v>
      </c>
      <c r="H85" s="6"/>
      <c r="I85" s="19">
        <v>99.9998</v>
      </c>
      <c r="J85" s="6"/>
      <c r="K85" s="19">
        <v>99.9999</v>
      </c>
    </row>
    <row r="86" spans="2:11" ht="12.75">
      <c r="B86" s="6"/>
      <c r="C86" s="6"/>
      <c r="G86" s="39"/>
      <c r="H86" s="6"/>
      <c r="I86" s="39"/>
      <c r="J86" s="6"/>
      <c r="K86" s="39"/>
    </row>
    <row r="87" spans="2:11" ht="12.75">
      <c r="B87" s="6" t="s">
        <v>73</v>
      </c>
      <c r="C87" s="6" t="s">
        <v>94</v>
      </c>
      <c r="G87" s="19"/>
      <c r="H87" s="19"/>
      <c r="I87" s="20"/>
      <c r="J87" s="19"/>
      <c r="K87" s="19"/>
    </row>
    <row r="88" spans="2:11" ht="12.75">
      <c r="B88" s="6" t="s">
        <v>74</v>
      </c>
      <c r="C88" s="6"/>
      <c r="D88" s="6" t="s">
        <v>26</v>
      </c>
      <c r="G88" s="19">
        <v>816</v>
      </c>
      <c r="H88" s="19"/>
      <c r="I88" s="20">
        <v>530</v>
      </c>
      <c r="J88" s="19"/>
      <c r="K88" s="19">
        <v>921</v>
      </c>
    </row>
    <row r="89" spans="2:11" ht="12.75">
      <c r="B89" s="6" t="s">
        <v>75</v>
      </c>
      <c r="C89" s="6" t="s">
        <v>197</v>
      </c>
      <c r="D89" s="6" t="s">
        <v>26</v>
      </c>
      <c r="G89" s="41">
        <v>0.0025</v>
      </c>
      <c r="H89" s="6"/>
      <c r="I89" s="41">
        <v>0.0016</v>
      </c>
      <c r="J89" s="6"/>
      <c r="K89" s="41">
        <v>0.0005</v>
      </c>
    </row>
    <row r="90" spans="2:11" ht="12.75">
      <c r="B90" s="6" t="s">
        <v>25</v>
      </c>
      <c r="C90" s="6" t="s">
        <v>197</v>
      </c>
      <c r="D90" s="6" t="s">
        <v>18</v>
      </c>
      <c r="G90" s="19">
        <v>99.9997</v>
      </c>
      <c r="H90" s="6"/>
      <c r="I90" s="19">
        <v>99.9997</v>
      </c>
      <c r="J90" s="6"/>
      <c r="K90" s="19">
        <v>99.9999</v>
      </c>
    </row>
    <row r="91" spans="2:11" ht="12.75">
      <c r="B91" s="6"/>
      <c r="C91" s="6"/>
      <c r="G91" s="19"/>
      <c r="H91" s="6"/>
      <c r="I91" s="19"/>
      <c r="J91" s="6"/>
      <c r="K91" s="19"/>
    </row>
    <row r="92" spans="2:13" ht="12" customHeight="1">
      <c r="B92" s="6"/>
      <c r="C92" s="6"/>
      <c r="F92"/>
      <c r="G92"/>
      <c r="H92"/>
      <c r="I92"/>
      <c r="J92"/>
      <c r="K92"/>
      <c r="M92"/>
    </row>
    <row r="93" spans="2:13" ht="12.75">
      <c r="B93" s="6" t="s">
        <v>50</v>
      </c>
      <c r="C93" s="6" t="s">
        <v>65</v>
      </c>
      <c r="D93" s="6" t="s">
        <v>197</v>
      </c>
      <c r="F93"/>
      <c r="I93" s="14"/>
      <c r="M93"/>
    </row>
    <row r="94" spans="2:13" ht="12.75">
      <c r="B94" s="6" t="s">
        <v>44</v>
      </c>
      <c r="C94" s="6"/>
      <c r="D94" s="6" t="s">
        <v>17</v>
      </c>
      <c r="F94"/>
      <c r="G94" s="4">
        <v>50712.36559139785</v>
      </c>
      <c r="H94" s="45"/>
      <c r="I94" s="4">
        <v>52077.29468599034</v>
      </c>
      <c r="J94" s="45"/>
      <c r="K94" s="4">
        <v>46916.58552418047</v>
      </c>
      <c r="M94" s="4">
        <f>AVERAGE(I94,G94,K94)</f>
        <v>49902.08193385622</v>
      </c>
    </row>
    <row r="95" spans="2:13" ht="12.75">
      <c r="B95" s="6" t="s">
        <v>47</v>
      </c>
      <c r="C95" s="6"/>
      <c r="D95" s="6" t="s">
        <v>18</v>
      </c>
      <c r="F95"/>
      <c r="G95">
        <v>13</v>
      </c>
      <c r="H95"/>
      <c r="I95">
        <v>14.1</v>
      </c>
      <c r="J95"/>
      <c r="K95">
        <v>13.1</v>
      </c>
      <c r="M95" s="4">
        <f>AVERAGE(I95,G95,K95)</f>
        <v>13.4</v>
      </c>
    </row>
    <row r="96" spans="2:13" ht="12.75">
      <c r="B96" s="6" t="s">
        <v>48</v>
      </c>
      <c r="C96" s="6"/>
      <c r="D96" s="6" t="s">
        <v>18</v>
      </c>
      <c r="F96"/>
      <c r="G96"/>
      <c r="H96"/>
      <c r="I96"/>
      <c r="J96"/>
      <c r="K96"/>
      <c r="M96" s="4"/>
    </row>
    <row r="97" spans="2:13" ht="12.75">
      <c r="B97" s="6" t="s">
        <v>43</v>
      </c>
      <c r="C97" s="6"/>
      <c r="D97" s="6" t="s">
        <v>19</v>
      </c>
      <c r="F97"/>
      <c r="G97"/>
      <c r="H97"/>
      <c r="I97"/>
      <c r="J97"/>
      <c r="K97"/>
      <c r="M97" s="4"/>
    </row>
    <row r="98" spans="2:13" ht="12" customHeight="1">
      <c r="B98" s="6"/>
      <c r="C98" s="6"/>
      <c r="F98"/>
      <c r="G98"/>
      <c r="H98"/>
      <c r="I98"/>
      <c r="J98"/>
      <c r="K98"/>
      <c r="M98"/>
    </row>
    <row r="99" spans="2:13" ht="12.75">
      <c r="B99" s="6" t="s">
        <v>50</v>
      </c>
      <c r="C99" s="6" t="s">
        <v>105</v>
      </c>
      <c r="D99" s="6" t="s">
        <v>198</v>
      </c>
      <c r="F99"/>
      <c r="I99" s="14"/>
      <c r="M99"/>
    </row>
    <row r="100" spans="2:13" ht="12.75">
      <c r="B100" s="6" t="s">
        <v>44</v>
      </c>
      <c r="C100" s="6"/>
      <c r="D100" s="6" t="s">
        <v>17</v>
      </c>
      <c r="F100"/>
      <c r="G100" s="4">
        <v>47662.21129717827</v>
      </c>
      <c r="H100" s="45"/>
      <c r="I100" s="4">
        <v>48249.70773855445</v>
      </c>
      <c r="J100" s="45"/>
      <c r="K100" s="4">
        <v>47113.40492639415</v>
      </c>
      <c r="M100" s="4">
        <f>AVERAGE(I100,G100,K100)</f>
        <v>47675.10798737562</v>
      </c>
    </row>
    <row r="101" spans="2:13" ht="12.75">
      <c r="B101" s="6" t="s">
        <v>47</v>
      </c>
      <c r="C101" s="6"/>
      <c r="D101" s="6" t="s">
        <v>18</v>
      </c>
      <c r="F101"/>
      <c r="G101">
        <v>13</v>
      </c>
      <c r="H101"/>
      <c r="I101">
        <v>14.1</v>
      </c>
      <c r="J101"/>
      <c r="K101">
        <v>13.1</v>
      </c>
      <c r="M101" s="4">
        <f>AVERAGE(I101,G101,K101)</f>
        <v>13.4</v>
      </c>
    </row>
    <row r="102" spans="2:13" ht="12.75">
      <c r="B102" s="6" t="s">
        <v>48</v>
      </c>
      <c r="C102" s="6"/>
      <c r="D102" s="6" t="s">
        <v>18</v>
      </c>
      <c r="F102"/>
      <c r="G102"/>
      <c r="H102"/>
      <c r="I102"/>
      <c r="J102"/>
      <c r="K102"/>
      <c r="M102" s="4"/>
    </row>
    <row r="103" spans="2:13" ht="12.75">
      <c r="B103" s="6" t="s">
        <v>43</v>
      </c>
      <c r="C103" s="6"/>
      <c r="D103" s="6" t="s">
        <v>19</v>
      </c>
      <c r="F103"/>
      <c r="G103"/>
      <c r="H103"/>
      <c r="I103"/>
      <c r="J103"/>
      <c r="K103"/>
      <c r="M103" s="4"/>
    </row>
    <row r="104" spans="2:13" ht="12.75">
      <c r="B104" s="6"/>
      <c r="C104" s="6"/>
      <c r="F104"/>
      <c r="G104"/>
      <c r="H104"/>
      <c r="I104"/>
      <c r="J104"/>
      <c r="K104"/>
      <c r="M104" s="4"/>
    </row>
    <row r="105" spans="2:13" ht="12.75">
      <c r="B105" s="6" t="s">
        <v>23</v>
      </c>
      <c r="C105" s="6" t="s">
        <v>197</v>
      </c>
      <c r="D105" s="6" t="s">
        <v>16</v>
      </c>
      <c r="E105" s="6" t="s">
        <v>15</v>
      </c>
      <c r="F105"/>
      <c r="G105" s="39">
        <f>G74*454/60/0.0283/G$100*(21-7)/(21-G$101)*667.8</f>
        <v>19.667524390243898</v>
      </c>
      <c r="H105"/>
      <c r="I105" s="39">
        <f>I74*454/60/0.0283/I$100*(21-7)/(21-I$101)*667.8</f>
        <v>17.269377202072533</v>
      </c>
      <c r="J105"/>
      <c r="K105" s="39">
        <f>K74*454/60/0.0283/K$100*(21-7)/(21-K$101)*667.8</f>
        <v>16.7904</v>
      </c>
      <c r="M105" s="4">
        <f>AVERAGE(I105,G105,K105)</f>
        <v>17.909100530772147</v>
      </c>
    </row>
    <row r="106" spans="2:13" ht="12.75">
      <c r="B106" s="6" t="s">
        <v>24</v>
      </c>
      <c r="C106" s="6" t="s">
        <v>197</v>
      </c>
      <c r="D106" s="6" t="s">
        <v>16</v>
      </c>
      <c r="E106" s="6" t="s">
        <v>15</v>
      </c>
      <c r="G106" s="39">
        <f>G75*454/60/0.0283/G$100*(21-7)/(21-G$101)*343.4</f>
        <v>2.359828048780487</v>
      </c>
      <c r="I106" s="39">
        <f>I75*454/60/0.0283/I$100*(21-7)/(21-I$101)*343.4</f>
        <v>1.1583077720207253</v>
      </c>
      <c r="K106" s="39">
        <f>K75*454/60/0.0283/K$100*(21-7)/(21-K$101)*343.4</f>
        <v>1.7268114285714284</v>
      </c>
      <c r="M106" s="4">
        <f>AVERAGE(I106,G106,K106)</f>
        <v>1.7483157497908801</v>
      </c>
    </row>
    <row r="107" spans="2:13" ht="12.75">
      <c r="B107" s="6" t="s">
        <v>56</v>
      </c>
      <c r="C107" s="6" t="s">
        <v>197</v>
      </c>
      <c r="D107" s="6" t="s">
        <v>16</v>
      </c>
      <c r="E107" s="6" t="s">
        <v>15</v>
      </c>
      <c r="G107" s="39">
        <f>(G106*2+G105)</f>
        <v>24.387180487804873</v>
      </c>
      <c r="I107" s="39">
        <f>(I106*2+I105)</f>
        <v>19.585992746113984</v>
      </c>
      <c r="K107" s="39">
        <f>(K106*2+K105)</f>
        <v>20.24402285714286</v>
      </c>
      <c r="M107" s="4">
        <f>AVERAGE(I107,G107,K107)</f>
        <v>21.405732030353903</v>
      </c>
    </row>
    <row r="109" spans="2:13" ht="12.75">
      <c r="B109" s="18" t="s">
        <v>97</v>
      </c>
      <c r="C109" s="18"/>
      <c r="G109" s="16" t="s">
        <v>185</v>
      </c>
      <c r="H109" s="16"/>
      <c r="I109" s="17" t="s">
        <v>186</v>
      </c>
      <c r="J109" s="16"/>
      <c r="K109" s="16" t="s">
        <v>187</v>
      </c>
      <c r="M109" s="14" t="s">
        <v>188</v>
      </c>
    </row>
    <row r="110" spans="2:11" ht="12.75">
      <c r="B110" s="18"/>
      <c r="C110" s="18"/>
      <c r="G110" s="16"/>
      <c r="H110" s="16"/>
      <c r="I110" s="17"/>
      <c r="J110" s="16"/>
      <c r="K110" s="16"/>
    </row>
    <row r="111" spans="2:13" ht="12.75">
      <c r="B111" s="6" t="s">
        <v>13</v>
      </c>
      <c r="C111" s="6" t="s">
        <v>197</v>
      </c>
      <c r="D111" s="6" t="s">
        <v>14</v>
      </c>
      <c r="E111" s="6" t="s">
        <v>15</v>
      </c>
      <c r="F111"/>
      <c r="G111" s="14">
        <v>0.015</v>
      </c>
      <c r="I111" s="15">
        <v>0.019</v>
      </c>
      <c r="K111" s="14">
        <v>0.037</v>
      </c>
      <c r="M111" s="40">
        <f>AVERAGE(I111,G111,K111)</f>
        <v>0.02366666666666667</v>
      </c>
    </row>
    <row r="112" spans="2:13" ht="12.75">
      <c r="B112" s="6" t="s">
        <v>61</v>
      </c>
      <c r="C112" s="6" t="s">
        <v>197</v>
      </c>
      <c r="D112" s="9" t="s">
        <v>16</v>
      </c>
      <c r="E112" s="6" t="s">
        <v>15</v>
      </c>
      <c r="F112"/>
      <c r="G112">
        <v>125</v>
      </c>
      <c r="H112"/>
      <c r="I112">
        <v>96.8</v>
      </c>
      <c r="J112"/>
      <c r="K112">
        <v>104</v>
      </c>
      <c r="M112" s="4">
        <f>AVERAGE(I112,G112,K112)</f>
        <v>108.60000000000001</v>
      </c>
    </row>
    <row r="113" spans="2:13" ht="12.75">
      <c r="B113" s="14" t="s">
        <v>89</v>
      </c>
      <c r="C113" s="6" t="s">
        <v>197</v>
      </c>
      <c r="D113" s="9" t="s">
        <v>16</v>
      </c>
      <c r="E113" s="6" t="s">
        <v>15</v>
      </c>
      <c r="G113">
        <v>2159</v>
      </c>
      <c r="H113"/>
      <c r="I113">
        <v>540</v>
      </c>
      <c r="J113"/>
      <c r="K113">
        <v>929</v>
      </c>
      <c r="M113" s="4">
        <f>AVERAGE(I113,G113,K113)</f>
        <v>1209.3333333333333</v>
      </c>
    </row>
    <row r="114" spans="2:13" ht="12.75">
      <c r="B114" s="14" t="s">
        <v>90</v>
      </c>
      <c r="C114" s="6" t="s">
        <v>197</v>
      </c>
      <c r="D114" s="9" t="s">
        <v>16</v>
      </c>
      <c r="E114" s="6" t="s">
        <v>15</v>
      </c>
      <c r="G114" s="14">
        <v>1.05</v>
      </c>
      <c r="I114" s="15">
        <v>1.71</v>
      </c>
      <c r="K114" s="14">
        <v>0.96</v>
      </c>
      <c r="M114" s="39">
        <f>AVERAGE(I114,G114,K114)</f>
        <v>1.24</v>
      </c>
    </row>
    <row r="115" spans="2:13" ht="12.75">
      <c r="B115" s="14" t="s">
        <v>91</v>
      </c>
      <c r="C115" s="6" t="s">
        <v>197</v>
      </c>
      <c r="D115" s="9" t="s">
        <v>16</v>
      </c>
      <c r="E115" s="6" t="s">
        <v>15</v>
      </c>
      <c r="G115" s="14">
        <v>27.6</v>
      </c>
      <c r="I115" s="15">
        <v>4.2</v>
      </c>
      <c r="K115" s="14">
        <v>18.6</v>
      </c>
      <c r="M115" s="4">
        <f>AVERAGE(I115,G115,K115)</f>
        <v>16.8</v>
      </c>
    </row>
    <row r="117" spans="2:13" ht="12.75">
      <c r="B117" s="6" t="s">
        <v>23</v>
      </c>
      <c r="C117" s="6"/>
      <c r="D117" s="6" t="s">
        <v>26</v>
      </c>
      <c r="E117" s="9" t="s">
        <v>55</v>
      </c>
      <c r="F117"/>
      <c r="G117" s="19">
        <v>1.3</v>
      </c>
      <c r="H117"/>
      <c r="I117" s="15">
        <v>1.1</v>
      </c>
      <c r="J117"/>
      <c r="K117" s="14">
        <v>0.3</v>
      </c>
      <c r="M117" s="4"/>
    </row>
    <row r="118" spans="2:13" ht="12.75">
      <c r="B118" s="6" t="s">
        <v>24</v>
      </c>
      <c r="C118" s="6"/>
      <c r="D118" s="6" t="s">
        <v>26</v>
      </c>
      <c r="E118" s="9" t="s">
        <v>55</v>
      </c>
      <c r="F118"/>
      <c r="G118" s="14">
        <v>0.5</v>
      </c>
      <c r="H118"/>
      <c r="I118" s="15">
        <v>0.2</v>
      </c>
      <c r="J118"/>
      <c r="K118" s="14">
        <v>0.2</v>
      </c>
      <c r="M118" s="4"/>
    </row>
    <row r="119" spans="2:11" ht="12.75">
      <c r="B119" s="6"/>
      <c r="C119" s="6"/>
      <c r="G119" s="39"/>
      <c r="H119" s="6"/>
      <c r="I119" s="39"/>
      <c r="J119" s="6"/>
      <c r="K119" s="39"/>
    </row>
    <row r="120" spans="2:11" ht="12.75">
      <c r="B120" s="6" t="s">
        <v>73</v>
      </c>
      <c r="C120" s="6" t="s">
        <v>92</v>
      </c>
      <c r="G120" s="19"/>
      <c r="H120" s="19"/>
      <c r="I120" s="20"/>
      <c r="J120" s="19"/>
      <c r="K120" s="19"/>
    </row>
    <row r="121" spans="2:11" ht="12.75">
      <c r="B121" s="6" t="s">
        <v>74</v>
      </c>
      <c r="C121" s="6"/>
      <c r="D121" s="6" t="s">
        <v>26</v>
      </c>
      <c r="G121" s="19">
        <v>452</v>
      </c>
      <c r="H121" s="19"/>
      <c r="I121" s="20">
        <v>418</v>
      </c>
      <c r="J121" s="19"/>
      <c r="K121" s="19">
        <v>365</v>
      </c>
    </row>
    <row r="122" spans="2:11" ht="12.75">
      <c r="B122" s="6" t="s">
        <v>75</v>
      </c>
      <c r="C122" s="6" t="s">
        <v>197</v>
      </c>
      <c r="D122" s="6" t="s">
        <v>26</v>
      </c>
      <c r="G122" s="41">
        <v>0.001</v>
      </c>
      <c r="H122" s="6"/>
      <c r="I122" s="41">
        <v>0.0005</v>
      </c>
      <c r="J122" s="6"/>
      <c r="K122" s="41">
        <v>0.0006</v>
      </c>
    </row>
    <row r="123" spans="2:11" ht="12.75">
      <c r="B123" s="6" t="s">
        <v>25</v>
      </c>
      <c r="C123" s="6" t="s">
        <v>197</v>
      </c>
      <c r="D123" s="6" t="s">
        <v>18</v>
      </c>
      <c r="G123" s="19">
        <v>99.9998</v>
      </c>
      <c r="H123" s="6"/>
      <c r="I123" s="19">
        <v>99.9999</v>
      </c>
      <c r="J123" s="6"/>
      <c r="K123" s="19">
        <v>99.9998</v>
      </c>
    </row>
    <row r="124" spans="2:11" ht="12.75">
      <c r="B124" s="6"/>
      <c r="C124" s="6"/>
      <c r="G124" s="39"/>
      <c r="H124" s="6"/>
      <c r="I124" s="39"/>
      <c r="J124" s="6"/>
      <c r="K124" s="39"/>
    </row>
    <row r="125" spans="2:11" ht="12.75">
      <c r="B125" s="6" t="s">
        <v>73</v>
      </c>
      <c r="C125" s="6" t="s">
        <v>93</v>
      </c>
      <c r="G125" s="19"/>
      <c r="H125" s="19"/>
      <c r="I125" s="20"/>
      <c r="J125" s="19"/>
      <c r="K125" s="19"/>
    </row>
    <row r="126" spans="2:11" ht="12.75">
      <c r="B126" s="6" t="s">
        <v>74</v>
      </c>
      <c r="C126" s="6"/>
      <c r="D126" s="6" t="s">
        <v>26</v>
      </c>
      <c r="G126" s="19">
        <v>1000</v>
      </c>
      <c r="H126" s="19"/>
      <c r="I126" s="20">
        <v>840</v>
      </c>
      <c r="J126" s="19"/>
      <c r="K126" s="19">
        <v>937</v>
      </c>
    </row>
    <row r="127" spans="2:11" ht="12.75">
      <c r="B127" s="6" t="s">
        <v>75</v>
      </c>
      <c r="C127" s="6" t="s">
        <v>197</v>
      </c>
      <c r="D127" s="6" t="s">
        <v>26</v>
      </c>
      <c r="G127" s="41">
        <v>0.0012</v>
      </c>
      <c r="H127" s="6"/>
      <c r="I127" s="41">
        <v>0.0002</v>
      </c>
      <c r="J127" s="6"/>
      <c r="K127" s="41">
        <v>0.0002</v>
      </c>
    </row>
    <row r="128" spans="2:11" ht="12.75">
      <c r="B128" s="6" t="s">
        <v>25</v>
      </c>
      <c r="C128" s="6" t="s">
        <v>197</v>
      </c>
      <c r="D128" s="6" t="s">
        <v>18</v>
      </c>
      <c r="G128" s="19">
        <v>99.9999</v>
      </c>
      <c r="H128" s="6"/>
      <c r="I128" s="19">
        <v>99.9999</v>
      </c>
      <c r="J128" s="6"/>
      <c r="K128" s="19">
        <v>99.9999</v>
      </c>
    </row>
    <row r="129" spans="2:11" ht="12.75">
      <c r="B129" s="6"/>
      <c r="C129" s="6"/>
      <c r="G129" s="39"/>
      <c r="H129" s="6"/>
      <c r="I129" s="39"/>
      <c r="J129" s="6"/>
      <c r="K129" s="39"/>
    </row>
    <row r="130" spans="2:11" ht="12.75">
      <c r="B130" s="6" t="s">
        <v>73</v>
      </c>
      <c r="C130" s="6" t="s">
        <v>94</v>
      </c>
      <c r="G130" s="19"/>
      <c r="H130" s="19"/>
      <c r="I130" s="20"/>
      <c r="J130" s="19"/>
      <c r="K130" s="19"/>
    </row>
    <row r="131" spans="2:11" ht="12.75">
      <c r="B131" s="6" t="s">
        <v>74</v>
      </c>
      <c r="C131" s="6"/>
      <c r="D131" s="6" t="s">
        <v>26</v>
      </c>
      <c r="G131" s="19">
        <v>711</v>
      </c>
      <c r="H131" s="19"/>
      <c r="I131" s="20">
        <v>562</v>
      </c>
      <c r="J131" s="19"/>
      <c r="K131" s="19">
        <v>606</v>
      </c>
    </row>
    <row r="132" spans="2:11" ht="12.75">
      <c r="B132" s="6" t="s">
        <v>75</v>
      </c>
      <c r="C132" s="6" t="s">
        <v>197</v>
      </c>
      <c r="D132" s="6" t="s">
        <v>26</v>
      </c>
      <c r="G132" s="41">
        <v>0.0008</v>
      </c>
      <c r="H132" s="6"/>
      <c r="I132" s="41">
        <v>0.0003</v>
      </c>
      <c r="J132" s="6"/>
      <c r="K132" s="41">
        <v>0.0004</v>
      </c>
    </row>
    <row r="133" spans="2:11" ht="12.75">
      <c r="B133" s="6" t="s">
        <v>25</v>
      </c>
      <c r="C133" s="6" t="s">
        <v>197</v>
      </c>
      <c r="D133" s="6" t="s">
        <v>18</v>
      </c>
      <c r="G133" s="19">
        <v>99.9999</v>
      </c>
      <c r="H133" s="6"/>
      <c r="I133" s="19">
        <v>99.9999</v>
      </c>
      <c r="J133" s="6"/>
      <c r="K133" s="19">
        <v>99.9999</v>
      </c>
    </row>
    <row r="134" spans="2:11" ht="12.75">
      <c r="B134" s="6"/>
      <c r="C134" s="6"/>
      <c r="G134" s="19"/>
      <c r="H134" s="6"/>
      <c r="I134" s="19"/>
      <c r="J134" s="6"/>
      <c r="K134" s="19"/>
    </row>
    <row r="135" spans="2:13" ht="12.75">
      <c r="B135" s="6"/>
      <c r="C135" s="6"/>
      <c r="F135"/>
      <c r="G135"/>
      <c r="H135"/>
      <c r="I135"/>
      <c r="J135"/>
      <c r="K135"/>
      <c r="M135"/>
    </row>
    <row r="136" spans="2:13" ht="12.75">
      <c r="B136" s="6" t="s">
        <v>50</v>
      </c>
      <c r="C136" s="6" t="s">
        <v>65</v>
      </c>
      <c r="D136" s="6" t="s">
        <v>197</v>
      </c>
      <c r="F136"/>
      <c r="I136" s="14"/>
      <c r="M136"/>
    </row>
    <row r="137" spans="2:13" ht="12.75">
      <c r="B137" s="6" t="s">
        <v>44</v>
      </c>
      <c r="C137" s="6"/>
      <c r="D137" s="6" t="s">
        <v>17</v>
      </c>
      <c r="F137"/>
      <c r="G137" s="61">
        <v>54784.722222222226</v>
      </c>
      <c r="H137" s="62"/>
      <c r="I137" s="62">
        <v>55738.539898132425</v>
      </c>
      <c r="J137" s="62"/>
      <c r="K137" s="61">
        <v>54275.58706247232</v>
      </c>
      <c r="M137" s="4">
        <f>AVERAGE(I137,G137,K137)</f>
        <v>54932.949727609</v>
      </c>
    </row>
    <row r="138" spans="2:13" ht="12.75">
      <c r="B138" s="6" t="s">
        <v>47</v>
      </c>
      <c r="C138" s="6"/>
      <c r="D138" s="6" t="s">
        <v>18</v>
      </c>
      <c r="F138"/>
      <c r="G138">
        <v>14.6</v>
      </c>
      <c r="H138"/>
      <c r="I138">
        <v>14.8</v>
      </c>
      <c r="J138"/>
      <c r="K138">
        <v>14.9</v>
      </c>
      <c r="M138" s="4">
        <f>AVERAGE(I138,G138,K138)</f>
        <v>14.766666666666666</v>
      </c>
    </row>
    <row r="139" spans="2:13" ht="12.75">
      <c r="B139" s="6" t="s">
        <v>48</v>
      </c>
      <c r="C139" s="6"/>
      <c r="D139" s="6" t="s">
        <v>18</v>
      </c>
      <c r="F139"/>
      <c r="G139"/>
      <c r="H139"/>
      <c r="I139"/>
      <c r="J139"/>
      <c r="K139"/>
      <c r="M139" s="4"/>
    </row>
    <row r="140" spans="2:13" ht="12.75">
      <c r="B140" s="6" t="s">
        <v>43</v>
      </c>
      <c r="C140" s="6"/>
      <c r="D140" s="6" t="s">
        <v>19</v>
      </c>
      <c r="F140"/>
      <c r="G140"/>
      <c r="H140"/>
      <c r="I140"/>
      <c r="J140"/>
      <c r="K140"/>
      <c r="M140" s="4"/>
    </row>
    <row r="141" spans="2:13" ht="12.75">
      <c r="B141" s="6"/>
      <c r="C141" s="6"/>
      <c r="F141"/>
      <c r="G141"/>
      <c r="H141"/>
      <c r="I141"/>
      <c r="J141"/>
      <c r="K141"/>
      <c r="M141"/>
    </row>
    <row r="142" spans="2:13" ht="12.75">
      <c r="B142" s="6" t="s">
        <v>50</v>
      </c>
      <c r="C142" s="6" t="s">
        <v>105</v>
      </c>
      <c r="D142" s="6" t="s">
        <v>198</v>
      </c>
      <c r="F142"/>
      <c r="I142" s="14"/>
      <c r="M142"/>
    </row>
    <row r="143" spans="2:13" ht="12.75">
      <c r="B143" s="6" t="s">
        <v>44</v>
      </c>
      <c r="C143" s="6"/>
      <c r="D143" s="6" t="s">
        <v>17</v>
      </c>
      <c r="F143"/>
      <c r="G143" s="61">
        <v>52112.465738895495</v>
      </c>
      <c r="H143" s="62"/>
      <c r="I143" s="61">
        <v>50471.91650026106</v>
      </c>
      <c r="J143" s="62"/>
      <c r="K143" s="61">
        <v>51760.16006314383</v>
      </c>
      <c r="L143" s="62"/>
      <c r="M143" s="61">
        <f>AVERAGE(I143,G143,K143)</f>
        <v>51448.180767433456</v>
      </c>
    </row>
    <row r="144" spans="2:13" ht="12.75">
      <c r="B144" s="6" t="s">
        <v>47</v>
      </c>
      <c r="C144" s="6"/>
      <c r="D144" s="6" t="s">
        <v>18</v>
      </c>
      <c r="F144"/>
      <c r="G144">
        <v>14.6</v>
      </c>
      <c r="H144"/>
      <c r="I144">
        <v>14.8</v>
      </c>
      <c r="J144"/>
      <c r="K144">
        <v>14.9</v>
      </c>
      <c r="M144" s="4">
        <f>AVERAGE(I144,G144,K144)</f>
        <v>14.766666666666666</v>
      </c>
    </row>
    <row r="145" spans="2:13" ht="12.75">
      <c r="B145" s="6" t="s">
        <v>48</v>
      </c>
      <c r="C145" s="6"/>
      <c r="D145" s="6" t="s">
        <v>18</v>
      </c>
      <c r="F145"/>
      <c r="G145"/>
      <c r="H145"/>
      <c r="I145"/>
      <c r="J145"/>
      <c r="K145"/>
      <c r="M145" s="4"/>
    </row>
    <row r="146" spans="2:13" ht="12.75">
      <c r="B146" s="6" t="s">
        <v>43</v>
      </c>
      <c r="C146" s="6"/>
      <c r="D146" s="6" t="s">
        <v>19</v>
      </c>
      <c r="F146"/>
      <c r="G146"/>
      <c r="H146"/>
      <c r="I146"/>
      <c r="J146"/>
      <c r="K146"/>
      <c r="M146" s="4"/>
    </row>
    <row r="147" spans="2:13" ht="12.75">
      <c r="B147" s="6"/>
      <c r="C147" s="6"/>
      <c r="F147"/>
      <c r="G147"/>
      <c r="H147"/>
      <c r="I147"/>
      <c r="J147"/>
      <c r="K147"/>
      <c r="M147" s="4"/>
    </row>
    <row r="148" spans="2:13" ht="12.75">
      <c r="B148" s="6" t="s">
        <v>23</v>
      </c>
      <c r="C148" s="6" t="s">
        <v>197</v>
      </c>
      <c r="D148" s="6" t="s">
        <v>16</v>
      </c>
      <c r="E148" s="6" t="s">
        <v>15</v>
      </c>
      <c r="F148"/>
      <c r="G148" s="39">
        <f>G117*454/60/0.0283/G$137*(21-7)/(21-G$138)*667.8</f>
        <v>9.268224217018194</v>
      </c>
      <c r="H148"/>
      <c r="I148" s="39">
        <f>I117*454/60/0.0283/I$137*(21-7)/(21-I$138)*667.8</f>
        <v>7.9567923632719815</v>
      </c>
      <c r="J148"/>
      <c r="K148" s="39">
        <f>K117*454/60/0.0283/K$137*(21-7)/(21-K$138)*667.8</f>
        <v>2.265058939929328</v>
      </c>
      <c r="M148" s="4">
        <f>AVERAGE(I148,G148,K148)</f>
        <v>6.496691840073168</v>
      </c>
    </row>
    <row r="149" spans="2:13" ht="12.75">
      <c r="B149" s="6" t="s">
        <v>24</v>
      </c>
      <c r="C149" s="6" t="s">
        <v>197</v>
      </c>
      <c r="D149" s="6" t="s">
        <v>16</v>
      </c>
      <c r="E149" s="6" t="s">
        <v>15</v>
      </c>
      <c r="F149"/>
      <c r="G149" s="39">
        <f>G118*454/60/0.0283/G$137*(21-7)/(21-G$138)*343.4</f>
        <v>1.8330616007349316</v>
      </c>
      <c r="H149"/>
      <c r="I149" s="39">
        <f>I118*454/60/0.0283/I$137*(21-7)/(21-I$138)*343.4</f>
        <v>0.7439250993894737</v>
      </c>
      <c r="J149"/>
      <c r="K149" s="39">
        <f>K118*454/60/0.0283/K$137*(21-7)/(21-K$138)*343.4</f>
        <v>0.7765011879522126</v>
      </c>
      <c r="L149"/>
      <c r="M149" s="4">
        <f>AVERAGE(I149,G149,K149)</f>
        <v>1.1178292960255394</v>
      </c>
    </row>
    <row r="150" spans="2:13" ht="12.75">
      <c r="B150" s="6" t="s">
        <v>56</v>
      </c>
      <c r="C150" s="6" t="s">
        <v>197</v>
      </c>
      <c r="D150" s="6" t="s">
        <v>16</v>
      </c>
      <c r="E150" s="6" t="s">
        <v>15</v>
      </c>
      <c r="F150"/>
      <c r="G150" s="39">
        <f>(G149*2+G148)</f>
        <v>12.934347418488057</v>
      </c>
      <c r="H150"/>
      <c r="I150" s="39">
        <f>(I149*2+I148)</f>
        <v>9.444642562050928</v>
      </c>
      <c r="J150"/>
      <c r="K150" s="39">
        <f>(K149*2+K148)</f>
        <v>3.818061315833753</v>
      </c>
      <c r="L150"/>
      <c r="M150" s="4">
        <f>AVERAGE(I150,G150,K150)</f>
        <v>8.732350432124246</v>
      </c>
    </row>
    <row r="152" spans="2:13" ht="12.75">
      <c r="B152" s="18" t="s">
        <v>98</v>
      </c>
      <c r="C152" s="18"/>
      <c r="G152" s="16" t="s">
        <v>185</v>
      </c>
      <c r="H152" s="16"/>
      <c r="I152" s="17" t="s">
        <v>186</v>
      </c>
      <c r="J152" s="16"/>
      <c r="K152" s="16" t="s">
        <v>187</v>
      </c>
      <c r="M152" s="14" t="s">
        <v>188</v>
      </c>
    </row>
    <row r="153" spans="2:11" ht="12.75">
      <c r="B153" s="18"/>
      <c r="C153" s="18"/>
      <c r="G153" s="16"/>
      <c r="H153" s="16"/>
      <c r="I153" s="17"/>
      <c r="J153" s="16"/>
      <c r="K153" s="16"/>
    </row>
    <row r="154" spans="2:13" ht="12.75">
      <c r="B154" s="6" t="s">
        <v>13</v>
      </c>
      <c r="C154" s="6" t="s">
        <v>197</v>
      </c>
      <c r="D154" s="6" t="s">
        <v>14</v>
      </c>
      <c r="E154" s="6" t="s">
        <v>15</v>
      </c>
      <c r="F154"/>
      <c r="G154" s="14">
        <v>0.066</v>
      </c>
      <c r="I154" s="15">
        <v>0.07</v>
      </c>
      <c r="K154" s="14">
        <v>0.076</v>
      </c>
      <c r="M154" s="40">
        <f>AVERAGE(I154,G154,K154)</f>
        <v>0.07066666666666667</v>
      </c>
    </row>
    <row r="155" spans="2:13" ht="12.75">
      <c r="B155" s="6" t="s">
        <v>61</v>
      </c>
      <c r="C155" s="6" t="s">
        <v>197</v>
      </c>
      <c r="D155" s="9" t="s">
        <v>16</v>
      </c>
      <c r="E155" s="6" t="s">
        <v>15</v>
      </c>
      <c r="F155"/>
      <c r="G155">
        <v>13.5</v>
      </c>
      <c r="H155"/>
      <c r="I155">
        <v>6</v>
      </c>
      <c r="J155"/>
      <c r="K155">
        <v>9.2</v>
      </c>
      <c r="M155" s="4">
        <f>AVERAGE(I155,G155,K155)</f>
        <v>9.566666666666666</v>
      </c>
    </row>
    <row r="156" spans="2:13" ht="12.75">
      <c r="B156" s="14" t="s">
        <v>89</v>
      </c>
      <c r="C156" s="14" t="s">
        <v>197</v>
      </c>
      <c r="D156" s="9" t="s">
        <v>16</v>
      </c>
      <c r="E156" s="6" t="s">
        <v>15</v>
      </c>
      <c r="G156">
        <v>735</v>
      </c>
      <c r="H156"/>
      <c r="I156">
        <v>6</v>
      </c>
      <c r="J156"/>
      <c r="K156">
        <v>11</v>
      </c>
      <c r="M156" s="4">
        <f>AVERAGE(I156,G156,K156)</f>
        <v>250.66666666666666</v>
      </c>
    </row>
    <row r="158" spans="2:11" ht="12.75">
      <c r="B158" s="14" t="s">
        <v>60</v>
      </c>
      <c r="D158" s="6" t="s">
        <v>27</v>
      </c>
      <c r="E158" s="6" t="s">
        <v>55</v>
      </c>
      <c r="G158" s="14">
        <v>427</v>
      </c>
      <c r="I158" s="15">
        <v>172</v>
      </c>
      <c r="K158" s="14">
        <v>196</v>
      </c>
    </row>
    <row r="159" spans="2:11" ht="12.75">
      <c r="B159" s="14" t="s">
        <v>49</v>
      </c>
      <c r="D159" s="6" t="s">
        <v>27</v>
      </c>
      <c r="E159" s="6" t="s">
        <v>55</v>
      </c>
      <c r="G159" s="14">
        <v>112</v>
      </c>
      <c r="I159" s="15">
        <v>82.8</v>
      </c>
      <c r="K159" s="14">
        <v>76.7</v>
      </c>
    </row>
    <row r="160" spans="2:11" ht="12.75">
      <c r="B160" s="14" t="s">
        <v>205</v>
      </c>
      <c r="D160" s="6" t="s">
        <v>27</v>
      </c>
      <c r="E160" s="6" t="s">
        <v>55</v>
      </c>
      <c r="G160" s="14">
        <v>10.9</v>
      </c>
      <c r="I160" s="15">
        <v>76.2</v>
      </c>
      <c r="K160" s="14">
        <v>9.27</v>
      </c>
    </row>
    <row r="161" spans="2:11" ht="12.75">
      <c r="B161" s="14" t="s">
        <v>106</v>
      </c>
      <c r="D161" s="6" t="s">
        <v>27</v>
      </c>
      <c r="E161" s="6" t="s">
        <v>55</v>
      </c>
      <c r="G161" s="14">
        <v>658</v>
      </c>
      <c r="I161" s="15">
        <v>842</v>
      </c>
      <c r="K161" s="14">
        <v>786</v>
      </c>
    </row>
    <row r="163" spans="2:13" ht="12.75">
      <c r="B163" s="6" t="s">
        <v>50</v>
      </c>
      <c r="C163" s="6" t="s">
        <v>65</v>
      </c>
      <c r="D163" s="6" t="s">
        <v>197</v>
      </c>
      <c r="F163"/>
      <c r="I163" s="14"/>
      <c r="M163"/>
    </row>
    <row r="164" spans="2:13" ht="12.75">
      <c r="B164" s="6" t="s">
        <v>44</v>
      </c>
      <c r="C164" s="6"/>
      <c r="D164" s="6" t="s">
        <v>17</v>
      </c>
      <c r="F164"/>
      <c r="G164" s="61">
        <v>44922.04655248133</v>
      </c>
      <c r="H164" s="62"/>
      <c r="I164" s="61">
        <v>44831.4606741573</v>
      </c>
      <c r="J164" s="62"/>
      <c r="K164" s="61">
        <v>42732.55813953489</v>
      </c>
      <c r="M164" s="4">
        <f>AVERAGE(I164,G164,K164)</f>
        <v>44162.021788724516</v>
      </c>
    </row>
    <row r="165" spans="2:13" ht="12.75">
      <c r="B165" s="6" t="s">
        <v>47</v>
      </c>
      <c r="C165" s="6"/>
      <c r="D165" s="6" t="s">
        <v>18</v>
      </c>
      <c r="F165"/>
      <c r="G165">
        <v>11.8</v>
      </c>
      <c r="H165"/>
      <c r="I165">
        <v>12.1</v>
      </c>
      <c r="J165"/>
      <c r="K165">
        <v>12.4</v>
      </c>
      <c r="M165" s="4">
        <f>AVERAGE(I165,G165,K165)</f>
        <v>12.1</v>
      </c>
    </row>
    <row r="166" spans="2:13" ht="12.75">
      <c r="B166" s="6" t="s">
        <v>48</v>
      </c>
      <c r="C166" s="6"/>
      <c r="D166" s="6" t="s">
        <v>18</v>
      </c>
      <c r="F166"/>
      <c r="G166"/>
      <c r="H166"/>
      <c r="I166"/>
      <c r="J166"/>
      <c r="K166"/>
      <c r="M166" s="4"/>
    </row>
    <row r="167" spans="2:13" ht="12.75">
      <c r="B167" s="6" t="s">
        <v>43</v>
      </c>
      <c r="C167" s="6"/>
      <c r="D167" s="6" t="s">
        <v>19</v>
      </c>
      <c r="F167"/>
      <c r="G167"/>
      <c r="H167"/>
      <c r="I167"/>
      <c r="J167"/>
      <c r="K167"/>
      <c r="M167" s="4"/>
    </row>
    <row r="168" spans="2:13" ht="12.75">
      <c r="B168" s="6"/>
      <c r="C168" s="6"/>
      <c r="F168"/>
      <c r="G168"/>
      <c r="H168"/>
      <c r="I168"/>
      <c r="J168"/>
      <c r="K168"/>
      <c r="M168"/>
    </row>
    <row r="169" spans="2:13" ht="12.75">
      <c r="B169" s="6" t="s">
        <v>50</v>
      </c>
      <c r="C169" s="6" t="s">
        <v>103</v>
      </c>
      <c r="D169" s="6" t="s">
        <v>198</v>
      </c>
      <c r="F169"/>
      <c r="I169" s="14"/>
      <c r="M169"/>
    </row>
    <row r="170" spans="2:13" ht="12.75">
      <c r="B170" s="6" t="s">
        <v>44</v>
      </c>
      <c r="C170" s="6"/>
      <c r="D170" s="6" t="s">
        <v>17</v>
      </c>
      <c r="F170"/>
      <c r="G170" s="61">
        <v>45596.710415615</v>
      </c>
      <c r="H170" s="62"/>
      <c r="I170" s="61">
        <v>45530.97420665404</v>
      </c>
      <c r="J170" s="62"/>
      <c r="K170" s="61">
        <v>43225.94416623284</v>
      </c>
      <c r="L170" s="62"/>
      <c r="M170" s="61">
        <f>AVERAGE(I170,G170,K170)</f>
        <v>44784.542929500625</v>
      </c>
    </row>
    <row r="171" spans="2:13" ht="12.75">
      <c r="B171" s="6" t="s">
        <v>47</v>
      </c>
      <c r="C171" s="6"/>
      <c r="D171" s="6" t="s">
        <v>18</v>
      </c>
      <c r="F171"/>
      <c r="G171">
        <v>11.8</v>
      </c>
      <c r="H171"/>
      <c r="I171">
        <v>12.1</v>
      </c>
      <c r="J171"/>
      <c r="K171">
        <v>12.4</v>
      </c>
      <c r="M171" s="4">
        <f>AVERAGE(I171,G171,K171)</f>
        <v>12.1</v>
      </c>
    </row>
    <row r="172" spans="2:13" ht="12.75">
      <c r="B172" s="6" t="s">
        <v>48</v>
      </c>
      <c r="C172" s="6"/>
      <c r="D172" s="6" t="s">
        <v>18</v>
      </c>
      <c r="F172"/>
      <c r="G172"/>
      <c r="H172"/>
      <c r="I172"/>
      <c r="J172"/>
      <c r="K172"/>
      <c r="M172" s="4"/>
    </row>
    <row r="173" spans="2:13" ht="12.75">
      <c r="B173" s="6" t="s">
        <v>43</v>
      </c>
      <c r="C173" s="6"/>
      <c r="D173" s="6" t="s">
        <v>19</v>
      </c>
      <c r="F173"/>
      <c r="G173"/>
      <c r="H173"/>
      <c r="I173"/>
      <c r="J173"/>
      <c r="K173"/>
      <c r="M173" s="4"/>
    </row>
    <row r="174" spans="2:13" ht="12.75">
      <c r="B174" s="6"/>
      <c r="C174" s="6"/>
      <c r="F174"/>
      <c r="G174"/>
      <c r="H174"/>
      <c r="I174"/>
      <c r="J174"/>
      <c r="K174"/>
      <c r="M174" s="4"/>
    </row>
    <row r="175" spans="2:13" ht="12.75">
      <c r="B175" s="14" t="s">
        <v>60</v>
      </c>
      <c r="C175" s="14" t="s">
        <v>198</v>
      </c>
      <c r="D175" s="6" t="s">
        <v>27</v>
      </c>
      <c r="E175" s="6" t="s">
        <v>15</v>
      </c>
      <c r="G175" s="45">
        <f>G158*(21-7)/(21-G$171)</f>
        <v>649.7826086956522</v>
      </c>
      <c r="I175" s="45">
        <f>I158*(21-7)/(21-I$171)</f>
        <v>270.56179775280896</v>
      </c>
      <c r="K175" s="45">
        <f>K158*(21-7)/(21-K$171)</f>
        <v>319.0697674418605</v>
      </c>
      <c r="M175" s="4">
        <f>AVERAGE(I175,G175,K175)</f>
        <v>413.1380579634406</v>
      </c>
    </row>
    <row r="176" spans="2:13" ht="12.75">
      <c r="B176" s="14" t="s">
        <v>49</v>
      </c>
      <c r="C176" s="14" t="s">
        <v>198</v>
      </c>
      <c r="D176" s="6" t="s">
        <v>27</v>
      </c>
      <c r="E176" s="6" t="s">
        <v>15</v>
      </c>
      <c r="G176" s="45">
        <f aca="true" t="shared" si="3" ref="G176:I178">G159*(21-7)/(21-G$171)</f>
        <v>170.43478260869566</v>
      </c>
      <c r="I176" s="45">
        <f t="shared" si="3"/>
        <v>130.24719101123594</v>
      </c>
      <c r="K176" s="45">
        <f>K159*(21-7)/(21-K$171)</f>
        <v>124.86046511627907</v>
      </c>
      <c r="M176" s="4">
        <f>AVERAGE(I176,G176,K176)</f>
        <v>141.84747957873688</v>
      </c>
    </row>
    <row r="177" spans="2:13" ht="12.75">
      <c r="B177" s="14" t="s">
        <v>205</v>
      </c>
      <c r="C177" s="14" t="s">
        <v>198</v>
      </c>
      <c r="D177" s="6" t="s">
        <v>27</v>
      </c>
      <c r="E177" s="6" t="s">
        <v>15</v>
      </c>
      <c r="G177" s="45">
        <f t="shared" si="3"/>
        <v>16.586956521739133</v>
      </c>
      <c r="I177" s="45">
        <f t="shared" si="3"/>
        <v>119.86516853932584</v>
      </c>
      <c r="K177" s="45">
        <f>K160*(21-7)/(21-K$171)</f>
        <v>15.090697674418605</v>
      </c>
      <c r="M177" s="4">
        <f>AVERAGE(I177,G177,K177)</f>
        <v>50.5142742451612</v>
      </c>
    </row>
    <row r="178" spans="2:13" ht="12.75">
      <c r="B178" s="14" t="s">
        <v>106</v>
      </c>
      <c r="C178" s="14" t="s">
        <v>198</v>
      </c>
      <c r="D178" s="6" t="s">
        <v>27</v>
      </c>
      <c r="E178" s="6" t="s">
        <v>15</v>
      </c>
      <c r="G178" s="45">
        <f t="shared" si="3"/>
        <v>1001.304347826087</v>
      </c>
      <c r="I178" s="45">
        <f t="shared" si="3"/>
        <v>1324.4943820224719</v>
      </c>
      <c r="K178" s="45">
        <f>K161*(21-7)/(21-K$171)</f>
        <v>1279.5348837209303</v>
      </c>
      <c r="M178" s="4">
        <f>AVERAGE(I178,G178,K178)</f>
        <v>1201.7778711898297</v>
      </c>
    </row>
    <row r="180" spans="2:14" ht="12.75">
      <c r="B180" s="14" t="s">
        <v>207</v>
      </c>
      <c r="C180" s="14" t="s">
        <v>198</v>
      </c>
      <c r="D180" s="6" t="s">
        <v>27</v>
      </c>
      <c r="E180" s="6" t="s">
        <v>15</v>
      </c>
      <c r="G180" s="45">
        <f>G176</f>
        <v>170.43478260869566</v>
      </c>
      <c r="I180" s="45">
        <f>I176</f>
        <v>130.24719101123594</v>
      </c>
      <c r="K180" s="45">
        <f>K176</f>
        <v>124.86046511627907</v>
      </c>
      <c r="M180" s="4">
        <f>AVERAGE(I180,G180,K180)</f>
        <v>141.84747957873688</v>
      </c>
      <c r="N180" s="14" t="s">
        <v>208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13"/>
  <sheetViews>
    <sheetView workbookViewId="0" topLeftCell="B84">
      <selection activeCell="C22" sqref="C22"/>
    </sheetView>
  </sheetViews>
  <sheetFormatPr defaultColWidth="9.140625" defaultRowHeight="12.75"/>
  <cols>
    <col min="1" max="1" width="2.28125" style="22" hidden="1" customWidth="1"/>
    <col min="2" max="2" width="21.421875" style="7" customWidth="1"/>
    <col min="3" max="3" width="6.421875" style="7" customWidth="1"/>
    <col min="4" max="4" width="9.28125" style="7" customWidth="1"/>
    <col min="5" max="5" width="2.8515625" style="22" customWidth="1"/>
    <col min="6" max="6" width="15.140625" style="23" bestFit="1" customWidth="1"/>
    <col min="7" max="7" width="3.57421875" style="23" customWidth="1"/>
    <col min="8" max="8" width="17.28125" style="22" bestFit="1" customWidth="1"/>
    <col min="9" max="9" width="3.140625" style="22" customWidth="1"/>
    <col min="10" max="10" width="13.8515625" style="22" bestFit="1" customWidth="1"/>
    <col min="11" max="11" width="3.57421875" style="22" customWidth="1"/>
    <col min="12" max="12" width="12.57421875" style="22" customWidth="1"/>
    <col min="13" max="13" width="4.140625" style="22" customWidth="1"/>
    <col min="14" max="14" width="14.7109375" style="22" bestFit="1" customWidth="1"/>
    <col min="15" max="15" width="3.00390625" style="22" customWidth="1"/>
    <col min="16" max="16" width="15.00390625" style="22" customWidth="1"/>
    <col min="17" max="17" width="3.421875" style="22" customWidth="1"/>
    <col min="18" max="18" width="12.8515625" style="22" customWidth="1"/>
    <col min="19" max="19" width="3.00390625" style="22" customWidth="1"/>
    <col min="20" max="20" width="11.28125" style="22" customWidth="1"/>
    <col min="21" max="21" width="3.57421875" style="22" customWidth="1"/>
    <col min="22" max="25" width="12.7109375" style="22" bestFit="1" customWidth="1"/>
    <col min="26" max="26" width="9.421875" style="22" bestFit="1" customWidth="1"/>
    <col min="27" max="16384" width="8.8515625" style="22" customWidth="1"/>
  </cols>
  <sheetData>
    <row r="1" spans="2:3" ht="12.75">
      <c r="B1" s="21" t="s">
        <v>183</v>
      </c>
      <c r="C1" s="21"/>
    </row>
    <row r="3" spans="1:24" ht="12.75">
      <c r="A3" s="22" t="s">
        <v>52</v>
      </c>
      <c r="B3" s="21" t="s">
        <v>95</v>
      </c>
      <c r="C3" s="21" t="s">
        <v>51</v>
      </c>
      <c r="F3" s="24" t="s">
        <v>188</v>
      </c>
      <c r="G3" s="24"/>
      <c r="H3" s="24" t="s">
        <v>188</v>
      </c>
      <c r="I3" s="24"/>
      <c r="J3" s="24" t="s">
        <v>188</v>
      </c>
      <c r="L3" s="24" t="s">
        <v>188</v>
      </c>
      <c r="M3" s="24"/>
      <c r="N3" s="24" t="s">
        <v>188</v>
      </c>
      <c r="O3" s="24"/>
      <c r="P3" s="24" t="s">
        <v>188</v>
      </c>
      <c r="Q3" s="24"/>
      <c r="R3" s="24" t="s">
        <v>188</v>
      </c>
      <c r="S3" s="14"/>
      <c r="T3" s="24" t="s">
        <v>188</v>
      </c>
      <c r="U3" s="23"/>
      <c r="X3" s="14"/>
    </row>
    <row r="4" spans="6:20" ht="12.75">
      <c r="F4" s="24"/>
      <c r="G4" s="24"/>
      <c r="H4" s="24"/>
      <c r="I4" s="24"/>
      <c r="L4" s="24"/>
      <c r="M4" s="24"/>
      <c r="T4" s="36"/>
    </row>
    <row r="5" spans="2:20" ht="12.75">
      <c r="B5" s="7" t="s">
        <v>199</v>
      </c>
      <c r="F5" s="24" t="s">
        <v>217</v>
      </c>
      <c r="G5" s="24"/>
      <c r="H5" s="24" t="s">
        <v>218</v>
      </c>
      <c r="I5" s="24"/>
      <c r="L5" s="24" t="s">
        <v>219</v>
      </c>
      <c r="M5" s="24"/>
      <c r="N5" s="16" t="s">
        <v>220</v>
      </c>
      <c r="O5" s="16"/>
      <c r="P5" s="16" t="s">
        <v>221</v>
      </c>
      <c r="Q5" s="16"/>
      <c r="T5" s="63" t="s">
        <v>222</v>
      </c>
    </row>
    <row r="6" spans="2:20" ht="12.75">
      <c r="B6" s="7" t="s">
        <v>225</v>
      </c>
      <c r="F6" s="24" t="s">
        <v>201</v>
      </c>
      <c r="G6" s="24"/>
      <c r="H6" s="24" t="s">
        <v>201</v>
      </c>
      <c r="I6" s="24"/>
      <c r="L6" s="24" t="s">
        <v>200</v>
      </c>
      <c r="M6" s="24"/>
      <c r="N6" s="24" t="s">
        <v>200</v>
      </c>
      <c r="O6" s="24"/>
      <c r="P6" s="22" t="s">
        <v>200</v>
      </c>
      <c r="T6" s="63" t="s">
        <v>20</v>
      </c>
    </row>
    <row r="7" spans="2:20" ht="12.75">
      <c r="B7" s="7" t="s">
        <v>224</v>
      </c>
      <c r="F7" s="24"/>
      <c r="G7" s="24"/>
      <c r="H7" s="24"/>
      <c r="I7" s="24"/>
      <c r="J7" s="22" t="s">
        <v>31</v>
      </c>
      <c r="L7" s="24"/>
      <c r="M7" s="24"/>
      <c r="N7" s="24"/>
      <c r="O7" s="24"/>
      <c r="R7" s="22" t="s">
        <v>226</v>
      </c>
      <c r="T7" s="63" t="s">
        <v>20</v>
      </c>
    </row>
    <row r="8" spans="2:25" s="42" customFormat="1" ht="12.75">
      <c r="B8" s="42" t="s">
        <v>21</v>
      </c>
      <c r="E8" s="43"/>
      <c r="F8" s="10" t="s">
        <v>107</v>
      </c>
      <c r="G8" s="10"/>
      <c r="H8" s="10" t="s">
        <v>108</v>
      </c>
      <c r="I8" s="10"/>
      <c r="L8" s="10" t="s">
        <v>109</v>
      </c>
      <c r="M8" s="10"/>
      <c r="N8" s="10" t="s">
        <v>110</v>
      </c>
      <c r="O8" s="10"/>
      <c r="P8" s="10" t="s">
        <v>111</v>
      </c>
      <c r="Q8" s="10"/>
      <c r="T8" s="24" t="s">
        <v>20</v>
      </c>
      <c r="U8" s="44"/>
      <c r="V8" s="44"/>
      <c r="W8" s="44"/>
      <c r="X8" s="44"/>
      <c r="Y8" s="44"/>
    </row>
    <row r="9" spans="2:26" ht="12.75">
      <c r="B9" s="7" t="s">
        <v>53</v>
      </c>
      <c r="D9" s="7" t="s">
        <v>26</v>
      </c>
      <c r="E9" s="9"/>
      <c r="F9" s="9">
        <v>4247</v>
      </c>
      <c r="G9" s="9"/>
      <c r="H9" s="9">
        <v>2301</v>
      </c>
      <c r="I9" s="9"/>
      <c r="L9" s="67"/>
      <c r="M9" s="67"/>
      <c r="N9" s="28"/>
      <c r="O9" s="28"/>
      <c r="P9" s="28">
        <v>2970</v>
      </c>
      <c r="Q9" s="28"/>
      <c r="T9" s="67"/>
      <c r="Y9" s="28"/>
      <c r="Z9" s="28"/>
    </row>
    <row r="10" spans="2:26" ht="12.75">
      <c r="B10" s="7" t="s">
        <v>53</v>
      </c>
      <c r="D10" s="7" t="s">
        <v>112</v>
      </c>
      <c r="E10" s="9"/>
      <c r="F10" s="9"/>
      <c r="G10" s="9"/>
      <c r="H10" s="9"/>
      <c r="I10" s="9"/>
      <c r="L10" s="67">
        <v>17</v>
      </c>
      <c r="M10" s="67"/>
      <c r="N10" s="28">
        <v>45</v>
      </c>
      <c r="O10" s="28"/>
      <c r="P10" s="28"/>
      <c r="Q10" s="28"/>
      <c r="T10" s="67"/>
      <c r="Y10" s="28"/>
      <c r="Z10" s="28"/>
    </row>
    <row r="11" spans="2:20" ht="12.75">
      <c r="B11" s="7" t="s">
        <v>67</v>
      </c>
      <c r="D11" s="7" t="s">
        <v>68</v>
      </c>
      <c r="E11" s="9"/>
      <c r="F11" s="68">
        <v>89400000</v>
      </c>
      <c r="G11" s="69"/>
      <c r="H11" s="9"/>
      <c r="I11" s="9"/>
      <c r="L11" s="67"/>
      <c r="M11" s="67"/>
      <c r="N11" s="28"/>
      <c r="O11" s="28"/>
      <c r="P11" s="28"/>
      <c r="Q11" s="28"/>
      <c r="T11" s="67"/>
    </row>
    <row r="12" spans="2:20" ht="12.75">
      <c r="B12" s="7" t="s">
        <v>22</v>
      </c>
      <c r="D12" s="7" t="s">
        <v>26</v>
      </c>
      <c r="E12" s="9"/>
      <c r="F12" s="70"/>
      <c r="G12" s="70"/>
      <c r="H12" s="70"/>
      <c r="I12" s="70"/>
      <c r="L12" s="67"/>
      <c r="M12" s="67"/>
      <c r="N12" s="25"/>
      <c r="O12" s="25"/>
      <c r="P12" s="25"/>
      <c r="Q12" s="25"/>
      <c r="T12" s="67">
        <v>1649</v>
      </c>
    </row>
    <row r="13" spans="2:20" ht="12.75">
      <c r="B13" s="7" t="s">
        <v>66</v>
      </c>
      <c r="D13" s="7" t="s">
        <v>26</v>
      </c>
      <c r="E13" s="9"/>
      <c r="F13" s="70"/>
      <c r="G13" s="70"/>
      <c r="H13" s="70"/>
      <c r="I13" s="70"/>
      <c r="L13" s="67"/>
      <c r="M13" s="67"/>
      <c r="N13" s="28"/>
      <c r="O13" s="28"/>
      <c r="P13" s="28"/>
      <c r="Q13" s="28"/>
      <c r="T13" s="67">
        <v>1194</v>
      </c>
    </row>
    <row r="14" spans="2:20" ht="12.75">
      <c r="B14" s="7" t="s">
        <v>58</v>
      </c>
      <c r="D14" s="7" t="s">
        <v>26</v>
      </c>
      <c r="E14" s="9"/>
      <c r="F14" s="70"/>
      <c r="G14" s="70"/>
      <c r="H14" s="70"/>
      <c r="I14" s="70"/>
      <c r="L14" s="67"/>
      <c r="M14" s="67"/>
      <c r="N14" s="28"/>
      <c r="O14" s="28"/>
      <c r="P14" s="28"/>
      <c r="Q14" s="28"/>
      <c r="T14" s="67">
        <v>0.22</v>
      </c>
    </row>
    <row r="15" spans="2:20" ht="12.75">
      <c r="B15" s="7" t="s">
        <v>59</v>
      </c>
      <c r="D15" s="7" t="s">
        <v>26</v>
      </c>
      <c r="E15" s="9"/>
      <c r="F15" s="70"/>
      <c r="G15" s="70"/>
      <c r="H15" s="70"/>
      <c r="I15" s="70"/>
      <c r="L15" s="67"/>
      <c r="M15" s="67"/>
      <c r="N15" s="28"/>
      <c r="O15" s="28"/>
      <c r="P15" s="28"/>
      <c r="Q15" s="28"/>
      <c r="T15" s="67">
        <v>0.16</v>
      </c>
    </row>
    <row r="16" spans="2:20" ht="12.75">
      <c r="B16" s="7" t="s">
        <v>49</v>
      </c>
      <c r="D16" s="7" t="s">
        <v>26</v>
      </c>
      <c r="E16" s="9"/>
      <c r="F16" s="70"/>
      <c r="G16" s="70"/>
      <c r="H16" s="70"/>
      <c r="I16" s="70"/>
      <c r="L16" s="67"/>
      <c r="M16" s="67"/>
      <c r="N16" s="28"/>
      <c r="O16" s="28"/>
      <c r="P16" s="28"/>
      <c r="Q16" s="28"/>
      <c r="T16" s="67">
        <v>1.72</v>
      </c>
    </row>
    <row r="17" spans="2:20" ht="12.75">
      <c r="B17" s="7" t="s">
        <v>45</v>
      </c>
      <c r="D17" s="7" t="s">
        <v>26</v>
      </c>
      <c r="E17" s="9"/>
      <c r="F17" s="70"/>
      <c r="G17" s="70"/>
      <c r="H17" s="70"/>
      <c r="I17" s="70"/>
      <c r="L17" s="67"/>
      <c r="M17" s="67"/>
      <c r="N17" s="28"/>
      <c r="O17" s="28"/>
      <c r="P17" s="28"/>
      <c r="Q17" s="28"/>
      <c r="T17" s="67">
        <v>2.69</v>
      </c>
    </row>
    <row r="18" spans="2:20" ht="12.75">
      <c r="B18" s="7" t="s">
        <v>104</v>
      </c>
      <c r="D18" s="7" t="s">
        <v>26</v>
      </c>
      <c r="E18" s="9"/>
      <c r="F18" s="70"/>
      <c r="G18" s="70"/>
      <c r="H18" s="70"/>
      <c r="I18" s="70"/>
      <c r="L18" s="67"/>
      <c r="M18" s="67"/>
      <c r="N18" s="28"/>
      <c r="O18" s="28"/>
      <c r="P18" s="28"/>
      <c r="Q18" s="28"/>
      <c r="T18" s="67">
        <v>1.77</v>
      </c>
    </row>
    <row r="19" spans="6:7" ht="12.75">
      <c r="F19" s="8"/>
      <c r="G19" s="8"/>
    </row>
    <row r="20" spans="2:20" ht="12.75">
      <c r="B20" s="7" t="s">
        <v>62</v>
      </c>
      <c r="D20" s="7" t="s">
        <v>17</v>
      </c>
      <c r="E20" s="24"/>
      <c r="F20" s="65">
        <v>45192.563595539366</v>
      </c>
      <c r="G20" s="8"/>
      <c r="L20" s="26"/>
      <c r="M20" s="26"/>
      <c r="T20" s="26"/>
    </row>
    <row r="21" spans="2:7" ht="12.75">
      <c r="B21" s="7" t="s">
        <v>63</v>
      </c>
      <c r="D21" s="7" t="s">
        <v>18</v>
      </c>
      <c r="E21" s="24"/>
      <c r="F21" s="8">
        <v>12.033333333333333</v>
      </c>
      <c r="G21" s="8"/>
    </row>
    <row r="22" spans="5:7" ht="12.75">
      <c r="E22" s="24"/>
      <c r="F22" s="8"/>
      <c r="G22" s="8"/>
    </row>
    <row r="23" spans="2:20" ht="12.75">
      <c r="B23" s="7" t="s">
        <v>69</v>
      </c>
      <c r="D23" s="7" t="s">
        <v>70</v>
      </c>
      <c r="E23" s="24"/>
      <c r="F23" s="22"/>
      <c r="G23" s="22"/>
      <c r="L23" s="25"/>
      <c r="M23" s="25"/>
      <c r="T23" s="25"/>
    </row>
    <row r="24" spans="2:7" ht="12.75">
      <c r="B24" s="7" t="s">
        <v>227</v>
      </c>
      <c r="D24" s="7" t="s">
        <v>70</v>
      </c>
      <c r="E24" s="24"/>
      <c r="F24" s="22"/>
      <c r="G24" s="22"/>
    </row>
    <row r="25" spans="5:7" ht="12.75">
      <c r="E25" s="24"/>
      <c r="F25" s="8"/>
      <c r="G25" s="8"/>
    </row>
    <row r="26" spans="2:7" ht="12.75">
      <c r="B26" s="32" t="s">
        <v>64</v>
      </c>
      <c r="F26" s="8"/>
      <c r="G26" s="8"/>
    </row>
    <row r="27" spans="2:26" ht="12.75">
      <c r="B27" s="7" t="s">
        <v>22</v>
      </c>
      <c r="D27" s="7" t="s">
        <v>30</v>
      </c>
      <c r="E27" s="22" t="s">
        <v>15</v>
      </c>
      <c r="F27" s="8"/>
      <c r="G27" s="8"/>
      <c r="L27" s="25"/>
      <c r="M27" s="25"/>
      <c r="T27" s="25">
        <f>T12*454/60/0.0283/F$20*(21-7)/(21-F$21)*1000</f>
        <v>15232.418219735555</v>
      </c>
      <c r="Z27" s="25"/>
    </row>
    <row r="28" spans="2:26" ht="12.75">
      <c r="B28" s="7" t="s">
        <v>66</v>
      </c>
      <c r="D28" s="7" t="s">
        <v>27</v>
      </c>
      <c r="F28" s="8"/>
      <c r="G28" s="8"/>
      <c r="L28" s="25"/>
      <c r="M28" s="25"/>
      <c r="T28" s="25">
        <f aca="true" t="shared" si="0" ref="T28:T33">T13*454/60/0.0283/F$20*(21-7)/(21-F$21)*1000000</f>
        <v>11029416.224599307</v>
      </c>
      <c r="Z28" s="25"/>
    </row>
    <row r="29" spans="2:26" ht="12.75">
      <c r="B29" s="7" t="s">
        <v>58</v>
      </c>
      <c r="D29" s="7" t="s">
        <v>27</v>
      </c>
      <c r="F29" s="8"/>
      <c r="G29" s="8"/>
      <c r="L29" s="25"/>
      <c r="M29" s="25"/>
      <c r="T29" s="25">
        <f t="shared" si="0"/>
        <v>2032.2207449010443</v>
      </c>
      <c r="Z29" s="25"/>
    </row>
    <row r="30" spans="2:26" ht="12.75">
      <c r="B30" s="7" t="s">
        <v>59</v>
      </c>
      <c r="D30" s="7" t="s">
        <v>27</v>
      </c>
      <c r="F30" s="8"/>
      <c r="G30" s="8"/>
      <c r="L30" s="25"/>
      <c r="M30" s="25"/>
      <c r="T30" s="25">
        <f t="shared" si="0"/>
        <v>1477.9787235643962</v>
      </c>
      <c r="Z30" s="25"/>
    </row>
    <row r="31" spans="2:26" ht="12.75">
      <c r="B31" s="7" t="s">
        <v>49</v>
      </c>
      <c r="D31" s="7" t="s">
        <v>27</v>
      </c>
      <c r="F31" s="8"/>
      <c r="G31" s="8"/>
      <c r="L31" s="25"/>
      <c r="M31" s="25"/>
      <c r="T31" s="25">
        <f t="shared" si="0"/>
        <v>15888.271278317261</v>
      </c>
      <c r="Z31" s="25"/>
    </row>
    <row r="32" spans="2:26" ht="12.75">
      <c r="B32" s="7" t="s">
        <v>45</v>
      </c>
      <c r="D32" s="7" t="s">
        <v>27</v>
      </c>
      <c r="F32" s="8"/>
      <c r="G32" s="8"/>
      <c r="L32" s="25"/>
      <c r="M32" s="25"/>
      <c r="T32" s="25">
        <f t="shared" si="0"/>
        <v>24848.51728992641</v>
      </c>
      <c r="Z32" s="25"/>
    </row>
    <row r="33" spans="2:26" ht="12.75">
      <c r="B33" s="7" t="s">
        <v>104</v>
      </c>
      <c r="D33" s="7" t="s">
        <v>27</v>
      </c>
      <c r="F33" s="8"/>
      <c r="G33" s="8"/>
      <c r="L33" s="25"/>
      <c r="M33" s="25"/>
      <c r="T33" s="25">
        <f t="shared" si="0"/>
        <v>16350.139629431133</v>
      </c>
      <c r="Z33" s="25"/>
    </row>
    <row r="35" spans="2:20" ht="12.75">
      <c r="B35" s="7" t="s">
        <v>28</v>
      </c>
      <c r="D35" s="7" t="s">
        <v>27</v>
      </c>
      <c r="T35" s="25">
        <f>T32+T30</f>
        <v>26326.496013490807</v>
      </c>
    </row>
    <row r="36" spans="2:20" ht="12.75">
      <c r="B36" s="7" t="s">
        <v>29</v>
      </c>
      <c r="D36" s="7" t="s">
        <v>27</v>
      </c>
      <c r="T36" s="25">
        <f>T31+T29</f>
        <v>17920.492023218307</v>
      </c>
    </row>
    <row r="38" spans="1:24" ht="12.75">
      <c r="A38" s="22" t="s">
        <v>52</v>
      </c>
      <c r="B38" s="21" t="s">
        <v>96</v>
      </c>
      <c r="C38" s="21" t="s">
        <v>51</v>
      </c>
      <c r="F38" s="24" t="s">
        <v>188</v>
      </c>
      <c r="G38" s="24"/>
      <c r="H38" s="24" t="s">
        <v>188</v>
      </c>
      <c r="I38" s="24"/>
      <c r="L38" s="24" t="s">
        <v>188</v>
      </c>
      <c r="M38" s="24"/>
      <c r="N38" s="24" t="s">
        <v>188</v>
      </c>
      <c r="O38" s="24"/>
      <c r="P38" s="24" t="s">
        <v>188</v>
      </c>
      <c r="Q38" s="24"/>
      <c r="R38" s="24" t="s">
        <v>188</v>
      </c>
      <c r="S38" s="14"/>
      <c r="T38" s="24" t="s">
        <v>188</v>
      </c>
      <c r="U38" s="23"/>
      <c r="X38" s="14"/>
    </row>
    <row r="39" spans="2:24" ht="12.75">
      <c r="B39" s="21"/>
      <c r="C39" s="21"/>
      <c r="F39" s="24"/>
      <c r="G39" s="24"/>
      <c r="H39" s="24"/>
      <c r="I39" s="24"/>
      <c r="L39" s="24"/>
      <c r="M39" s="24"/>
      <c r="N39" s="24"/>
      <c r="O39" s="24"/>
      <c r="P39" s="24"/>
      <c r="Q39" s="24"/>
      <c r="S39" s="14"/>
      <c r="T39" s="24"/>
      <c r="U39" s="23"/>
      <c r="X39" s="14"/>
    </row>
    <row r="40" spans="2:24" ht="12.75">
      <c r="B40" s="7" t="s">
        <v>199</v>
      </c>
      <c r="F40" s="24" t="s">
        <v>217</v>
      </c>
      <c r="G40" s="24"/>
      <c r="H40" s="24" t="s">
        <v>218</v>
      </c>
      <c r="I40" s="24"/>
      <c r="L40" s="24" t="s">
        <v>219</v>
      </c>
      <c r="M40" s="24"/>
      <c r="N40" s="16" t="s">
        <v>220</v>
      </c>
      <c r="O40" s="16"/>
      <c r="P40" s="16" t="s">
        <v>221</v>
      </c>
      <c r="Q40" s="16"/>
      <c r="S40" s="14"/>
      <c r="T40" s="63" t="s">
        <v>222</v>
      </c>
      <c r="U40" s="23"/>
      <c r="X40" s="14"/>
    </row>
    <row r="41" spans="2:20" ht="12.75">
      <c r="B41" s="7" t="s">
        <v>225</v>
      </c>
      <c r="F41" s="24" t="s">
        <v>201</v>
      </c>
      <c r="G41" s="24"/>
      <c r="H41" s="24" t="s">
        <v>201</v>
      </c>
      <c r="I41" s="24"/>
      <c r="L41" s="24" t="s">
        <v>200</v>
      </c>
      <c r="M41" s="24"/>
      <c r="N41" s="24" t="s">
        <v>200</v>
      </c>
      <c r="O41" s="24"/>
      <c r="P41" s="22" t="s">
        <v>200</v>
      </c>
      <c r="T41" s="63" t="s">
        <v>20</v>
      </c>
    </row>
    <row r="42" spans="2:20" ht="12.75">
      <c r="B42" s="7" t="s">
        <v>224</v>
      </c>
      <c r="F42" s="24"/>
      <c r="G42" s="24"/>
      <c r="H42" s="24"/>
      <c r="I42" s="24"/>
      <c r="J42" s="22" t="s">
        <v>31</v>
      </c>
      <c r="L42" s="24"/>
      <c r="M42" s="24"/>
      <c r="N42" s="24"/>
      <c r="O42" s="24"/>
      <c r="R42" s="22" t="s">
        <v>226</v>
      </c>
      <c r="T42" s="63" t="s">
        <v>20</v>
      </c>
    </row>
    <row r="43" spans="2:25" s="42" customFormat="1" ht="12.75">
      <c r="B43" s="42" t="s">
        <v>21</v>
      </c>
      <c r="E43" s="43"/>
      <c r="F43" s="10" t="s">
        <v>107</v>
      </c>
      <c r="G43" s="10"/>
      <c r="H43" s="10" t="s">
        <v>108</v>
      </c>
      <c r="I43" s="10"/>
      <c r="L43" s="10" t="s">
        <v>109</v>
      </c>
      <c r="M43" s="10"/>
      <c r="N43" s="10" t="s">
        <v>110</v>
      </c>
      <c r="O43" s="10"/>
      <c r="P43" s="10" t="s">
        <v>111</v>
      </c>
      <c r="Q43" s="10"/>
      <c r="T43" s="24" t="s">
        <v>20</v>
      </c>
      <c r="U43" s="44"/>
      <c r="V43" s="44"/>
      <c r="W43" s="44"/>
      <c r="X43" s="44"/>
      <c r="Y43" s="44"/>
    </row>
    <row r="44" spans="2:26" ht="12.75">
      <c r="B44" s="7" t="s">
        <v>53</v>
      </c>
      <c r="D44" s="7" t="s">
        <v>26</v>
      </c>
      <c r="E44" s="9"/>
      <c r="F44" s="9">
        <v>4012</v>
      </c>
      <c r="G44" s="9"/>
      <c r="H44" s="9">
        <v>5089</v>
      </c>
      <c r="I44" s="9"/>
      <c r="L44" s="67"/>
      <c r="M44" s="67"/>
      <c r="N44" s="28"/>
      <c r="O44" s="28"/>
      <c r="P44" s="28">
        <v>2800</v>
      </c>
      <c r="Q44" s="28"/>
      <c r="T44" s="67"/>
      <c r="Y44" s="28"/>
      <c r="Z44" s="28"/>
    </row>
    <row r="45" spans="2:26" ht="12.75">
      <c r="B45" s="7" t="s">
        <v>53</v>
      </c>
      <c r="D45" s="7" t="s">
        <v>112</v>
      </c>
      <c r="E45" s="9"/>
      <c r="F45" s="9"/>
      <c r="G45" s="9"/>
      <c r="H45" s="9"/>
      <c r="I45" s="9"/>
      <c r="L45" s="67">
        <v>15</v>
      </c>
      <c r="M45" s="67"/>
      <c r="N45" s="28">
        <v>37</v>
      </c>
      <c r="O45" s="28"/>
      <c r="P45" s="28"/>
      <c r="Q45" s="28"/>
      <c r="T45" s="67"/>
      <c r="Y45" s="28"/>
      <c r="Z45" s="28"/>
    </row>
    <row r="46" spans="2:20" ht="12.75">
      <c r="B46" s="7" t="s">
        <v>67</v>
      </c>
      <c r="D46" s="7" t="s">
        <v>68</v>
      </c>
      <c r="E46" s="9"/>
      <c r="F46" s="68">
        <v>89400000</v>
      </c>
      <c r="G46" s="69"/>
      <c r="H46" s="9"/>
      <c r="I46" s="9"/>
      <c r="L46" s="67"/>
      <c r="M46" s="67"/>
      <c r="N46" s="28"/>
      <c r="O46" s="28"/>
      <c r="P46" s="28"/>
      <c r="Q46" s="28"/>
      <c r="T46" s="67"/>
    </row>
    <row r="47" spans="2:20" ht="12.75">
      <c r="B47" s="7" t="s">
        <v>22</v>
      </c>
      <c r="D47" s="7" t="s">
        <v>26</v>
      </c>
      <c r="E47" s="9"/>
      <c r="F47" s="70"/>
      <c r="G47" s="70"/>
      <c r="H47" s="70"/>
      <c r="I47" s="70"/>
      <c r="L47" s="67"/>
      <c r="M47" s="67"/>
      <c r="N47" s="25"/>
      <c r="O47" s="25"/>
      <c r="P47" s="25"/>
      <c r="Q47" s="25"/>
      <c r="T47" s="67">
        <v>1585</v>
      </c>
    </row>
    <row r="48" spans="2:20" ht="12.75">
      <c r="B48" s="7" t="s">
        <v>66</v>
      </c>
      <c r="D48" s="7" t="s">
        <v>26</v>
      </c>
      <c r="E48" s="9"/>
      <c r="F48" s="70"/>
      <c r="G48" s="70"/>
      <c r="H48" s="70"/>
      <c r="I48" s="70"/>
      <c r="L48" s="67"/>
      <c r="M48" s="67"/>
      <c r="N48" s="28"/>
      <c r="O48" s="28"/>
      <c r="P48" s="28"/>
      <c r="Q48" s="28"/>
      <c r="T48" s="67">
        <v>905</v>
      </c>
    </row>
    <row r="49" spans="6:7" ht="12.75">
      <c r="F49" s="8"/>
      <c r="G49" s="8"/>
    </row>
    <row r="50" spans="2:20" ht="12.75">
      <c r="B50" s="7" t="s">
        <v>62</v>
      </c>
      <c r="D50" s="7" t="s">
        <v>17</v>
      </c>
      <c r="E50" s="24"/>
      <c r="F50" s="8">
        <v>49902.08193385622</v>
      </c>
      <c r="G50" s="8"/>
      <c r="L50" s="26"/>
      <c r="M50" s="26"/>
      <c r="T50" s="26"/>
    </row>
    <row r="51" spans="2:7" ht="12.75">
      <c r="B51" s="7" t="s">
        <v>63</v>
      </c>
      <c r="D51" s="7" t="s">
        <v>18</v>
      </c>
      <c r="E51" s="24"/>
      <c r="F51" s="8">
        <v>13.4</v>
      </c>
      <c r="G51" s="8"/>
    </row>
    <row r="52" spans="5:7" ht="12.75">
      <c r="E52" s="24"/>
      <c r="F52" s="8"/>
      <c r="G52" s="8"/>
    </row>
    <row r="53" spans="2:20" ht="12.75">
      <c r="B53" s="7" t="s">
        <v>69</v>
      </c>
      <c r="D53" s="7" t="s">
        <v>70</v>
      </c>
      <c r="E53" s="24"/>
      <c r="F53" s="22"/>
      <c r="G53" s="22"/>
      <c r="L53" s="25"/>
      <c r="M53" s="25"/>
      <c r="T53" s="25"/>
    </row>
    <row r="54" spans="2:7" ht="12.75">
      <c r="B54" s="7" t="s">
        <v>227</v>
      </c>
      <c r="D54" s="7" t="s">
        <v>70</v>
      </c>
      <c r="E54" s="24"/>
      <c r="F54" s="22"/>
      <c r="G54" s="22"/>
    </row>
    <row r="55" spans="5:7" ht="12.75">
      <c r="E55" s="24"/>
      <c r="F55" s="8"/>
      <c r="G55" s="8"/>
    </row>
    <row r="56" spans="2:7" ht="12.75">
      <c r="B56" s="32" t="s">
        <v>64</v>
      </c>
      <c r="F56" s="8"/>
      <c r="G56" s="8"/>
    </row>
    <row r="57" spans="2:26" ht="12.75">
      <c r="B57" s="7" t="s">
        <v>22</v>
      </c>
      <c r="D57" s="7" t="s">
        <v>30</v>
      </c>
      <c r="E57" s="22" t="s">
        <v>15</v>
      </c>
      <c r="F57" s="8"/>
      <c r="G57" s="8"/>
      <c r="L57" s="25"/>
      <c r="M57" s="25"/>
      <c r="T57" s="25">
        <f>T47*454/60/0.0283/F$50*(21-7)/(21-F$51)*1000</f>
        <v>15643.834470188727</v>
      </c>
      <c r="Z57" s="25"/>
    </row>
    <row r="58" spans="2:26" ht="12.75">
      <c r="B58" s="7" t="s">
        <v>66</v>
      </c>
      <c r="D58" s="7" t="s">
        <v>27</v>
      </c>
      <c r="F58" s="8"/>
      <c r="G58" s="8"/>
      <c r="L58" s="25"/>
      <c r="M58" s="25"/>
      <c r="T58" s="25">
        <f>T48*454/60/0.0283/F$50*(21-7)/(21-F$51)*1000000</f>
        <v>8932284.035028895</v>
      </c>
      <c r="Z58" s="25"/>
    </row>
    <row r="59" spans="6:21" ht="12.75">
      <c r="F59" s="8"/>
      <c r="G59" s="8"/>
      <c r="U59" s="25"/>
    </row>
    <row r="60" spans="1:24" ht="12.75">
      <c r="A60" s="22" t="s">
        <v>52</v>
      </c>
      <c r="B60" s="21" t="s">
        <v>97</v>
      </c>
      <c r="C60" s="21" t="s">
        <v>51</v>
      </c>
      <c r="F60" s="24" t="s">
        <v>188</v>
      </c>
      <c r="G60" s="24"/>
      <c r="H60" s="24" t="s">
        <v>188</v>
      </c>
      <c r="I60" s="24"/>
      <c r="J60" s="24" t="s">
        <v>188</v>
      </c>
      <c r="K60" s="24"/>
      <c r="L60" s="24" t="s">
        <v>188</v>
      </c>
      <c r="M60" s="24"/>
      <c r="N60" s="24" t="s">
        <v>188</v>
      </c>
      <c r="O60" s="24"/>
      <c r="P60" s="24" t="s">
        <v>188</v>
      </c>
      <c r="R60" s="24" t="s">
        <v>188</v>
      </c>
      <c r="S60" s="14"/>
      <c r="T60" s="24" t="s">
        <v>188</v>
      </c>
      <c r="U60" s="23"/>
      <c r="X60" s="14"/>
    </row>
    <row r="61" spans="2:24" ht="12.75">
      <c r="B61" s="21"/>
      <c r="C61" s="21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S61" s="14"/>
      <c r="U61" s="23"/>
      <c r="X61" s="14"/>
    </row>
    <row r="62" spans="2:24" ht="12.75">
      <c r="B62" s="7" t="s">
        <v>199</v>
      </c>
      <c r="F62" s="24" t="s">
        <v>217</v>
      </c>
      <c r="G62" s="24"/>
      <c r="H62" s="24" t="s">
        <v>218</v>
      </c>
      <c r="I62" s="24"/>
      <c r="L62" s="24" t="s">
        <v>219</v>
      </c>
      <c r="M62" s="24"/>
      <c r="N62" s="16" t="s">
        <v>220</v>
      </c>
      <c r="O62" s="16"/>
      <c r="P62" s="16" t="s">
        <v>221</v>
      </c>
      <c r="Q62" s="16"/>
      <c r="S62" s="14"/>
      <c r="T62" s="63" t="s">
        <v>222</v>
      </c>
      <c r="U62" s="23"/>
      <c r="X62" s="14"/>
    </row>
    <row r="63" spans="2:20" ht="12.75">
      <c r="B63" s="7" t="s">
        <v>225</v>
      </c>
      <c r="F63" s="24" t="s">
        <v>201</v>
      </c>
      <c r="G63" s="24"/>
      <c r="H63" s="24" t="s">
        <v>201</v>
      </c>
      <c r="I63" s="24"/>
      <c r="L63" s="24" t="s">
        <v>200</v>
      </c>
      <c r="M63" s="24"/>
      <c r="N63" s="24" t="s">
        <v>200</v>
      </c>
      <c r="O63" s="24"/>
      <c r="P63" s="24" t="s">
        <v>200</v>
      </c>
      <c r="Q63" s="24"/>
      <c r="T63" s="63" t="s">
        <v>20</v>
      </c>
    </row>
    <row r="64" spans="2:20" ht="12.75">
      <c r="B64" s="7" t="s">
        <v>224</v>
      </c>
      <c r="F64" s="24"/>
      <c r="G64" s="24"/>
      <c r="H64" s="24"/>
      <c r="I64" s="24"/>
      <c r="J64" s="22" t="s">
        <v>31</v>
      </c>
      <c r="L64" s="24"/>
      <c r="M64" s="24"/>
      <c r="N64" s="24"/>
      <c r="O64" s="24"/>
      <c r="P64" s="24"/>
      <c r="Q64" s="24"/>
      <c r="R64" s="22" t="s">
        <v>226</v>
      </c>
      <c r="T64" s="63" t="s">
        <v>20</v>
      </c>
    </row>
    <row r="65" spans="2:25" s="42" customFormat="1" ht="12.75">
      <c r="B65" s="42" t="s">
        <v>21</v>
      </c>
      <c r="E65" s="43"/>
      <c r="F65" s="10" t="s">
        <v>107</v>
      </c>
      <c r="G65" s="10"/>
      <c r="H65" s="10" t="s">
        <v>108</v>
      </c>
      <c r="I65" s="10"/>
      <c r="L65" s="10" t="s">
        <v>109</v>
      </c>
      <c r="M65" s="10"/>
      <c r="N65" s="10" t="s">
        <v>110</v>
      </c>
      <c r="O65" s="10"/>
      <c r="P65" s="10" t="s">
        <v>111</v>
      </c>
      <c r="Q65" s="10"/>
      <c r="T65" s="24" t="s">
        <v>20</v>
      </c>
      <c r="U65" s="44"/>
      <c r="V65" s="44"/>
      <c r="W65" s="44"/>
      <c r="X65" s="44"/>
      <c r="Y65" s="44"/>
    </row>
    <row r="66" spans="2:26" ht="12.75">
      <c r="B66" s="7" t="s">
        <v>53</v>
      </c>
      <c r="D66" s="7" t="s">
        <v>26</v>
      </c>
      <c r="E66" s="9"/>
      <c r="F66" s="9">
        <v>4472</v>
      </c>
      <c r="G66" s="9"/>
      <c r="H66" s="9">
        <v>4971</v>
      </c>
      <c r="I66" s="9"/>
      <c r="L66" s="67"/>
      <c r="M66" s="67"/>
      <c r="N66" s="28"/>
      <c r="O66" s="28"/>
      <c r="P66" s="28"/>
      <c r="Q66" s="28"/>
      <c r="T66" s="67"/>
      <c r="Y66" s="28"/>
      <c r="Z66" s="28"/>
    </row>
    <row r="67" spans="2:26" ht="12.75">
      <c r="B67" s="7" t="s">
        <v>53</v>
      </c>
      <c r="D67" s="7" t="s">
        <v>112</v>
      </c>
      <c r="E67" s="9"/>
      <c r="F67" s="9"/>
      <c r="G67" s="9"/>
      <c r="H67" s="9"/>
      <c r="I67" s="9"/>
      <c r="L67" s="67">
        <v>14</v>
      </c>
      <c r="M67" s="67"/>
      <c r="N67" s="28">
        <v>34</v>
      </c>
      <c r="O67" s="28"/>
      <c r="P67" s="28"/>
      <c r="Q67" s="28"/>
      <c r="T67" s="67"/>
      <c r="Y67" s="28"/>
      <c r="Z67" s="28"/>
    </row>
    <row r="68" spans="2:20" ht="12.75">
      <c r="B68" s="7" t="s">
        <v>67</v>
      </c>
      <c r="D68" s="7" t="s">
        <v>68</v>
      </c>
      <c r="E68" s="9"/>
      <c r="F68" s="68">
        <v>67700000</v>
      </c>
      <c r="G68" s="69"/>
      <c r="H68" s="9"/>
      <c r="I68" s="9"/>
      <c r="L68" s="67"/>
      <c r="M68" s="67"/>
      <c r="N68" s="28"/>
      <c r="O68" s="28"/>
      <c r="P68" s="28"/>
      <c r="Q68" s="28"/>
      <c r="T68" s="67"/>
    </row>
    <row r="69" spans="2:20" ht="12.75">
      <c r="B69" s="7" t="s">
        <v>22</v>
      </c>
      <c r="D69" s="7" t="s">
        <v>26</v>
      </c>
      <c r="E69" s="9"/>
      <c r="F69" s="70"/>
      <c r="G69" s="70"/>
      <c r="H69" s="70"/>
      <c r="I69" s="70"/>
      <c r="L69" s="67"/>
      <c r="M69" s="67"/>
      <c r="N69" s="25"/>
      <c r="O69" s="25"/>
      <c r="P69" s="25"/>
      <c r="Q69" s="25"/>
      <c r="T69" s="68">
        <v>1373</v>
      </c>
    </row>
    <row r="70" spans="2:20" ht="12.75">
      <c r="B70" s="7" t="s">
        <v>66</v>
      </c>
      <c r="D70" s="7" t="s">
        <v>26</v>
      </c>
      <c r="E70" s="9"/>
      <c r="F70" s="70"/>
      <c r="G70" s="70"/>
      <c r="H70" s="70"/>
      <c r="I70" s="70"/>
      <c r="L70" s="67"/>
      <c r="M70" s="67"/>
      <c r="N70" s="28"/>
      <c r="O70" s="28"/>
      <c r="P70" s="28"/>
      <c r="Q70" s="28"/>
      <c r="T70" s="68">
        <v>731</v>
      </c>
    </row>
    <row r="71" spans="6:7" ht="12.75">
      <c r="F71" s="8"/>
      <c r="G71" s="8"/>
    </row>
    <row r="72" spans="2:20" ht="12.75">
      <c r="B72" s="7" t="s">
        <v>62</v>
      </c>
      <c r="D72" s="7" t="s">
        <v>17</v>
      </c>
      <c r="E72" s="24"/>
      <c r="F72" s="65">
        <v>54932.949727609</v>
      </c>
      <c r="G72" s="8"/>
      <c r="L72" s="26"/>
      <c r="M72" s="26"/>
      <c r="T72" s="26"/>
    </row>
    <row r="73" spans="2:7" ht="12.75">
      <c r="B73" s="7" t="s">
        <v>63</v>
      </c>
      <c r="D73" s="7" t="s">
        <v>18</v>
      </c>
      <c r="E73" s="24"/>
      <c r="F73" s="8">
        <v>14.766666666666666</v>
      </c>
      <c r="G73" s="8"/>
    </row>
    <row r="74" spans="5:7" ht="12.75">
      <c r="E74" s="24"/>
      <c r="F74" s="8"/>
      <c r="G74" s="8"/>
    </row>
    <row r="75" spans="2:20" ht="12.75">
      <c r="B75" s="7" t="s">
        <v>69</v>
      </c>
      <c r="D75" s="7" t="s">
        <v>70</v>
      </c>
      <c r="E75" s="24"/>
      <c r="F75" s="22"/>
      <c r="G75" s="22"/>
      <c r="L75" s="25"/>
      <c r="M75" s="25"/>
      <c r="T75" s="25"/>
    </row>
    <row r="76" spans="2:7" ht="12.75">
      <c r="B76" s="7" t="s">
        <v>227</v>
      </c>
      <c r="D76" s="7" t="s">
        <v>70</v>
      </c>
      <c r="E76" s="24"/>
      <c r="F76" s="22"/>
      <c r="G76" s="22"/>
    </row>
    <row r="77" spans="5:7" ht="12.75">
      <c r="E77" s="24"/>
      <c r="F77" s="8"/>
      <c r="G77" s="8"/>
    </row>
    <row r="78" spans="2:7" ht="12.75">
      <c r="B78" s="32" t="s">
        <v>64</v>
      </c>
      <c r="F78" s="8"/>
      <c r="G78" s="8"/>
    </row>
    <row r="79" spans="2:26" ht="12.75">
      <c r="B79" s="7" t="s">
        <v>22</v>
      </c>
      <c r="D79" s="7" t="s">
        <v>30</v>
      </c>
      <c r="E79" s="22" t="s">
        <v>15</v>
      </c>
      <c r="F79" s="8"/>
      <c r="G79" s="8"/>
      <c r="L79" s="25"/>
      <c r="M79" s="25"/>
      <c r="T79" s="25">
        <f>T69*454/60/0.0283/F$72*(21-7)/(21-F$73)*1000</f>
        <v>15009.404715902772</v>
      </c>
      <c r="Z79" s="25"/>
    </row>
    <row r="80" spans="2:26" ht="12.75">
      <c r="B80" s="7" t="s">
        <v>66</v>
      </c>
      <c r="D80" s="7" t="s">
        <v>27</v>
      </c>
      <c r="F80" s="8"/>
      <c r="G80" s="8"/>
      <c r="L80" s="25"/>
      <c r="M80" s="25"/>
      <c r="T80" s="25">
        <f>T70*454/60/0.0283/F$72*(21-7)/(21-F$73)*1000000</f>
        <v>7991168.861853553</v>
      </c>
      <c r="Z80" s="25"/>
    </row>
    <row r="81" spans="5:7" ht="12.75">
      <c r="E81" s="24"/>
      <c r="F81" s="8"/>
      <c r="G81" s="8"/>
    </row>
    <row r="82" spans="1:24" ht="12.75">
      <c r="A82" s="22" t="s">
        <v>52</v>
      </c>
      <c r="B82" s="21" t="s">
        <v>98</v>
      </c>
      <c r="C82" s="21" t="s">
        <v>51</v>
      </c>
      <c r="F82" s="24" t="s">
        <v>188</v>
      </c>
      <c r="G82" s="24"/>
      <c r="H82" s="24" t="s">
        <v>188</v>
      </c>
      <c r="I82" s="24"/>
      <c r="J82" s="24" t="s">
        <v>188</v>
      </c>
      <c r="L82" s="24" t="s">
        <v>188</v>
      </c>
      <c r="M82" s="24"/>
      <c r="N82" s="24" t="s">
        <v>188</v>
      </c>
      <c r="O82" s="24"/>
      <c r="P82" s="24" t="s">
        <v>188</v>
      </c>
      <c r="Q82" s="24"/>
      <c r="R82" s="24" t="s">
        <v>188</v>
      </c>
      <c r="T82" s="24" t="s">
        <v>188</v>
      </c>
      <c r="V82" s="24" t="s">
        <v>188</v>
      </c>
      <c r="X82" s="14"/>
    </row>
    <row r="83" spans="2:24" ht="12.75">
      <c r="B83" s="21"/>
      <c r="C83" s="21"/>
      <c r="F83" s="24"/>
      <c r="G83" s="24"/>
      <c r="H83" s="24"/>
      <c r="I83" s="24"/>
      <c r="L83" s="24"/>
      <c r="M83" s="24"/>
      <c r="N83" s="24"/>
      <c r="O83" s="24"/>
      <c r="P83" s="24"/>
      <c r="Q83" s="24"/>
      <c r="R83" s="24"/>
      <c r="V83" s="24"/>
      <c r="X83" s="14"/>
    </row>
    <row r="84" spans="2:24" ht="12.75">
      <c r="B84" s="7" t="s">
        <v>199</v>
      </c>
      <c r="F84" s="24" t="s">
        <v>217</v>
      </c>
      <c r="G84" s="24"/>
      <c r="H84" s="24" t="s">
        <v>218</v>
      </c>
      <c r="I84" s="24"/>
      <c r="L84" s="24" t="s">
        <v>219</v>
      </c>
      <c r="M84" s="24"/>
      <c r="N84" s="16" t="s">
        <v>220</v>
      </c>
      <c r="O84" s="16"/>
      <c r="P84" s="16" t="s">
        <v>221</v>
      </c>
      <c r="Q84" s="16"/>
      <c r="R84" s="63" t="s">
        <v>222</v>
      </c>
      <c r="V84" s="24">
        <v>7</v>
      </c>
      <c r="X84" s="14"/>
    </row>
    <row r="85" spans="2:22" ht="12.75">
      <c r="B85" s="7" t="s">
        <v>225</v>
      </c>
      <c r="F85" s="24" t="s">
        <v>201</v>
      </c>
      <c r="G85" s="24"/>
      <c r="H85" s="24" t="s">
        <v>201</v>
      </c>
      <c r="I85" s="24"/>
      <c r="L85" s="24" t="s">
        <v>200</v>
      </c>
      <c r="M85" s="24"/>
      <c r="N85" s="24" t="s">
        <v>200</v>
      </c>
      <c r="O85" s="24"/>
      <c r="P85" s="24" t="s">
        <v>200</v>
      </c>
      <c r="Q85" s="24"/>
      <c r="R85" s="24" t="s">
        <v>200</v>
      </c>
      <c r="V85" s="63" t="s">
        <v>20</v>
      </c>
    </row>
    <row r="86" spans="2:22" ht="12.75">
      <c r="B86" s="7" t="s">
        <v>224</v>
      </c>
      <c r="F86" s="24"/>
      <c r="G86" s="24"/>
      <c r="H86" s="24"/>
      <c r="I86" s="24"/>
      <c r="J86" s="22" t="s">
        <v>31</v>
      </c>
      <c r="L86" s="24"/>
      <c r="M86" s="24"/>
      <c r="N86" s="24"/>
      <c r="O86" s="24"/>
      <c r="P86" s="24"/>
      <c r="Q86" s="24"/>
      <c r="R86" s="24"/>
      <c r="T86" s="22" t="s">
        <v>226</v>
      </c>
      <c r="V86" s="63" t="s">
        <v>20</v>
      </c>
    </row>
    <row r="87" spans="2:25" s="42" customFormat="1" ht="12.75">
      <c r="B87" s="42" t="s">
        <v>21</v>
      </c>
      <c r="E87" s="43"/>
      <c r="F87" s="10" t="s">
        <v>107</v>
      </c>
      <c r="G87" s="10"/>
      <c r="H87" s="42" t="s">
        <v>113</v>
      </c>
      <c r="L87" s="10" t="s">
        <v>108</v>
      </c>
      <c r="M87" s="10"/>
      <c r="N87" s="10" t="s">
        <v>109</v>
      </c>
      <c r="O87" s="10"/>
      <c r="P87" s="10" t="s">
        <v>110</v>
      </c>
      <c r="Q87" s="10"/>
      <c r="R87" s="10" t="s">
        <v>111</v>
      </c>
      <c r="V87" s="24" t="s">
        <v>20</v>
      </c>
      <c r="W87" s="44"/>
      <c r="X87" s="44"/>
      <c r="Y87" s="44"/>
    </row>
    <row r="88" spans="2:26" ht="12.75">
      <c r="B88" s="7" t="s">
        <v>53</v>
      </c>
      <c r="D88" s="7" t="s">
        <v>26</v>
      </c>
      <c r="E88" s="9"/>
      <c r="F88" s="9">
        <v>1153</v>
      </c>
      <c r="G88" s="9"/>
      <c r="H88" s="9">
        <v>2389</v>
      </c>
      <c r="I88" s="9"/>
      <c r="L88" s="22">
        <v>2020</v>
      </c>
      <c r="N88" s="67"/>
      <c r="O88" s="67"/>
      <c r="P88" s="28"/>
      <c r="Q88" s="28"/>
      <c r="R88" s="28">
        <v>3206</v>
      </c>
      <c r="V88" s="67"/>
      <c r="Y88" s="28"/>
      <c r="Z88" s="28"/>
    </row>
    <row r="89" spans="2:26" ht="12.75">
      <c r="B89" s="7" t="s">
        <v>53</v>
      </c>
      <c r="D89" s="7" t="s">
        <v>112</v>
      </c>
      <c r="E89" s="9"/>
      <c r="F89" s="9"/>
      <c r="G89" s="9"/>
      <c r="L89" s="9"/>
      <c r="M89" s="9"/>
      <c r="N89" s="67">
        <v>18</v>
      </c>
      <c r="O89" s="67"/>
      <c r="P89" s="28">
        <v>43</v>
      </c>
      <c r="Q89" s="28"/>
      <c r="R89" s="28"/>
      <c r="V89" s="67"/>
      <c r="Y89" s="28"/>
      <c r="Z89" s="28"/>
    </row>
    <row r="90" spans="2:22" ht="12.75">
      <c r="B90" s="7" t="s">
        <v>67</v>
      </c>
      <c r="D90" s="7" t="s">
        <v>68</v>
      </c>
      <c r="E90" s="9"/>
      <c r="F90" s="68">
        <v>69100000</v>
      </c>
      <c r="G90" s="69"/>
      <c r="L90" s="9"/>
      <c r="M90" s="9"/>
      <c r="N90" s="67"/>
      <c r="O90" s="67"/>
      <c r="P90" s="28"/>
      <c r="Q90" s="28"/>
      <c r="R90" s="28"/>
      <c r="V90" s="67"/>
    </row>
    <row r="91" spans="2:22" ht="12.75">
      <c r="B91" s="7" t="s">
        <v>22</v>
      </c>
      <c r="D91" s="7" t="s">
        <v>26</v>
      </c>
      <c r="E91" s="9"/>
      <c r="F91" s="70"/>
      <c r="G91" s="70"/>
      <c r="L91" s="70"/>
      <c r="M91" s="70"/>
      <c r="N91" s="67"/>
      <c r="O91" s="67"/>
      <c r="P91" s="25"/>
      <c r="Q91" s="25"/>
      <c r="R91" s="25"/>
      <c r="V91" s="27">
        <v>1672</v>
      </c>
    </row>
    <row r="92" spans="2:22" ht="12.75">
      <c r="B92" s="7" t="s">
        <v>66</v>
      </c>
      <c r="D92" s="7" t="s">
        <v>26</v>
      </c>
      <c r="E92" s="9"/>
      <c r="F92" s="70"/>
      <c r="G92" s="70"/>
      <c r="L92" s="70"/>
      <c r="M92" s="70"/>
      <c r="N92" s="67"/>
      <c r="O92" s="67"/>
      <c r="P92" s="28"/>
      <c r="Q92" s="28"/>
      <c r="R92" s="28"/>
      <c r="V92" s="27">
        <v>1119</v>
      </c>
    </row>
    <row r="93" spans="2:22" ht="12.75">
      <c r="B93" s="7" t="s">
        <v>60</v>
      </c>
      <c r="D93" s="7" t="s">
        <v>26</v>
      </c>
      <c r="E93" s="9"/>
      <c r="F93" s="70"/>
      <c r="G93" s="70"/>
      <c r="L93" s="70"/>
      <c r="M93" s="70"/>
      <c r="N93" s="67"/>
      <c r="O93" s="67"/>
      <c r="P93" s="28"/>
      <c r="Q93" s="28"/>
      <c r="R93" s="28"/>
      <c r="V93" s="67">
        <v>11.2</v>
      </c>
    </row>
    <row r="94" spans="2:22" ht="12.75">
      <c r="B94" s="7" t="s">
        <v>49</v>
      </c>
      <c r="D94" s="7" t="s">
        <v>26</v>
      </c>
      <c r="E94" s="9"/>
      <c r="F94" s="70"/>
      <c r="G94" s="70"/>
      <c r="L94" s="70"/>
      <c r="M94" s="70"/>
      <c r="N94" s="67"/>
      <c r="O94" s="67"/>
      <c r="P94" s="28"/>
      <c r="Q94" s="28"/>
      <c r="R94" s="28"/>
      <c r="V94" s="67">
        <v>2.78</v>
      </c>
    </row>
    <row r="95" spans="2:22" ht="12.75">
      <c r="B95" s="7" t="s">
        <v>106</v>
      </c>
      <c r="D95" s="7" t="s">
        <v>26</v>
      </c>
      <c r="E95" s="9"/>
      <c r="F95" s="70"/>
      <c r="G95" s="70"/>
      <c r="L95" s="70"/>
      <c r="M95" s="70"/>
      <c r="N95" s="67"/>
      <c r="O95" s="67"/>
      <c r="P95" s="28"/>
      <c r="Q95" s="28"/>
      <c r="R95" s="28"/>
      <c r="V95" s="67">
        <v>10.4</v>
      </c>
    </row>
    <row r="96" spans="6:7" ht="12.75">
      <c r="F96" s="8"/>
      <c r="G96" s="8"/>
    </row>
    <row r="97" spans="2:22" ht="12.75">
      <c r="B97" s="7" t="s">
        <v>62</v>
      </c>
      <c r="D97" s="7" t="s">
        <v>17</v>
      </c>
      <c r="E97" s="24"/>
      <c r="F97" s="65">
        <v>44784.542929500625</v>
      </c>
      <c r="G97" s="8"/>
      <c r="N97" s="26"/>
      <c r="O97" s="26"/>
      <c r="V97" s="26"/>
    </row>
    <row r="98" spans="2:7" ht="12.75">
      <c r="B98" s="7" t="s">
        <v>63</v>
      </c>
      <c r="D98" s="7" t="s">
        <v>18</v>
      </c>
      <c r="E98" s="24"/>
      <c r="F98" s="8">
        <v>12.1</v>
      </c>
      <c r="G98" s="8"/>
    </row>
    <row r="99" spans="5:7" ht="12.75">
      <c r="E99" s="24"/>
      <c r="F99" s="8"/>
      <c r="G99" s="8"/>
    </row>
    <row r="100" spans="2:22" ht="12.75">
      <c r="B100" s="7" t="s">
        <v>69</v>
      </c>
      <c r="D100" s="7" t="s">
        <v>70</v>
      </c>
      <c r="E100" s="24"/>
      <c r="F100" s="22"/>
      <c r="G100" s="22"/>
      <c r="N100" s="25"/>
      <c r="O100" s="25"/>
      <c r="V100" s="25"/>
    </row>
    <row r="101" spans="2:7" ht="12.75">
      <c r="B101" s="7" t="s">
        <v>227</v>
      </c>
      <c r="D101" s="7" t="s">
        <v>70</v>
      </c>
      <c r="E101" s="24"/>
      <c r="F101" s="22"/>
      <c r="G101" s="22"/>
    </row>
    <row r="102" spans="5:7" ht="12.75">
      <c r="E102" s="24"/>
      <c r="F102" s="8"/>
      <c r="G102" s="8"/>
    </row>
    <row r="103" spans="2:7" ht="12.75">
      <c r="B103" s="32" t="s">
        <v>64</v>
      </c>
      <c r="F103" s="8"/>
      <c r="G103" s="8"/>
    </row>
    <row r="104" spans="2:26" ht="12.75">
      <c r="B104" s="7" t="s">
        <v>22</v>
      </c>
      <c r="D104" s="7" t="s">
        <v>30</v>
      </c>
      <c r="E104" s="22" t="s">
        <v>15</v>
      </c>
      <c r="F104" s="8"/>
      <c r="G104" s="8"/>
      <c r="N104" s="25"/>
      <c r="O104" s="25"/>
      <c r="V104" s="25">
        <f>V91*454/60/0.0283/F$97*(21-7)/(21-F$98)*1000</f>
        <v>15702.338050809494</v>
      </c>
      <c r="Z104" s="25"/>
    </row>
    <row r="105" spans="2:26" ht="12.75">
      <c r="B105" s="7" t="s">
        <v>66</v>
      </c>
      <c r="D105" s="7" t="s">
        <v>27</v>
      </c>
      <c r="F105" s="8"/>
      <c r="G105" s="8"/>
      <c r="N105" s="25"/>
      <c r="O105" s="25"/>
      <c r="V105" s="25">
        <f>V92*454/60/0.0283/F$97*(21-7)/(21-F$98)*1000000</f>
        <v>10508921.219411377</v>
      </c>
      <c r="Z105" s="25"/>
    </row>
    <row r="106" spans="2:26" ht="12.75">
      <c r="B106" s="7" t="s">
        <v>60</v>
      </c>
      <c r="D106" s="7" t="s">
        <v>27</v>
      </c>
      <c r="F106" s="8"/>
      <c r="G106" s="8"/>
      <c r="N106" s="25"/>
      <c r="O106" s="25"/>
      <c r="V106" s="25">
        <f>V93*454/60/0.0283/F$97*(21-7)/(21-F$98)*1000000</f>
        <v>105183.12569920236</v>
      </c>
      <c r="Z106" s="25"/>
    </row>
    <row r="107" spans="2:26" ht="12.75">
      <c r="B107" s="7" t="s">
        <v>49</v>
      </c>
      <c r="D107" s="7" t="s">
        <v>27</v>
      </c>
      <c r="F107" s="8"/>
      <c r="G107" s="8"/>
      <c r="N107" s="25"/>
      <c r="O107" s="25"/>
      <c r="V107" s="25">
        <f>V94*454/60/0.0283/F$97*(21-7)/(21-F$98)*1000000</f>
        <v>26107.954414623433</v>
      </c>
      <c r="Z107" s="25"/>
    </row>
    <row r="108" spans="2:26" ht="12.75">
      <c r="B108" s="7" t="s">
        <v>106</v>
      </c>
      <c r="D108" s="7" t="s">
        <v>27</v>
      </c>
      <c r="F108" s="8"/>
      <c r="G108" s="8"/>
      <c r="N108" s="25"/>
      <c r="O108" s="25"/>
      <c r="V108" s="25">
        <f>V95*454/60/0.0283/F$97*(21-7)/(21-F$98)*1000000</f>
        <v>97670.04529211647</v>
      </c>
      <c r="Z108" s="25"/>
    </row>
    <row r="110" spans="2:22" ht="12.75">
      <c r="B110" s="7" t="s">
        <v>29</v>
      </c>
      <c r="D110" s="7" t="s">
        <v>27</v>
      </c>
      <c r="V110" s="25">
        <f>V107</f>
        <v>26107.954414623433</v>
      </c>
    </row>
    <row r="112" ht="12.75">
      <c r="S112" s="25"/>
    </row>
    <row r="113" ht="12.75">
      <c r="S113" s="2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B28">
      <selection activeCell="C22" sqref="C22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5" t="s">
        <v>34</v>
      </c>
      <c r="C1" s="9"/>
      <c r="D1" s="9"/>
      <c r="E1" s="9"/>
      <c r="F1" s="9"/>
    </row>
    <row r="2" spans="2:8" ht="12.75">
      <c r="B2" s="9"/>
      <c r="C2" s="9"/>
      <c r="D2" s="9"/>
      <c r="E2" s="33"/>
      <c r="F2" s="33"/>
      <c r="G2" s="37"/>
      <c r="H2" s="37"/>
    </row>
    <row r="3" spans="1:6" ht="12.75">
      <c r="A3" t="s">
        <v>52</v>
      </c>
      <c r="B3" s="5" t="s">
        <v>95</v>
      </c>
      <c r="C3" s="9"/>
      <c r="D3" s="9"/>
      <c r="E3" s="9" t="s">
        <v>188</v>
      </c>
      <c r="F3" s="9"/>
    </row>
    <row r="4" spans="2:6" ht="12.75">
      <c r="B4" s="5"/>
      <c r="C4" s="9"/>
      <c r="D4" s="9"/>
      <c r="E4" s="9"/>
      <c r="F4" s="9"/>
    </row>
    <row r="5" spans="2:6" ht="12.75">
      <c r="B5" s="9" t="s">
        <v>114</v>
      </c>
      <c r="C5" s="9" t="s">
        <v>71</v>
      </c>
      <c r="D5" s="9"/>
      <c r="E5">
        <v>1821</v>
      </c>
      <c r="F5" s="9"/>
    </row>
    <row r="6" spans="2:5" ht="12.75">
      <c r="B6" t="s">
        <v>116</v>
      </c>
      <c r="C6" t="s">
        <v>71</v>
      </c>
      <c r="E6">
        <v>1915</v>
      </c>
    </row>
    <row r="7" spans="2:5" ht="12.75">
      <c r="B7" t="s">
        <v>115</v>
      </c>
      <c r="C7" t="s">
        <v>71</v>
      </c>
      <c r="E7">
        <v>1735</v>
      </c>
    </row>
    <row r="8" spans="2:5" ht="12.75">
      <c r="B8" t="s">
        <v>117</v>
      </c>
      <c r="C8" t="s">
        <v>125</v>
      </c>
      <c r="E8">
        <v>212</v>
      </c>
    </row>
    <row r="9" spans="2:5" ht="12.75">
      <c r="B9" t="s">
        <v>118</v>
      </c>
      <c r="C9" t="s">
        <v>76</v>
      </c>
      <c r="E9">
        <v>-0.6</v>
      </c>
    </row>
    <row r="10" spans="2:5" ht="12.75">
      <c r="B10" t="s">
        <v>119</v>
      </c>
      <c r="C10" t="s">
        <v>76</v>
      </c>
      <c r="E10">
        <v>78</v>
      </c>
    </row>
    <row r="11" spans="2:5" ht="12.75">
      <c r="B11" t="s">
        <v>120</v>
      </c>
      <c r="C11" t="s">
        <v>126</v>
      </c>
      <c r="E11">
        <v>4.7</v>
      </c>
    </row>
    <row r="12" spans="2:5" ht="12.75">
      <c r="B12" t="s">
        <v>121</v>
      </c>
      <c r="C12" t="s">
        <v>72</v>
      </c>
      <c r="E12">
        <v>310</v>
      </c>
    </row>
    <row r="13" spans="2:5" ht="12.75">
      <c r="B13" t="s">
        <v>122</v>
      </c>
      <c r="C13" t="s">
        <v>72</v>
      </c>
      <c r="E13">
        <v>300</v>
      </c>
    </row>
    <row r="14" spans="2:5" ht="12.75">
      <c r="B14" t="s">
        <v>123</v>
      </c>
      <c r="C14" t="s">
        <v>72</v>
      </c>
      <c r="E14">
        <v>605</v>
      </c>
    </row>
    <row r="15" spans="2:5" ht="12.75">
      <c r="B15" t="s">
        <v>124</v>
      </c>
      <c r="C15" t="s">
        <v>72</v>
      </c>
      <c r="E15">
        <v>293</v>
      </c>
    </row>
    <row r="17" spans="1:6" ht="12.75">
      <c r="A17" t="s">
        <v>52</v>
      </c>
      <c r="B17" s="5" t="s">
        <v>96</v>
      </c>
      <c r="C17" s="9"/>
      <c r="D17" s="9"/>
      <c r="E17" s="9"/>
      <c r="F17" s="9"/>
    </row>
    <row r="18" spans="2:6" ht="12.75">
      <c r="B18" s="5"/>
      <c r="C18" s="9"/>
      <c r="D18" s="9"/>
      <c r="E18" s="9"/>
      <c r="F18" s="9"/>
    </row>
    <row r="19" spans="2:6" ht="12.75">
      <c r="B19" s="9" t="s">
        <v>114</v>
      </c>
      <c r="C19" s="9" t="s">
        <v>71</v>
      </c>
      <c r="D19" s="9"/>
      <c r="E19">
        <v>1476</v>
      </c>
      <c r="F19" s="9"/>
    </row>
    <row r="20" spans="2:5" ht="12.75">
      <c r="B20" t="s">
        <v>116</v>
      </c>
      <c r="C20" t="s">
        <v>71</v>
      </c>
      <c r="E20">
        <v>1658</v>
      </c>
    </row>
    <row r="21" spans="2:5" ht="12.75">
      <c r="B21" t="s">
        <v>115</v>
      </c>
      <c r="C21" t="s">
        <v>71</v>
      </c>
      <c r="E21">
        <v>1617</v>
      </c>
    </row>
    <row r="22" spans="2:5" ht="12.75">
      <c r="B22" t="s">
        <v>117</v>
      </c>
      <c r="C22" t="s">
        <v>125</v>
      </c>
      <c r="E22">
        <v>215</v>
      </c>
    </row>
    <row r="23" spans="2:5" ht="12.75">
      <c r="B23" t="s">
        <v>118</v>
      </c>
      <c r="C23" t="s">
        <v>76</v>
      </c>
      <c r="E23">
        <v>-0.75</v>
      </c>
    </row>
    <row r="24" spans="2:5" ht="12.75">
      <c r="B24" t="s">
        <v>119</v>
      </c>
      <c r="C24" t="s">
        <v>76</v>
      </c>
      <c r="E24">
        <v>77</v>
      </c>
    </row>
    <row r="25" spans="2:5" ht="12.75">
      <c r="B25" t="s">
        <v>120</v>
      </c>
      <c r="C25" t="s">
        <v>126</v>
      </c>
      <c r="E25">
        <v>5</v>
      </c>
    </row>
    <row r="26" spans="2:5" ht="12.75">
      <c r="B26" t="s">
        <v>121</v>
      </c>
      <c r="C26" t="s">
        <v>72</v>
      </c>
      <c r="E26">
        <v>291</v>
      </c>
    </row>
    <row r="27" spans="2:5" ht="12.75">
      <c r="B27" t="s">
        <v>122</v>
      </c>
      <c r="C27" t="s">
        <v>72</v>
      </c>
      <c r="E27">
        <v>304</v>
      </c>
    </row>
    <row r="28" spans="2:5" ht="12.75">
      <c r="B28" t="s">
        <v>123</v>
      </c>
      <c r="C28" t="s">
        <v>72</v>
      </c>
      <c r="E28">
        <v>617</v>
      </c>
    </row>
    <row r="29" spans="2:5" ht="12.75">
      <c r="B29" t="s">
        <v>124</v>
      </c>
      <c r="C29" t="s">
        <v>72</v>
      </c>
      <c r="E29">
        <v>480</v>
      </c>
    </row>
    <row r="31" spans="1:6" ht="12.75">
      <c r="A31" t="s">
        <v>52</v>
      </c>
      <c r="B31" s="5" t="s">
        <v>97</v>
      </c>
      <c r="C31" s="9"/>
      <c r="D31" s="9"/>
      <c r="E31" s="9"/>
      <c r="F31" s="9"/>
    </row>
    <row r="32" spans="2:6" ht="12.75">
      <c r="B32" s="5"/>
      <c r="C32" s="9"/>
      <c r="D32" s="9"/>
      <c r="E32" s="9"/>
      <c r="F32" s="9"/>
    </row>
    <row r="33" spans="2:6" ht="12.75">
      <c r="B33" s="9" t="s">
        <v>114</v>
      </c>
      <c r="C33" s="9" t="s">
        <v>71</v>
      </c>
      <c r="D33" s="9"/>
      <c r="E33">
        <v>1621</v>
      </c>
      <c r="F33" s="9"/>
    </row>
    <row r="34" spans="2:3" ht="12.75">
      <c r="B34" t="s">
        <v>116</v>
      </c>
      <c r="C34" t="s">
        <v>71</v>
      </c>
    </row>
    <row r="35" spans="2:3" ht="12.75">
      <c r="B35" t="s">
        <v>115</v>
      </c>
      <c r="C35" t="s">
        <v>71</v>
      </c>
    </row>
    <row r="36" spans="2:5" ht="12.75">
      <c r="B36" t="s">
        <v>117</v>
      </c>
      <c r="C36" t="s">
        <v>125</v>
      </c>
      <c r="E36">
        <v>207</v>
      </c>
    </row>
    <row r="37" spans="2:5" ht="12.75">
      <c r="B37" t="s">
        <v>118</v>
      </c>
      <c r="C37" t="s">
        <v>76</v>
      </c>
      <c r="E37">
        <v>-0.8</v>
      </c>
    </row>
    <row r="38" spans="2:5" ht="12.75">
      <c r="B38" t="s">
        <v>119</v>
      </c>
      <c r="C38" t="s">
        <v>76</v>
      </c>
      <c r="E38">
        <v>78</v>
      </c>
    </row>
    <row r="39" spans="2:5" ht="12.75">
      <c r="B39" t="s">
        <v>120</v>
      </c>
      <c r="C39" t="s">
        <v>126</v>
      </c>
      <c r="E39">
        <v>5.1</v>
      </c>
    </row>
    <row r="40" spans="2:5" ht="12.75">
      <c r="B40" t="s">
        <v>121</v>
      </c>
      <c r="C40" t="s">
        <v>72</v>
      </c>
      <c r="E40">
        <v>293</v>
      </c>
    </row>
    <row r="41" spans="2:5" ht="12.75">
      <c r="B41" t="s">
        <v>122</v>
      </c>
      <c r="C41" t="s">
        <v>72</v>
      </c>
      <c r="E41">
        <v>300</v>
      </c>
    </row>
    <row r="42" spans="2:5" ht="12.75">
      <c r="B42" t="s">
        <v>123</v>
      </c>
      <c r="C42" t="s">
        <v>72</v>
      </c>
      <c r="E42">
        <v>602</v>
      </c>
    </row>
    <row r="43" spans="2:5" ht="12.75">
      <c r="B43" t="s">
        <v>124</v>
      </c>
      <c r="C43" t="s">
        <v>72</v>
      </c>
      <c r="E43">
        <v>221</v>
      </c>
    </row>
    <row r="45" spans="1:6" ht="12.75">
      <c r="A45" t="s">
        <v>52</v>
      </c>
      <c r="B45" s="5" t="s">
        <v>98</v>
      </c>
      <c r="C45" s="9"/>
      <c r="D45" s="9"/>
      <c r="E45" s="9"/>
      <c r="F45" s="9"/>
    </row>
    <row r="46" spans="2:6" ht="12.75">
      <c r="B46" s="5"/>
      <c r="C46" s="9"/>
      <c r="D46" s="9"/>
      <c r="E46" s="9"/>
      <c r="F46" s="9"/>
    </row>
    <row r="47" spans="2:6" ht="12.75">
      <c r="B47" s="9" t="s">
        <v>114</v>
      </c>
      <c r="C47" s="9" t="s">
        <v>71</v>
      </c>
      <c r="D47" s="9"/>
      <c r="E47">
        <v>1855</v>
      </c>
      <c r="F47" s="9"/>
    </row>
    <row r="48" spans="2:5" ht="12.75">
      <c r="B48" t="s">
        <v>116</v>
      </c>
      <c r="C48" t="s">
        <v>71</v>
      </c>
      <c r="E48">
        <v>1918</v>
      </c>
    </row>
    <row r="49" spans="2:5" ht="12.75">
      <c r="B49" t="s">
        <v>115</v>
      </c>
      <c r="C49" t="s">
        <v>71</v>
      </c>
      <c r="E49">
        <v>1600</v>
      </c>
    </row>
    <row r="50" spans="2:5" ht="12.75">
      <c r="B50" t="s">
        <v>117</v>
      </c>
      <c r="C50" t="s">
        <v>125</v>
      </c>
      <c r="E50">
        <v>212</v>
      </c>
    </row>
    <row r="51" spans="2:5" ht="12.75">
      <c r="B51" t="s">
        <v>118</v>
      </c>
      <c r="C51" t="s">
        <v>76</v>
      </c>
      <c r="E51">
        <v>-0.68</v>
      </c>
    </row>
    <row r="52" spans="2:5" ht="12.75">
      <c r="B52" t="s">
        <v>119</v>
      </c>
      <c r="C52" t="s">
        <v>76</v>
      </c>
      <c r="E52">
        <v>78</v>
      </c>
    </row>
    <row r="53" spans="2:5" ht="12.75">
      <c r="B53" t="s">
        <v>120</v>
      </c>
      <c r="C53" t="s">
        <v>126</v>
      </c>
      <c r="E53">
        <v>5.2</v>
      </c>
    </row>
    <row r="54" spans="2:5" ht="12.75">
      <c r="B54" t="s">
        <v>121</v>
      </c>
      <c r="C54" t="s">
        <v>72</v>
      </c>
      <c r="E54">
        <v>293</v>
      </c>
    </row>
    <row r="55" spans="2:5" ht="12.75">
      <c r="B55" t="s">
        <v>122</v>
      </c>
      <c r="C55" t="s">
        <v>72</v>
      </c>
      <c r="E55">
        <v>301</v>
      </c>
    </row>
    <row r="56" spans="2:5" ht="12.75">
      <c r="B56" t="s">
        <v>123</v>
      </c>
      <c r="C56" t="s">
        <v>72</v>
      </c>
      <c r="E56">
        <v>603</v>
      </c>
    </row>
    <row r="57" spans="2:5" ht="12.75">
      <c r="B57" t="s">
        <v>124</v>
      </c>
      <c r="C57" t="s">
        <v>72</v>
      </c>
      <c r="E57">
        <v>184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6">
      <selection activeCell="C22" sqref="C22"/>
    </sheetView>
  </sheetViews>
  <sheetFormatPr defaultColWidth="9.140625" defaultRowHeight="12.75"/>
  <cols>
    <col min="1" max="1" width="0.13671875" style="0" customWidth="1"/>
    <col min="2" max="2" width="20.00390625" style="0" customWidth="1"/>
    <col min="3" max="3" width="7.57421875" style="0" customWidth="1"/>
    <col min="4" max="4" width="3.00390625" style="0" customWidth="1"/>
    <col min="5" max="6" width="9.421875" style="0" customWidth="1"/>
    <col min="8" max="8" width="9.8515625" style="0" customWidth="1"/>
    <col min="9" max="9" width="3.421875" style="37" customWidth="1"/>
    <col min="13" max="13" width="9.28125" style="0" customWidth="1"/>
    <col min="14" max="14" width="2.8515625" style="0" customWidth="1"/>
    <col min="18" max="18" width="9.00390625" style="0" customWidth="1"/>
  </cols>
  <sheetData>
    <row r="1" spans="1:18" ht="12.75">
      <c r="A1" s="46" t="s">
        <v>127</v>
      </c>
      <c r="B1" s="22"/>
      <c r="C1" s="22"/>
      <c r="D1" s="22"/>
      <c r="E1" s="47"/>
      <c r="F1" s="47"/>
      <c r="G1" s="47"/>
      <c r="H1" s="48"/>
      <c r="I1" s="49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22" t="s">
        <v>230</v>
      </c>
      <c r="B2" s="22" t="s">
        <v>231</v>
      </c>
      <c r="C2" s="22"/>
      <c r="D2" s="22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22" t="s">
        <v>128</v>
      </c>
      <c r="B3" s="22"/>
      <c r="C3" s="7" t="str">
        <f>source!C5</f>
        <v>Eastman Kodak Company</v>
      </c>
      <c r="D3" s="7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22" t="s">
        <v>129</v>
      </c>
      <c r="B4" s="22"/>
      <c r="C4" s="7" t="s">
        <v>96</v>
      </c>
      <c r="D4" s="7"/>
      <c r="E4" s="50"/>
      <c r="F4" s="50"/>
      <c r="G4" s="50"/>
      <c r="H4" s="51"/>
      <c r="I4" s="49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22" t="s">
        <v>130</v>
      </c>
      <c r="B5" s="22"/>
      <c r="C5" s="9" t="str">
        <f>cond!C20</f>
        <v>Trial burn, low temp</v>
      </c>
      <c r="D5" s="9"/>
      <c r="E5" s="9"/>
      <c r="F5" s="9"/>
      <c r="G5" s="9"/>
      <c r="H5" s="9"/>
      <c r="I5" s="33"/>
      <c r="J5" s="9"/>
      <c r="K5" s="9"/>
      <c r="L5" s="9"/>
      <c r="M5" s="47"/>
      <c r="N5" s="47"/>
      <c r="O5" s="47"/>
      <c r="P5" s="47"/>
      <c r="Q5" s="47"/>
      <c r="R5" s="47"/>
    </row>
    <row r="6" spans="1:18" ht="12.75">
      <c r="A6" s="22"/>
      <c r="B6" s="22"/>
      <c r="C6" s="24"/>
      <c r="D6" s="24"/>
      <c r="E6" s="49"/>
      <c r="F6" s="49"/>
      <c r="G6" s="49"/>
      <c r="H6" s="48"/>
      <c r="I6" s="49"/>
      <c r="J6" s="49"/>
      <c r="K6" s="49"/>
      <c r="L6" s="49"/>
      <c r="M6" s="47"/>
      <c r="N6" s="47"/>
      <c r="O6" s="49"/>
      <c r="P6" s="49"/>
      <c r="Q6" s="49"/>
      <c r="R6" s="47"/>
    </row>
    <row r="7" spans="1:18" ht="12.75">
      <c r="A7" s="22"/>
      <c r="B7" s="22"/>
      <c r="C7" s="24" t="s">
        <v>131</v>
      </c>
      <c r="D7" s="24"/>
      <c r="E7" s="52" t="s">
        <v>132</v>
      </c>
      <c r="F7" s="52"/>
      <c r="G7" s="52"/>
      <c r="H7" s="52"/>
      <c r="I7" s="53"/>
      <c r="J7" s="52" t="s">
        <v>170</v>
      </c>
      <c r="K7" s="52"/>
      <c r="L7" s="52"/>
      <c r="M7" s="52"/>
      <c r="N7" s="53"/>
      <c r="O7" s="52" t="s">
        <v>133</v>
      </c>
      <c r="P7" s="52"/>
      <c r="Q7" s="52"/>
      <c r="R7" s="52"/>
    </row>
    <row r="8" spans="1:18" s="66" customFormat="1" ht="12.75">
      <c r="A8" s="22"/>
      <c r="B8" s="22"/>
      <c r="C8" s="24" t="s">
        <v>134</v>
      </c>
      <c r="D8" s="22"/>
      <c r="E8" s="49" t="s">
        <v>20</v>
      </c>
      <c r="F8" s="49" t="s">
        <v>136</v>
      </c>
      <c r="G8" s="49" t="s">
        <v>20</v>
      </c>
      <c r="H8" s="51" t="s">
        <v>135</v>
      </c>
      <c r="I8" s="49"/>
      <c r="J8" s="49" t="s">
        <v>20</v>
      </c>
      <c r="K8" s="49" t="s">
        <v>136</v>
      </c>
      <c r="L8" s="49" t="s">
        <v>20</v>
      </c>
      <c r="M8" s="49" t="s">
        <v>136</v>
      </c>
      <c r="N8" s="47"/>
      <c r="O8" s="49" t="s">
        <v>20</v>
      </c>
      <c r="P8" s="49" t="s">
        <v>136</v>
      </c>
      <c r="Q8" s="49" t="s">
        <v>20</v>
      </c>
      <c r="R8" s="49" t="s">
        <v>136</v>
      </c>
    </row>
    <row r="9" spans="1:18" s="66" customFormat="1" ht="12.75">
      <c r="A9" s="22"/>
      <c r="B9" s="22"/>
      <c r="C9" s="24"/>
      <c r="D9" s="22"/>
      <c r="E9" s="49" t="s">
        <v>229</v>
      </c>
      <c r="F9" s="49" t="s">
        <v>229</v>
      </c>
      <c r="G9" s="49" t="s">
        <v>137</v>
      </c>
      <c r="H9" s="51" t="s">
        <v>137</v>
      </c>
      <c r="I9" s="49"/>
      <c r="J9" s="49" t="s">
        <v>229</v>
      </c>
      <c r="K9" s="49" t="s">
        <v>229</v>
      </c>
      <c r="L9" s="49" t="s">
        <v>137</v>
      </c>
      <c r="M9" s="51" t="s">
        <v>137</v>
      </c>
      <c r="N9" s="47"/>
      <c r="O9" s="49" t="s">
        <v>229</v>
      </c>
      <c r="P9" s="49" t="s">
        <v>229</v>
      </c>
      <c r="Q9" s="49" t="s">
        <v>137</v>
      </c>
      <c r="R9" s="51" t="s">
        <v>137</v>
      </c>
    </row>
    <row r="10" spans="1:18" ht="12.75">
      <c r="A10" s="22" t="s">
        <v>138</v>
      </c>
      <c r="B10" s="22"/>
      <c r="C10" s="22"/>
      <c r="D10" s="22"/>
      <c r="E10" s="47"/>
      <c r="F10" s="47"/>
      <c r="G10" s="47"/>
      <c r="H10" s="48"/>
      <c r="I10" s="49"/>
      <c r="J10" s="47"/>
      <c r="K10" s="47"/>
      <c r="L10" s="47"/>
      <c r="M10" s="47"/>
      <c r="N10" s="47"/>
      <c r="O10" s="25"/>
      <c r="P10" s="25"/>
      <c r="Q10" s="47"/>
      <c r="R10" s="47"/>
    </row>
    <row r="11" spans="1:18" ht="12.75">
      <c r="A11" s="22"/>
      <c r="B11" s="22" t="s">
        <v>139</v>
      </c>
      <c r="C11" s="24">
        <v>1</v>
      </c>
      <c r="E11" s="4"/>
      <c r="F11" s="4"/>
      <c r="G11" s="25"/>
      <c r="H11" s="25"/>
      <c r="I11"/>
      <c r="J11" s="4"/>
      <c r="K11" s="4"/>
      <c r="L11" s="25"/>
      <c r="M11" s="25"/>
      <c r="O11" s="4"/>
      <c r="P11" s="4"/>
      <c r="Q11" s="25"/>
      <c r="R11" s="25"/>
    </row>
    <row r="12" spans="1:18" ht="12.75">
      <c r="A12" s="22"/>
      <c r="B12" s="22" t="s">
        <v>140</v>
      </c>
      <c r="C12" s="24">
        <v>0</v>
      </c>
      <c r="E12" s="4"/>
      <c r="F12" s="4"/>
      <c r="G12" s="25"/>
      <c r="H12" s="25"/>
      <c r="I12"/>
      <c r="J12" s="4"/>
      <c r="K12" s="4"/>
      <c r="L12" s="25"/>
      <c r="M12" s="25"/>
      <c r="O12" s="4"/>
      <c r="P12" s="4"/>
      <c r="Q12" s="25"/>
      <c r="R12" s="25"/>
    </row>
    <row r="13" spans="1:18" ht="12.75">
      <c r="A13" s="22"/>
      <c r="B13" s="22" t="s">
        <v>141</v>
      </c>
      <c r="C13" s="24">
        <v>0.5</v>
      </c>
      <c r="E13" s="4"/>
      <c r="F13" s="4"/>
      <c r="G13" s="25"/>
      <c r="H13" s="25"/>
      <c r="I13"/>
      <c r="J13" s="4"/>
      <c r="K13" s="4"/>
      <c r="L13" s="25"/>
      <c r="M13" s="25"/>
      <c r="O13" s="4"/>
      <c r="P13" s="4"/>
      <c r="Q13" s="25"/>
      <c r="R13" s="25"/>
    </row>
    <row r="14" spans="1:18" ht="12.75">
      <c r="A14" s="22"/>
      <c r="B14" s="22" t="s">
        <v>142</v>
      </c>
      <c r="C14" s="24">
        <v>0</v>
      </c>
      <c r="E14" s="4"/>
      <c r="F14" s="4"/>
      <c r="G14" s="25"/>
      <c r="H14" s="25"/>
      <c r="I14"/>
      <c r="J14" s="4"/>
      <c r="K14" s="4"/>
      <c r="L14" s="25"/>
      <c r="M14" s="25"/>
      <c r="O14" s="4"/>
      <c r="P14" s="4"/>
      <c r="Q14" s="25"/>
      <c r="R14" s="25"/>
    </row>
    <row r="15" spans="1:18" ht="12.75">
      <c r="A15" s="22"/>
      <c r="B15" s="22" t="s">
        <v>143</v>
      </c>
      <c r="C15" s="24">
        <v>0.1</v>
      </c>
      <c r="E15" s="4"/>
      <c r="F15" s="4"/>
      <c r="G15" s="25"/>
      <c r="H15" s="25"/>
      <c r="I15"/>
      <c r="J15" s="4"/>
      <c r="K15" s="4"/>
      <c r="L15" s="25"/>
      <c r="M15" s="25"/>
      <c r="O15" s="4"/>
      <c r="P15" s="4"/>
      <c r="Q15" s="25"/>
      <c r="R15" s="25"/>
    </row>
    <row r="16" spans="1:18" ht="12.75">
      <c r="A16" s="22"/>
      <c r="B16" s="22" t="s">
        <v>144</v>
      </c>
      <c r="C16" s="24">
        <v>0.1</v>
      </c>
      <c r="E16" s="4"/>
      <c r="F16" s="4"/>
      <c r="G16" s="25"/>
      <c r="H16" s="25"/>
      <c r="I16"/>
      <c r="J16" s="4"/>
      <c r="K16" s="4"/>
      <c r="L16" s="25"/>
      <c r="M16" s="25"/>
      <c r="O16" s="4"/>
      <c r="P16" s="4"/>
      <c r="Q16" s="25"/>
      <c r="R16" s="25"/>
    </row>
    <row r="17" spans="1:18" ht="12.75">
      <c r="A17" s="22"/>
      <c r="B17" s="22" t="s">
        <v>145</v>
      </c>
      <c r="C17" s="24">
        <v>0.1</v>
      </c>
      <c r="E17" s="4"/>
      <c r="F17" s="4"/>
      <c r="G17" s="25"/>
      <c r="H17" s="25"/>
      <c r="I17"/>
      <c r="J17" s="4"/>
      <c r="K17" s="4"/>
      <c r="L17" s="25"/>
      <c r="M17" s="25"/>
      <c r="O17" s="4"/>
      <c r="P17" s="4"/>
      <c r="Q17" s="25"/>
      <c r="R17" s="25"/>
    </row>
    <row r="18" spans="1:18" ht="12.75">
      <c r="A18" s="22"/>
      <c r="B18" s="22" t="s">
        <v>146</v>
      </c>
      <c r="C18" s="24">
        <v>0</v>
      </c>
      <c r="E18" s="4"/>
      <c r="F18" s="4"/>
      <c r="G18" s="25"/>
      <c r="H18" s="25"/>
      <c r="I18"/>
      <c r="J18" s="4"/>
      <c r="K18" s="4"/>
      <c r="L18" s="25"/>
      <c r="M18" s="25"/>
      <c r="O18" s="4"/>
      <c r="P18" s="4"/>
      <c r="Q18" s="25"/>
      <c r="R18" s="25"/>
    </row>
    <row r="19" spans="1:18" ht="12.75">
      <c r="A19" s="22"/>
      <c r="B19" s="22" t="s">
        <v>147</v>
      </c>
      <c r="C19" s="24">
        <v>0.01</v>
      </c>
      <c r="E19" s="4"/>
      <c r="F19" s="4"/>
      <c r="G19" s="25"/>
      <c r="H19" s="25"/>
      <c r="I19"/>
      <c r="J19" s="4"/>
      <c r="K19" s="4"/>
      <c r="L19" s="25"/>
      <c r="M19" s="25"/>
      <c r="O19" s="4"/>
      <c r="P19" s="4"/>
      <c r="Q19" s="25"/>
      <c r="R19" s="25"/>
    </row>
    <row r="20" spans="1:18" ht="12.75">
      <c r="A20" s="22"/>
      <c r="B20" s="22" t="s">
        <v>148</v>
      </c>
      <c r="C20" s="24">
        <v>0</v>
      </c>
      <c r="E20" s="4"/>
      <c r="F20" s="4"/>
      <c r="G20" s="25"/>
      <c r="H20" s="25"/>
      <c r="I20"/>
      <c r="J20" s="4"/>
      <c r="K20" s="4"/>
      <c r="L20" s="25"/>
      <c r="M20" s="25"/>
      <c r="O20" s="4"/>
      <c r="P20" s="4"/>
      <c r="Q20" s="25"/>
      <c r="R20" s="25"/>
    </row>
    <row r="21" spans="1:18" ht="12.75">
      <c r="A21" s="22"/>
      <c r="B21" s="22" t="s">
        <v>149</v>
      </c>
      <c r="C21" s="24">
        <v>0.001</v>
      </c>
      <c r="E21" s="4"/>
      <c r="F21" s="4"/>
      <c r="G21" s="25"/>
      <c r="H21" s="25"/>
      <c r="I21"/>
      <c r="J21" s="4"/>
      <c r="K21" s="4"/>
      <c r="L21" s="25"/>
      <c r="M21" s="25"/>
      <c r="O21" s="4"/>
      <c r="P21" s="4"/>
      <c r="Q21" s="25"/>
      <c r="R21" s="25"/>
    </row>
    <row r="22" spans="1:18" ht="12.75">
      <c r="A22" s="22"/>
      <c r="B22" s="22" t="s">
        <v>150</v>
      </c>
      <c r="C22" s="24">
        <v>0.1</v>
      </c>
      <c r="E22" s="4"/>
      <c r="F22" s="4"/>
      <c r="G22" s="25"/>
      <c r="H22" s="25"/>
      <c r="I22"/>
      <c r="J22" s="4"/>
      <c r="K22" s="4"/>
      <c r="L22" s="25"/>
      <c r="M22" s="25"/>
      <c r="O22" s="4"/>
      <c r="P22" s="4"/>
      <c r="Q22" s="25"/>
      <c r="R22" s="25"/>
    </row>
    <row r="23" spans="1:18" ht="12.75">
      <c r="A23" s="22"/>
      <c r="B23" s="22" t="s">
        <v>151</v>
      </c>
      <c r="C23" s="24">
        <v>0</v>
      </c>
      <c r="E23" s="4"/>
      <c r="F23" s="4"/>
      <c r="G23" s="25"/>
      <c r="H23" s="25"/>
      <c r="I23"/>
      <c r="J23" s="4"/>
      <c r="K23" s="4"/>
      <c r="L23" s="25"/>
      <c r="M23" s="25"/>
      <c r="O23" s="4"/>
      <c r="P23" s="4"/>
      <c r="Q23" s="25"/>
      <c r="R23" s="25"/>
    </row>
    <row r="24" spans="1:18" ht="12.75">
      <c r="A24" s="22"/>
      <c r="B24" s="22" t="s">
        <v>152</v>
      </c>
      <c r="C24" s="24">
        <v>0.05</v>
      </c>
      <c r="E24" s="4"/>
      <c r="F24" s="4"/>
      <c r="G24" s="25"/>
      <c r="H24" s="25"/>
      <c r="I24"/>
      <c r="J24" s="4"/>
      <c r="K24" s="4"/>
      <c r="L24" s="25"/>
      <c r="M24" s="25"/>
      <c r="O24" s="4"/>
      <c r="P24" s="4"/>
      <c r="Q24" s="25"/>
      <c r="R24" s="25"/>
    </row>
    <row r="25" spans="1:18" ht="12.75">
      <c r="A25" s="22"/>
      <c r="B25" s="22" t="s">
        <v>153</v>
      </c>
      <c r="C25" s="24">
        <v>0.5</v>
      </c>
      <c r="E25" s="4"/>
      <c r="F25" s="4"/>
      <c r="G25" s="25"/>
      <c r="H25" s="25"/>
      <c r="I25"/>
      <c r="J25" s="4"/>
      <c r="K25" s="4"/>
      <c r="L25" s="25"/>
      <c r="M25" s="25"/>
      <c r="O25" s="4"/>
      <c r="P25" s="4"/>
      <c r="Q25" s="25"/>
      <c r="R25" s="25"/>
    </row>
    <row r="26" spans="1:18" ht="12.75">
      <c r="A26" s="22"/>
      <c r="B26" s="22" t="s">
        <v>154</v>
      </c>
      <c r="C26" s="24">
        <v>0</v>
      </c>
      <c r="E26" s="4"/>
      <c r="F26" s="4"/>
      <c r="G26" s="25"/>
      <c r="H26" s="25"/>
      <c r="I26"/>
      <c r="J26" s="4"/>
      <c r="K26" s="4"/>
      <c r="L26" s="25"/>
      <c r="M26" s="25"/>
      <c r="O26" s="4"/>
      <c r="P26" s="4"/>
      <c r="Q26" s="25"/>
      <c r="R26" s="25"/>
    </row>
    <row r="27" spans="1:18" ht="12.75">
      <c r="A27" s="22"/>
      <c r="B27" s="22" t="s">
        <v>155</v>
      </c>
      <c r="C27" s="24">
        <v>0.1</v>
      </c>
      <c r="E27" s="4"/>
      <c r="F27" s="4"/>
      <c r="G27" s="25"/>
      <c r="H27" s="25"/>
      <c r="I27"/>
      <c r="J27" s="4"/>
      <c r="K27" s="4"/>
      <c r="L27" s="25"/>
      <c r="M27" s="25"/>
      <c r="O27" s="4"/>
      <c r="P27" s="4"/>
      <c r="Q27" s="25"/>
      <c r="R27" s="25"/>
    </row>
    <row r="28" spans="1:18" ht="12.75">
      <c r="A28" s="22"/>
      <c r="B28" s="22" t="s">
        <v>156</v>
      </c>
      <c r="C28" s="24">
        <v>0.1</v>
      </c>
      <c r="E28" s="4"/>
      <c r="F28" s="4"/>
      <c r="G28" s="25"/>
      <c r="H28" s="25"/>
      <c r="I28"/>
      <c r="J28" s="4"/>
      <c r="K28" s="4"/>
      <c r="L28" s="25"/>
      <c r="M28" s="25"/>
      <c r="O28" s="4"/>
      <c r="P28" s="4"/>
      <c r="Q28" s="25"/>
      <c r="R28" s="25"/>
    </row>
    <row r="29" spans="1:18" ht="12.75">
      <c r="A29" s="22"/>
      <c r="B29" s="22" t="s">
        <v>157</v>
      </c>
      <c r="C29" s="24">
        <v>0.1</v>
      </c>
      <c r="E29" s="4"/>
      <c r="F29" s="4"/>
      <c r="G29" s="25"/>
      <c r="H29" s="25"/>
      <c r="I29"/>
      <c r="J29" s="4"/>
      <c r="K29" s="4"/>
      <c r="L29" s="25"/>
      <c r="M29" s="25"/>
      <c r="O29" s="4"/>
      <c r="P29" s="4"/>
      <c r="Q29" s="25"/>
      <c r="R29" s="25"/>
    </row>
    <row r="30" spans="1:18" ht="12.75">
      <c r="A30" s="22"/>
      <c r="B30" s="22" t="s">
        <v>158</v>
      </c>
      <c r="C30" s="24">
        <v>0.1</v>
      </c>
      <c r="E30" s="4"/>
      <c r="F30" s="4"/>
      <c r="G30" s="25"/>
      <c r="H30" s="25"/>
      <c r="I30"/>
      <c r="J30" s="4"/>
      <c r="K30" s="4"/>
      <c r="L30" s="25"/>
      <c r="M30" s="25"/>
      <c r="O30" s="4"/>
      <c r="P30" s="4"/>
      <c r="Q30" s="25"/>
      <c r="R30" s="25"/>
    </row>
    <row r="31" spans="1:18" ht="12.75">
      <c r="A31" s="22"/>
      <c r="B31" s="22" t="s">
        <v>159</v>
      </c>
      <c r="C31" s="24">
        <v>0</v>
      </c>
      <c r="E31" s="4"/>
      <c r="F31" s="4"/>
      <c r="G31" s="25"/>
      <c r="H31" s="25"/>
      <c r="I31"/>
      <c r="J31" s="4"/>
      <c r="K31" s="4"/>
      <c r="L31" s="25"/>
      <c r="M31" s="25"/>
      <c r="O31" s="4"/>
      <c r="P31" s="4"/>
      <c r="Q31" s="25"/>
      <c r="R31" s="25"/>
    </row>
    <row r="32" spans="1:18" ht="12.75">
      <c r="A32" s="22"/>
      <c r="B32" s="22" t="s">
        <v>160</v>
      </c>
      <c r="C32" s="24">
        <v>0.01</v>
      </c>
      <c r="E32" s="4"/>
      <c r="F32" s="4"/>
      <c r="G32" s="25"/>
      <c r="H32" s="25"/>
      <c r="I32"/>
      <c r="J32" s="4"/>
      <c r="K32" s="4"/>
      <c r="L32" s="25"/>
      <c r="M32" s="25"/>
      <c r="O32" s="4"/>
      <c r="P32" s="4"/>
      <c r="Q32" s="25"/>
      <c r="R32" s="25"/>
    </row>
    <row r="33" spans="1:18" ht="12.75">
      <c r="A33" s="22"/>
      <c r="B33" s="22" t="s">
        <v>161</v>
      </c>
      <c r="C33" s="24">
        <v>0.01</v>
      </c>
      <c r="E33" s="4"/>
      <c r="F33" s="4"/>
      <c r="G33" s="25"/>
      <c r="H33" s="25"/>
      <c r="I33"/>
      <c r="J33" s="4"/>
      <c r="K33" s="4"/>
      <c r="L33" s="25"/>
      <c r="M33" s="25"/>
      <c r="O33" s="4"/>
      <c r="P33" s="4"/>
      <c r="Q33" s="25"/>
      <c r="R33" s="25"/>
    </row>
    <row r="34" spans="1:18" ht="12.75">
      <c r="A34" s="22"/>
      <c r="B34" s="22" t="s">
        <v>162</v>
      </c>
      <c r="C34" s="24">
        <v>0</v>
      </c>
      <c r="E34" s="4"/>
      <c r="F34" s="4"/>
      <c r="G34" s="25"/>
      <c r="H34" s="25"/>
      <c r="I34"/>
      <c r="J34" s="4"/>
      <c r="K34" s="4"/>
      <c r="L34" s="25"/>
      <c r="M34" s="25"/>
      <c r="O34" s="4"/>
      <c r="P34" s="4"/>
      <c r="Q34" s="25"/>
      <c r="R34" s="25"/>
    </row>
    <row r="35" spans="1:18" ht="12.75">
      <c r="A35" s="22"/>
      <c r="B35" s="22" t="s">
        <v>163</v>
      </c>
      <c r="C35" s="24">
        <v>0.001</v>
      </c>
      <c r="E35" s="4"/>
      <c r="F35" s="4"/>
      <c r="G35" s="25"/>
      <c r="H35" s="25"/>
      <c r="I35"/>
      <c r="J35" s="4"/>
      <c r="K35" s="4"/>
      <c r="L35" s="25"/>
      <c r="M35" s="25"/>
      <c r="O35" s="4"/>
      <c r="P35" s="4"/>
      <c r="Q35" s="25"/>
      <c r="R35" s="25"/>
    </row>
    <row r="36" spans="1:18" ht="12.75">
      <c r="A36" s="22"/>
      <c r="B36" s="22"/>
      <c r="C36" s="22"/>
      <c r="D36" s="22"/>
      <c r="E36" s="26"/>
      <c r="F36" s="26"/>
      <c r="G36" s="26"/>
      <c r="H36" s="48"/>
      <c r="I36" s="54"/>
      <c r="J36" s="9"/>
      <c r="K36" s="9"/>
      <c r="L36" s="25"/>
      <c r="M36" s="25"/>
      <c r="N36" s="26"/>
      <c r="O36" s="9"/>
      <c r="P36" s="9"/>
      <c r="Q36" s="26"/>
      <c r="R36" s="47"/>
    </row>
    <row r="37" spans="1:18" ht="12.75">
      <c r="A37" s="22"/>
      <c r="B37" s="22" t="s">
        <v>164</v>
      </c>
      <c r="C37" s="22"/>
      <c r="D37" s="22"/>
      <c r="E37" s="26"/>
      <c r="F37" s="26"/>
      <c r="G37" s="26"/>
      <c r="H37" s="26"/>
      <c r="I37" s="54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2.75">
      <c r="A38" s="22"/>
      <c r="B38" s="22" t="s">
        <v>165</v>
      </c>
      <c r="C38" s="22"/>
      <c r="D38" s="22"/>
      <c r="E38" s="26"/>
      <c r="F38" s="26"/>
      <c r="G38" s="26"/>
      <c r="H38" s="26"/>
      <c r="I38" s="54"/>
      <c r="J38" s="26"/>
      <c r="K38" s="26"/>
      <c r="L38" s="25"/>
      <c r="M38" s="25"/>
      <c r="N38" s="26"/>
      <c r="O38" s="26"/>
      <c r="P38" s="26"/>
      <c r="Q38" s="26"/>
      <c r="R38" s="26"/>
    </row>
    <row r="39" spans="1:18" ht="12.75">
      <c r="A39" s="22"/>
      <c r="B39" s="22"/>
      <c r="C39" s="22"/>
      <c r="D39" s="22"/>
      <c r="E39" s="26"/>
      <c r="F39" s="26"/>
      <c r="G39" s="26"/>
      <c r="H39" s="9"/>
      <c r="I39" s="33"/>
      <c r="J39" s="26"/>
      <c r="K39" s="26"/>
      <c r="L39" s="25"/>
      <c r="M39" s="27"/>
      <c r="N39" s="26"/>
      <c r="O39" s="26"/>
      <c r="P39" s="26"/>
      <c r="Q39" s="26"/>
      <c r="R39" s="26"/>
    </row>
    <row r="40" spans="1:18" ht="12.75">
      <c r="A40" s="22"/>
      <c r="B40" s="22" t="s">
        <v>166</v>
      </c>
      <c r="C40" s="48"/>
      <c r="D40" s="48"/>
      <c r="E40" s="25"/>
      <c r="F40" s="25"/>
      <c r="G40" s="25"/>
      <c r="H40" s="55"/>
      <c r="I40" s="51"/>
      <c r="J40" s="25"/>
      <c r="K40" s="25"/>
      <c r="L40" s="25"/>
      <c r="M40" s="55"/>
      <c r="N40" s="48"/>
      <c r="O40" s="26"/>
      <c r="P40" s="26"/>
      <c r="Q40" s="25"/>
      <c r="R40" s="26"/>
    </row>
    <row r="41" spans="1:18" ht="12.75">
      <c r="A41" s="22"/>
      <c r="B41" s="22" t="s">
        <v>167</v>
      </c>
      <c r="C41" s="48"/>
      <c r="D41" s="48"/>
      <c r="E41" s="26"/>
      <c r="F41" s="26"/>
      <c r="G41" s="55"/>
      <c r="H41" s="55">
        <v>0.322</v>
      </c>
      <c r="I41" s="51"/>
      <c r="J41" s="26"/>
      <c r="K41" s="26"/>
      <c r="L41" s="26"/>
      <c r="M41" s="26">
        <v>0.217</v>
      </c>
      <c r="N41" s="48"/>
      <c r="O41" s="26"/>
      <c r="P41" s="26"/>
      <c r="Q41" s="26"/>
      <c r="R41" s="55">
        <v>0.176</v>
      </c>
    </row>
    <row r="42" spans="1:18" ht="12.75">
      <c r="A42" s="22"/>
      <c r="B42" s="22"/>
      <c r="C42" s="22"/>
      <c r="D42" s="22"/>
      <c r="E42" s="55"/>
      <c r="F42" s="55"/>
      <c r="G42" s="55"/>
      <c r="H42" s="48"/>
      <c r="I42" s="56"/>
      <c r="J42" s="55"/>
      <c r="K42" s="55"/>
      <c r="L42" s="55"/>
      <c r="M42" s="55"/>
      <c r="N42" s="55"/>
      <c r="O42" s="55"/>
      <c r="P42" s="55"/>
      <c r="Q42" s="55"/>
      <c r="R42" s="47"/>
    </row>
    <row r="43" spans="1:18" ht="12.75">
      <c r="A43" s="26"/>
      <c r="B43" s="22" t="s">
        <v>168</v>
      </c>
      <c r="C43" s="55">
        <f>AVERAGE(H41,M41,R41)</f>
        <v>0.23833333333333337</v>
      </c>
      <c r="D43" s="26"/>
      <c r="E43" s="26"/>
      <c r="F43" s="26"/>
      <c r="G43" s="26"/>
      <c r="H43" s="48"/>
      <c r="I43" s="54"/>
      <c r="J43" s="26"/>
      <c r="K43" s="26"/>
      <c r="L43" s="26"/>
      <c r="M43" s="26"/>
      <c r="N43" s="26"/>
      <c r="O43" s="26"/>
      <c r="P43" s="26"/>
      <c r="Q43" s="26"/>
      <c r="R43" s="47"/>
    </row>
    <row r="44" spans="1:18" ht="12.75">
      <c r="A44" s="22"/>
      <c r="B44" s="22" t="s">
        <v>169</v>
      </c>
      <c r="C44" s="55"/>
      <c r="D44" s="22"/>
      <c r="E44" s="47"/>
      <c r="F44" s="47"/>
      <c r="G44" s="47"/>
      <c r="H44" s="48"/>
      <c r="I44" s="49"/>
      <c r="J44" s="47"/>
      <c r="K44" s="47"/>
      <c r="L44" s="47"/>
      <c r="M44" s="47"/>
      <c r="N44" s="47"/>
      <c r="O44" s="47"/>
      <c r="P44" s="47"/>
      <c r="Q44" s="47"/>
      <c r="R44" s="47"/>
    </row>
    <row r="85" spans="1:18" ht="12.75">
      <c r="A85" s="2"/>
      <c r="B85" s="2"/>
      <c r="C85" s="2"/>
      <c r="D85" s="2"/>
      <c r="E85" s="57"/>
      <c r="F85" s="57"/>
      <c r="G85" s="57"/>
      <c r="J85" s="57"/>
      <c r="K85" s="57"/>
      <c r="L85" s="3"/>
      <c r="M85" s="4"/>
      <c r="N85" s="57"/>
      <c r="O85" s="57"/>
      <c r="P85" s="57"/>
      <c r="Q85" s="57"/>
      <c r="R85" s="57"/>
    </row>
    <row r="86" spans="1:18" ht="12.75">
      <c r="A86" s="2"/>
      <c r="B86" s="2"/>
      <c r="C86" s="58"/>
      <c r="D86" s="58"/>
      <c r="E86" s="3"/>
      <c r="F86" s="3"/>
      <c r="G86" s="3"/>
      <c r="H86" s="57"/>
      <c r="I86" s="59"/>
      <c r="J86" s="3"/>
      <c r="K86" s="3"/>
      <c r="L86" s="3"/>
      <c r="M86" s="3"/>
      <c r="N86" s="58"/>
      <c r="O86" s="57"/>
      <c r="P86" s="57"/>
      <c r="Q86" s="58"/>
      <c r="R86" s="58"/>
    </row>
    <row r="87" spans="1:18" ht="12.75">
      <c r="A87" s="2"/>
      <c r="B87" s="2"/>
      <c r="C87" s="58"/>
      <c r="D87" s="58"/>
      <c r="E87" s="57"/>
      <c r="F87" s="57"/>
      <c r="G87" s="60"/>
      <c r="H87" s="58"/>
      <c r="I87" s="59"/>
      <c r="J87" s="57"/>
      <c r="K87" s="57"/>
      <c r="L87" s="3"/>
      <c r="M87" s="58"/>
      <c r="N87" s="58"/>
      <c r="O87" s="57"/>
      <c r="P87" s="57"/>
      <c r="Q87" s="60"/>
      <c r="R87" s="6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5">
      <selection activeCell="C22" sqref="C22"/>
    </sheetView>
  </sheetViews>
  <sheetFormatPr defaultColWidth="9.140625" defaultRowHeight="12.75"/>
  <cols>
    <col min="1" max="1" width="0.13671875" style="0" customWidth="1"/>
    <col min="2" max="2" width="20.00390625" style="0" customWidth="1"/>
    <col min="3" max="3" width="7.57421875" style="0" customWidth="1"/>
    <col min="4" max="4" width="3.00390625" style="0" customWidth="1"/>
    <col min="5" max="6" width="9.421875" style="0" customWidth="1"/>
    <col min="8" max="8" width="9.8515625" style="0" customWidth="1"/>
    <col min="9" max="9" width="3.421875" style="37" customWidth="1"/>
    <col min="13" max="13" width="9.28125" style="0" customWidth="1"/>
    <col min="14" max="14" width="2.8515625" style="0" customWidth="1"/>
    <col min="18" max="18" width="9.00390625" style="0" customWidth="1"/>
  </cols>
  <sheetData>
    <row r="1" spans="1:18" ht="12.75">
      <c r="A1" s="46" t="s">
        <v>127</v>
      </c>
      <c r="B1" s="22"/>
      <c r="C1" s="22"/>
      <c r="D1" s="22"/>
      <c r="E1" s="47"/>
      <c r="F1" s="47"/>
      <c r="G1" s="47"/>
      <c r="H1" s="48"/>
      <c r="I1" s="49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22" t="s">
        <v>230</v>
      </c>
      <c r="B2" s="22" t="s">
        <v>231</v>
      </c>
      <c r="C2" s="22"/>
      <c r="D2" s="22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22" t="s">
        <v>128</v>
      </c>
      <c r="B3" s="22"/>
      <c r="C3" s="7" t="str">
        <f>source!C5</f>
        <v>Eastman Kodak Company</v>
      </c>
      <c r="D3" s="7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22" t="s">
        <v>129</v>
      </c>
      <c r="B4" s="22"/>
      <c r="C4" s="7" t="s">
        <v>97</v>
      </c>
      <c r="D4" s="7"/>
      <c r="E4" s="50"/>
      <c r="F4" s="50"/>
      <c r="G4" s="50"/>
      <c r="H4" s="51"/>
      <c r="I4" s="49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22" t="s">
        <v>130</v>
      </c>
      <c r="B5" s="22"/>
      <c r="C5" s="9" t="str">
        <f>cond!C30</f>
        <v>Trial burn, low temp, kiln only</v>
      </c>
      <c r="D5" s="9"/>
      <c r="E5" s="9"/>
      <c r="F5" s="9"/>
      <c r="G5" s="9"/>
      <c r="H5" s="9"/>
      <c r="I5" s="33"/>
      <c r="J5" s="9"/>
      <c r="K5" s="9"/>
      <c r="L5" s="9"/>
      <c r="M5" s="47"/>
      <c r="N5" s="47"/>
      <c r="O5" s="47"/>
      <c r="P5" s="47"/>
      <c r="Q5" s="47"/>
      <c r="R5" s="47"/>
    </row>
    <row r="6" spans="1:18" ht="12.75">
      <c r="A6" s="22"/>
      <c r="B6" s="22"/>
      <c r="C6" s="24"/>
      <c r="D6" s="24"/>
      <c r="E6" s="49"/>
      <c r="F6" s="49"/>
      <c r="G6" s="49"/>
      <c r="H6" s="48"/>
      <c r="I6" s="49"/>
      <c r="J6" s="49"/>
      <c r="K6" s="49"/>
      <c r="L6" s="49"/>
      <c r="M6" s="47"/>
      <c r="N6" s="47"/>
      <c r="O6" s="49"/>
      <c r="P6" s="49"/>
      <c r="Q6" s="49"/>
      <c r="R6" s="47"/>
    </row>
    <row r="7" spans="1:18" ht="12.75">
      <c r="A7" s="22"/>
      <c r="B7" s="22"/>
      <c r="C7" s="24" t="s">
        <v>131</v>
      </c>
      <c r="D7" s="24"/>
      <c r="E7" s="52" t="s">
        <v>132</v>
      </c>
      <c r="F7" s="52"/>
      <c r="G7" s="52"/>
      <c r="H7" s="52"/>
      <c r="I7" s="53"/>
      <c r="J7" s="52" t="s">
        <v>170</v>
      </c>
      <c r="K7" s="52"/>
      <c r="L7" s="52"/>
      <c r="M7" s="52"/>
      <c r="N7" s="53"/>
      <c r="O7" s="52" t="s">
        <v>133</v>
      </c>
      <c r="P7" s="52"/>
      <c r="Q7" s="52"/>
      <c r="R7" s="52"/>
    </row>
    <row r="8" spans="1:18" s="66" customFormat="1" ht="12.75">
      <c r="A8" s="22"/>
      <c r="B8" s="22"/>
      <c r="C8" s="24" t="s">
        <v>134</v>
      </c>
      <c r="D8" s="22"/>
      <c r="E8" s="49" t="s">
        <v>20</v>
      </c>
      <c r="F8" s="49" t="s">
        <v>136</v>
      </c>
      <c r="G8" s="49" t="s">
        <v>20</v>
      </c>
      <c r="H8" s="51" t="s">
        <v>135</v>
      </c>
      <c r="I8" s="49"/>
      <c r="J8" s="49" t="s">
        <v>20</v>
      </c>
      <c r="K8" s="49" t="s">
        <v>136</v>
      </c>
      <c r="L8" s="49" t="s">
        <v>20</v>
      </c>
      <c r="M8" s="49" t="s">
        <v>136</v>
      </c>
      <c r="N8" s="47"/>
      <c r="O8" s="49" t="s">
        <v>20</v>
      </c>
      <c r="P8" s="49" t="s">
        <v>136</v>
      </c>
      <c r="Q8" s="49" t="s">
        <v>20</v>
      </c>
      <c r="R8" s="49" t="s">
        <v>136</v>
      </c>
    </row>
    <row r="9" spans="1:18" s="66" customFormat="1" ht="12.75">
      <c r="A9" s="22"/>
      <c r="B9" s="22"/>
      <c r="C9" s="24"/>
      <c r="D9" s="22"/>
      <c r="E9" s="49" t="s">
        <v>229</v>
      </c>
      <c r="F9" s="49" t="s">
        <v>229</v>
      </c>
      <c r="G9" s="49" t="s">
        <v>137</v>
      </c>
      <c r="H9" s="51" t="s">
        <v>137</v>
      </c>
      <c r="I9" s="49"/>
      <c r="J9" s="49" t="s">
        <v>229</v>
      </c>
      <c r="K9" s="49" t="s">
        <v>229</v>
      </c>
      <c r="L9" s="49" t="s">
        <v>137</v>
      </c>
      <c r="M9" s="51" t="s">
        <v>137</v>
      </c>
      <c r="N9" s="47"/>
      <c r="O9" s="49" t="s">
        <v>229</v>
      </c>
      <c r="P9" s="49" t="s">
        <v>229</v>
      </c>
      <c r="Q9" s="49" t="s">
        <v>137</v>
      </c>
      <c r="R9" s="51" t="s">
        <v>137</v>
      </c>
    </row>
    <row r="10" spans="1:18" ht="12.75">
      <c r="A10" s="22" t="s">
        <v>138</v>
      </c>
      <c r="B10" s="22"/>
      <c r="C10" s="22"/>
      <c r="D10" s="22"/>
      <c r="E10" s="47"/>
      <c r="F10" s="47"/>
      <c r="G10" s="47"/>
      <c r="H10" s="48"/>
      <c r="I10" s="49"/>
      <c r="J10" s="47"/>
      <c r="K10" s="47"/>
      <c r="L10" s="47"/>
      <c r="M10" s="47"/>
      <c r="N10" s="47"/>
      <c r="O10" s="25"/>
      <c r="P10" s="25"/>
      <c r="Q10" s="47"/>
      <c r="R10" s="47"/>
    </row>
    <row r="11" spans="1:18" ht="12.75">
      <c r="A11" s="22"/>
      <c r="B11" s="22" t="s">
        <v>139</v>
      </c>
      <c r="C11" s="24">
        <v>1</v>
      </c>
      <c r="E11" s="4"/>
      <c r="F11" s="4"/>
      <c r="G11" s="25"/>
      <c r="H11" s="25"/>
      <c r="I11"/>
      <c r="J11" s="4"/>
      <c r="K11" s="4"/>
      <c r="L11" s="25"/>
      <c r="M11" s="25"/>
      <c r="O11" s="4"/>
      <c r="P11" s="4"/>
      <c r="Q11" s="25"/>
      <c r="R11" s="25"/>
    </row>
    <row r="12" spans="1:18" ht="12.75">
      <c r="A12" s="22"/>
      <c r="B12" s="22" t="s">
        <v>140</v>
      </c>
      <c r="C12" s="24">
        <v>0</v>
      </c>
      <c r="E12" s="4"/>
      <c r="F12" s="4"/>
      <c r="G12" s="25"/>
      <c r="H12" s="25"/>
      <c r="I12"/>
      <c r="J12" s="4"/>
      <c r="K12" s="4"/>
      <c r="L12" s="25"/>
      <c r="M12" s="25"/>
      <c r="O12" s="4"/>
      <c r="P12" s="4"/>
      <c r="Q12" s="25"/>
      <c r="R12" s="25"/>
    </row>
    <row r="13" spans="1:18" ht="12.75">
      <c r="A13" s="22"/>
      <c r="B13" s="22" t="s">
        <v>141</v>
      </c>
      <c r="C13" s="24">
        <v>0.5</v>
      </c>
      <c r="E13" s="4"/>
      <c r="F13" s="4"/>
      <c r="G13" s="25"/>
      <c r="H13" s="25"/>
      <c r="I13"/>
      <c r="J13" s="4"/>
      <c r="K13" s="4"/>
      <c r="L13" s="25"/>
      <c r="M13" s="25"/>
      <c r="O13" s="4"/>
      <c r="P13" s="4"/>
      <c r="Q13" s="25"/>
      <c r="R13" s="25"/>
    </row>
    <row r="14" spans="1:18" ht="12.75">
      <c r="A14" s="22"/>
      <c r="B14" s="22" t="s">
        <v>142</v>
      </c>
      <c r="C14" s="24">
        <v>0</v>
      </c>
      <c r="E14" s="4"/>
      <c r="F14" s="4"/>
      <c r="G14" s="25"/>
      <c r="H14" s="25"/>
      <c r="I14"/>
      <c r="J14" s="4"/>
      <c r="K14" s="4"/>
      <c r="L14" s="25"/>
      <c r="M14" s="25"/>
      <c r="O14" s="4"/>
      <c r="P14" s="4"/>
      <c r="Q14" s="25"/>
      <c r="R14" s="25"/>
    </row>
    <row r="15" spans="1:18" ht="12.75">
      <c r="A15" s="22"/>
      <c r="B15" s="22" t="s">
        <v>143</v>
      </c>
      <c r="C15" s="24">
        <v>0.1</v>
      </c>
      <c r="E15" s="4"/>
      <c r="F15" s="4"/>
      <c r="G15" s="25"/>
      <c r="H15" s="25"/>
      <c r="I15"/>
      <c r="J15" s="4"/>
      <c r="K15" s="4"/>
      <c r="L15" s="25"/>
      <c r="M15" s="25"/>
      <c r="O15" s="4"/>
      <c r="P15" s="4"/>
      <c r="Q15" s="25"/>
      <c r="R15" s="25"/>
    </row>
    <row r="16" spans="1:18" ht="12.75">
      <c r="A16" s="22"/>
      <c r="B16" s="22" t="s">
        <v>144</v>
      </c>
      <c r="C16" s="24">
        <v>0.1</v>
      </c>
      <c r="E16" s="4"/>
      <c r="F16" s="4"/>
      <c r="G16" s="25"/>
      <c r="H16" s="25"/>
      <c r="I16"/>
      <c r="J16" s="4"/>
      <c r="K16" s="4"/>
      <c r="L16" s="25"/>
      <c r="M16" s="25"/>
      <c r="O16" s="4"/>
      <c r="P16" s="4"/>
      <c r="Q16" s="25"/>
      <c r="R16" s="25"/>
    </row>
    <row r="17" spans="1:18" ht="12.75">
      <c r="A17" s="22"/>
      <c r="B17" s="22" t="s">
        <v>145</v>
      </c>
      <c r="C17" s="24">
        <v>0.1</v>
      </c>
      <c r="E17" s="4"/>
      <c r="F17" s="4"/>
      <c r="G17" s="25"/>
      <c r="H17" s="25"/>
      <c r="I17"/>
      <c r="J17" s="4"/>
      <c r="K17" s="4"/>
      <c r="L17" s="25"/>
      <c r="M17" s="25"/>
      <c r="O17" s="4"/>
      <c r="P17" s="4"/>
      <c r="Q17" s="25"/>
      <c r="R17" s="25"/>
    </row>
    <row r="18" spans="1:18" ht="12.75">
      <c r="A18" s="22"/>
      <c r="B18" s="22" t="s">
        <v>146</v>
      </c>
      <c r="C18" s="24">
        <v>0</v>
      </c>
      <c r="E18" s="4"/>
      <c r="F18" s="4"/>
      <c r="G18" s="25"/>
      <c r="H18" s="25"/>
      <c r="I18"/>
      <c r="J18" s="4"/>
      <c r="K18" s="4"/>
      <c r="L18" s="25"/>
      <c r="M18" s="25"/>
      <c r="O18" s="4"/>
      <c r="P18" s="4"/>
      <c r="Q18" s="25"/>
      <c r="R18" s="25"/>
    </row>
    <row r="19" spans="1:18" ht="12.75">
      <c r="A19" s="22"/>
      <c r="B19" s="22" t="s">
        <v>147</v>
      </c>
      <c r="C19" s="24">
        <v>0.01</v>
      </c>
      <c r="E19" s="4"/>
      <c r="F19" s="4"/>
      <c r="G19" s="25"/>
      <c r="H19" s="25"/>
      <c r="I19"/>
      <c r="J19" s="4"/>
      <c r="K19" s="4"/>
      <c r="L19" s="25"/>
      <c r="M19" s="25"/>
      <c r="O19" s="4"/>
      <c r="P19" s="4"/>
      <c r="Q19" s="25"/>
      <c r="R19" s="25"/>
    </row>
    <row r="20" spans="1:18" ht="12.75">
      <c r="A20" s="22"/>
      <c r="B20" s="22" t="s">
        <v>148</v>
      </c>
      <c r="C20" s="24">
        <v>0</v>
      </c>
      <c r="E20" s="4"/>
      <c r="F20" s="4"/>
      <c r="G20" s="25"/>
      <c r="H20" s="25"/>
      <c r="I20"/>
      <c r="J20" s="4"/>
      <c r="K20" s="4"/>
      <c r="L20" s="25"/>
      <c r="M20" s="25"/>
      <c r="O20" s="4"/>
      <c r="P20" s="4"/>
      <c r="Q20" s="25"/>
      <c r="R20" s="25"/>
    </row>
    <row r="21" spans="1:18" ht="12.75">
      <c r="A21" s="22"/>
      <c r="B21" s="22" t="s">
        <v>149</v>
      </c>
      <c r="C21" s="24">
        <v>0.001</v>
      </c>
      <c r="E21" s="4"/>
      <c r="F21" s="4"/>
      <c r="G21" s="25"/>
      <c r="H21" s="25"/>
      <c r="I21"/>
      <c r="J21" s="4"/>
      <c r="K21" s="4"/>
      <c r="L21" s="25"/>
      <c r="M21" s="25"/>
      <c r="O21" s="4"/>
      <c r="P21" s="4"/>
      <c r="Q21" s="25"/>
      <c r="R21" s="25"/>
    </row>
    <row r="22" spans="1:18" ht="12.75">
      <c r="A22" s="22"/>
      <c r="B22" s="22" t="s">
        <v>150</v>
      </c>
      <c r="C22" s="24">
        <v>0.1</v>
      </c>
      <c r="E22" s="4"/>
      <c r="F22" s="4"/>
      <c r="G22" s="25"/>
      <c r="H22" s="25"/>
      <c r="I22"/>
      <c r="J22" s="4"/>
      <c r="K22" s="4"/>
      <c r="L22" s="25"/>
      <c r="M22" s="25"/>
      <c r="O22" s="4"/>
      <c r="P22" s="4"/>
      <c r="Q22" s="25"/>
      <c r="R22" s="25"/>
    </row>
    <row r="23" spans="1:18" ht="12.75">
      <c r="A23" s="22"/>
      <c r="B23" s="22" t="s">
        <v>151</v>
      </c>
      <c r="C23" s="24">
        <v>0</v>
      </c>
      <c r="E23" s="4"/>
      <c r="F23" s="4"/>
      <c r="G23" s="25"/>
      <c r="H23" s="25"/>
      <c r="I23"/>
      <c r="J23" s="4"/>
      <c r="K23" s="4"/>
      <c r="L23" s="25"/>
      <c r="M23" s="25"/>
      <c r="O23" s="4"/>
      <c r="P23" s="4"/>
      <c r="Q23" s="25"/>
      <c r="R23" s="25"/>
    </row>
    <row r="24" spans="1:18" ht="12.75">
      <c r="A24" s="22"/>
      <c r="B24" s="22" t="s">
        <v>152</v>
      </c>
      <c r="C24" s="24">
        <v>0.05</v>
      </c>
      <c r="E24" s="4"/>
      <c r="F24" s="4"/>
      <c r="G24" s="25"/>
      <c r="H24" s="25"/>
      <c r="I24"/>
      <c r="J24" s="4"/>
      <c r="K24" s="4"/>
      <c r="L24" s="25"/>
      <c r="M24" s="25"/>
      <c r="O24" s="4"/>
      <c r="P24" s="4"/>
      <c r="Q24" s="25"/>
      <c r="R24" s="25"/>
    </row>
    <row r="25" spans="1:18" ht="12.75">
      <c r="A25" s="22"/>
      <c r="B25" s="22" t="s">
        <v>153</v>
      </c>
      <c r="C25" s="24">
        <v>0.5</v>
      </c>
      <c r="E25" s="4"/>
      <c r="F25" s="4"/>
      <c r="G25" s="25"/>
      <c r="H25" s="25"/>
      <c r="I25"/>
      <c r="J25" s="4"/>
      <c r="K25" s="4"/>
      <c r="L25" s="25"/>
      <c r="M25" s="25"/>
      <c r="O25" s="4"/>
      <c r="P25" s="4"/>
      <c r="Q25" s="25"/>
      <c r="R25" s="25"/>
    </row>
    <row r="26" spans="1:18" ht="12.75">
      <c r="A26" s="22"/>
      <c r="B26" s="22" t="s">
        <v>154</v>
      </c>
      <c r="C26" s="24">
        <v>0</v>
      </c>
      <c r="E26" s="4"/>
      <c r="F26" s="4"/>
      <c r="G26" s="25"/>
      <c r="H26" s="25"/>
      <c r="I26"/>
      <c r="J26" s="4"/>
      <c r="K26" s="4"/>
      <c r="L26" s="25"/>
      <c r="M26" s="25"/>
      <c r="O26" s="4"/>
      <c r="P26" s="4"/>
      <c r="Q26" s="25"/>
      <c r="R26" s="25"/>
    </row>
    <row r="27" spans="1:18" ht="12.75">
      <c r="A27" s="22"/>
      <c r="B27" s="22" t="s">
        <v>155</v>
      </c>
      <c r="C27" s="24">
        <v>0.1</v>
      </c>
      <c r="E27" s="4"/>
      <c r="F27" s="4"/>
      <c r="G27" s="25"/>
      <c r="H27" s="25"/>
      <c r="I27"/>
      <c r="J27" s="4"/>
      <c r="K27" s="4"/>
      <c r="L27" s="25"/>
      <c r="M27" s="25"/>
      <c r="O27" s="4"/>
      <c r="P27" s="4"/>
      <c r="Q27" s="25"/>
      <c r="R27" s="25"/>
    </row>
    <row r="28" spans="1:18" ht="12.75">
      <c r="A28" s="22"/>
      <c r="B28" s="22" t="s">
        <v>156</v>
      </c>
      <c r="C28" s="24">
        <v>0.1</v>
      </c>
      <c r="E28" s="4"/>
      <c r="F28" s="4"/>
      <c r="G28" s="25"/>
      <c r="H28" s="25"/>
      <c r="I28"/>
      <c r="J28" s="4"/>
      <c r="K28" s="4"/>
      <c r="L28" s="25"/>
      <c r="M28" s="25"/>
      <c r="O28" s="4"/>
      <c r="P28" s="4"/>
      <c r="Q28" s="25"/>
      <c r="R28" s="25"/>
    </row>
    <row r="29" spans="1:18" ht="12.75">
      <c r="A29" s="22"/>
      <c r="B29" s="22" t="s">
        <v>157</v>
      </c>
      <c r="C29" s="24">
        <v>0.1</v>
      </c>
      <c r="E29" s="4"/>
      <c r="F29" s="4"/>
      <c r="G29" s="25"/>
      <c r="H29" s="25"/>
      <c r="I29"/>
      <c r="J29" s="4"/>
      <c r="K29" s="4"/>
      <c r="L29" s="25"/>
      <c r="M29" s="25"/>
      <c r="O29" s="4"/>
      <c r="P29" s="4"/>
      <c r="Q29" s="25"/>
      <c r="R29" s="25"/>
    </row>
    <row r="30" spans="1:18" ht="12.75">
      <c r="A30" s="22"/>
      <c r="B30" s="22" t="s">
        <v>158</v>
      </c>
      <c r="C30" s="24">
        <v>0.1</v>
      </c>
      <c r="E30" s="4"/>
      <c r="F30" s="4"/>
      <c r="G30" s="25"/>
      <c r="H30" s="25"/>
      <c r="I30"/>
      <c r="J30" s="4"/>
      <c r="K30" s="4"/>
      <c r="L30" s="25"/>
      <c r="M30" s="25"/>
      <c r="O30" s="4"/>
      <c r="P30" s="4"/>
      <c r="Q30" s="25"/>
      <c r="R30" s="25"/>
    </row>
    <row r="31" spans="1:18" ht="12.75">
      <c r="A31" s="22"/>
      <c r="B31" s="22" t="s">
        <v>159</v>
      </c>
      <c r="C31" s="24">
        <v>0</v>
      </c>
      <c r="E31" s="4"/>
      <c r="F31" s="4"/>
      <c r="G31" s="25"/>
      <c r="H31" s="25"/>
      <c r="I31"/>
      <c r="J31" s="4"/>
      <c r="K31" s="4"/>
      <c r="L31" s="25"/>
      <c r="M31" s="25"/>
      <c r="O31" s="4"/>
      <c r="P31" s="4"/>
      <c r="Q31" s="25"/>
      <c r="R31" s="25"/>
    </row>
    <row r="32" spans="1:18" ht="12.75">
      <c r="A32" s="22"/>
      <c r="B32" s="22" t="s">
        <v>160</v>
      </c>
      <c r="C32" s="24">
        <v>0.01</v>
      </c>
      <c r="E32" s="4"/>
      <c r="F32" s="4"/>
      <c r="G32" s="25"/>
      <c r="H32" s="25"/>
      <c r="I32"/>
      <c r="J32" s="4"/>
      <c r="K32" s="4"/>
      <c r="L32" s="25"/>
      <c r="M32" s="25"/>
      <c r="O32" s="4"/>
      <c r="P32" s="4"/>
      <c r="Q32" s="25"/>
      <c r="R32" s="25"/>
    </row>
    <row r="33" spans="1:18" ht="12.75">
      <c r="A33" s="22"/>
      <c r="B33" s="22" t="s">
        <v>161</v>
      </c>
      <c r="C33" s="24">
        <v>0.01</v>
      </c>
      <c r="E33" s="4"/>
      <c r="F33" s="4"/>
      <c r="G33" s="25"/>
      <c r="H33" s="25"/>
      <c r="I33"/>
      <c r="J33" s="4"/>
      <c r="K33" s="4"/>
      <c r="L33" s="25"/>
      <c r="M33" s="25"/>
      <c r="O33" s="4"/>
      <c r="P33" s="4"/>
      <c r="Q33" s="25"/>
      <c r="R33" s="25"/>
    </row>
    <row r="34" spans="1:18" ht="12.75">
      <c r="A34" s="22"/>
      <c r="B34" s="22" t="s">
        <v>162</v>
      </c>
      <c r="C34" s="24">
        <v>0</v>
      </c>
      <c r="E34" s="4"/>
      <c r="F34" s="4"/>
      <c r="G34" s="25"/>
      <c r="H34" s="25"/>
      <c r="I34"/>
      <c r="J34" s="4"/>
      <c r="K34" s="4"/>
      <c r="L34" s="25"/>
      <c r="M34" s="25"/>
      <c r="O34" s="4"/>
      <c r="P34" s="4"/>
      <c r="Q34" s="25"/>
      <c r="R34" s="25"/>
    </row>
    <row r="35" spans="1:18" ht="12.75">
      <c r="A35" s="22"/>
      <c r="B35" s="22" t="s">
        <v>163</v>
      </c>
      <c r="C35" s="24">
        <v>0.001</v>
      </c>
      <c r="E35" s="4"/>
      <c r="F35" s="4"/>
      <c r="G35" s="25"/>
      <c r="H35" s="25"/>
      <c r="I35"/>
      <c r="J35" s="4"/>
      <c r="K35" s="4"/>
      <c r="L35" s="25"/>
      <c r="M35" s="25"/>
      <c r="O35" s="4"/>
      <c r="P35" s="4"/>
      <c r="Q35" s="25"/>
      <c r="R35" s="25"/>
    </row>
    <row r="36" spans="1:18" ht="8.25" customHeight="1">
      <c r="A36" s="22"/>
      <c r="B36" s="22"/>
      <c r="C36" s="22"/>
      <c r="D36" s="22"/>
      <c r="E36" s="26"/>
      <c r="F36" s="26"/>
      <c r="G36" s="26"/>
      <c r="H36" s="48"/>
      <c r="I36" s="54"/>
      <c r="J36" s="9"/>
      <c r="K36" s="9"/>
      <c r="L36" s="25"/>
      <c r="M36" s="25"/>
      <c r="N36" s="26"/>
      <c r="O36" s="9"/>
      <c r="P36" s="9"/>
      <c r="Q36" s="26"/>
      <c r="R36" s="47"/>
    </row>
    <row r="37" spans="1:18" ht="12.75">
      <c r="A37" s="22"/>
      <c r="B37" s="22" t="s">
        <v>164</v>
      </c>
      <c r="C37" s="22"/>
      <c r="D37" s="22"/>
      <c r="E37" s="26"/>
      <c r="F37" s="26"/>
      <c r="G37" s="26"/>
      <c r="H37" s="26"/>
      <c r="I37" s="54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2.75">
      <c r="A38" s="22"/>
      <c r="B38" s="22" t="s">
        <v>165</v>
      </c>
      <c r="C38" s="22"/>
      <c r="D38" s="22"/>
      <c r="E38" s="26"/>
      <c r="F38" s="26"/>
      <c r="G38" s="26"/>
      <c r="H38" s="26"/>
      <c r="I38" s="54"/>
      <c r="J38" s="26"/>
      <c r="K38" s="26"/>
      <c r="L38" s="25"/>
      <c r="M38" s="25"/>
      <c r="N38" s="26"/>
      <c r="O38" s="26"/>
      <c r="P38" s="26"/>
      <c r="Q38" s="26"/>
      <c r="R38" s="26"/>
    </row>
    <row r="39" spans="1:18" ht="9" customHeight="1">
      <c r="A39" s="22"/>
      <c r="B39" s="22"/>
      <c r="C39" s="22"/>
      <c r="D39" s="22"/>
      <c r="E39" s="26"/>
      <c r="F39" s="26"/>
      <c r="G39" s="26"/>
      <c r="H39" s="9"/>
      <c r="I39" s="33"/>
      <c r="J39" s="26"/>
      <c r="K39" s="26"/>
      <c r="L39" s="25"/>
      <c r="M39" s="27"/>
      <c r="N39" s="26"/>
      <c r="O39" s="26"/>
      <c r="P39" s="26"/>
      <c r="Q39" s="26"/>
      <c r="R39" s="26"/>
    </row>
    <row r="40" spans="1:18" ht="12.75">
      <c r="A40" s="22"/>
      <c r="B40" s="22" t="s">
        <v>166</v>
      </c>
      <c r="C40" s="48"/>
      <c r="D40" s="48"/>
      <c r="E40" s="25"/>
      <c r="F40" s="25"/>
      <c r="G40" s="25"/>
      <c r="H40" s="55"/>
      <c r="I40" s="51"/>
      <c r="J40" s="25"/>
      <c r="K40" s="25"/>
      <c r="L40" s="25"/>
      <c r="M40" s="55"/>
      <c r="N40" s="48"/>
      <c r="O40" s="26"/>
      <c r="P40" s="26"/>
      <c r="Q40" s="25"/>
      <c r="R40" s="26"/>
    </row>
    <row r="41" spans="1:18" ht="12.75">
      <c r="A41" s="22"/>
      <c r="B41" s="22" t="s">
        <v>167</v>
      </c>
      <c r="C41" s="48"/>
      <c r="D41" s="48"/>
      <c r="E41" s="26"/>
      <c r="F41" s="26"/>
      <c r="G41" s="55"/>
      <c r="H41" s="55">
        <v>0.633</v>
      </c>
      <c r="I41" s="51"/>
      <c r="J41" s="26"/>
      <c r="K41" s="26"/>
      <c r="L41" s="26"/>
      <c r="M41" s="26">
        <v>0.567</v>
      </c>
      <c r="N41" s="48"/>
      <c r="O41" s="26"/>
      <c r="P41" s="26"/>
      <c r="Q41" s="26"/>
      <c r="R41" s="55">
        <v>0.837</v>
      </c>
    </row>
    <row r="42" spans="1:18" ht="9" customHeight="1">
      <c r="A42" s="22"/>
      <c r="B42" s="22"/>
      <c r="C42" s="22"/>
      <c r="D42" s="22"/>
      <c r="E42" s="55"/>
      <c r="F42" s="55"/>
      <c r="G42" s="55"/>
      <c r="H42" s="48"/>
      <c r="I42" s="56"/>
      <c r="J42" s="55"/>
      <c r="K42" s="55"/>
      <c r="L42" s="55"/>
      <c r="M42" s="55"/>
      <c r="N42" s="55"/>
      <c r="O42" s="55"/>
      <c r="P42" s="55"/>
      <c r="Q42" s="55"/>
      <c r="R42" s="47"/>
    </row>
    <row r="43" spans="1:18" ht="12.75">
      <c r="A43" s="26"/>
      <c r="B43" s="22" t="s">
        <v>168</v>
      </c>
      <c r="C43" s="55">
        <f>AVERAGE(H41,M41,R41)</f>
        <v>0.6789999999999999</v>
      </c>
      <c r="D43" s="26"/>
      <c r="E43" s="26"/>
      <c r="F43" s="26"/>
      <c r="G43" s="26"/>
      <c r="H43" s="48"/>
      <c r="I43" s="54"/>
      <c r="J43" s="26"/>
      <c r="K43" s="26"/>
      <c r="L43" s="26"/>
      <c r="M43" s="26"/>
      <c r="N43" s="26"/>
      <c r="O43" s="26"/>
      <c r="P43" s="26"/>
      <c r="Q43" s="26"/>
      <c r="R43" s="47"/>
    </row>
    <row r="44" spans="1:18" ht="12.75">
      <c r="A44" s="22"/>
      <c r="B44" s="22" t="s">
        <v>169</v>
      </c>
      <c r="C44" s="55"/>
      <c r="D44" s="22"/>
      <c r="E44" s="47"/>
      <c r="F44" s="47"/>
      <c r="G44" s="47"/>
      <c r="H44" s="48"/>
      <c r="I44" s="49"/>
      <c r="J44" s="47"/>
      <c r="K44" s="47"/>
      <c r="L44" s="47"/>
      <c r="M44" s="47"/>
      <c r="N44" s="47"/>
      <c r="O44" s="47"/>
      <c r="P44" s="47"/>
      <c r="Q44" s="47"/>
      <c r="R44" s="47"/>
    </row>
    <row r="85" spans="1:18" ht="12.75">
      <c r="A85" s="2"/>
      <c r="B85" s="2"/>
      <c r="C85" s="2"/>
      <c r="D85" s="2"/>
      <c r="E85" s="57"/>
      <c r="F85" s="57"/>
      <c r="G85" s="57"/>
      <c r="J85" s="57"/>
      <c r="K85" s="57"/>
      <c r="L85" s="3"/>
      <c r="M85" s="4"/>
      <c r="N85" s="57"/>
      <c r="O85" s="57"/>
      <c r="P85" s="57"/>
      <c r="Q85" s="57"/>
      <c r="R85" s="57"/>
    </row>
    <row r="86" spans="1:18" ht="12.75">
      <c r="A86" s="2"/>
      <c r="B86" s="2"/>
      <c r="C86" s="58"/>
      <c r="D86" s="58"/>
      <c r="E86" s="3"/>
      <c r="F86" s="3"/>
      <c r="G86" s="3"/>
      <c r="H86" s="57"/>
      <c r="I86" s="59"/>
      <c r="J86" s="3"/>
      <c r="K86" s="3"/>
      <c r="L86" s="3"/>
      <c r="M86" s="3"/>
      <c r="N86" s="58"/>
      <c r="O86" s="57"/>
      <c r="P86" s="57"/>
      <c r="Q86" s="58"/>
      <c r="R86" s="58"/>
    </row>
    <row r="87" spans="1:18" ht="12.75">
      <c r="A87" s="2"/>
      <c r="B87" s="2"/>
      <c r="C87" s="58"/>
      <c r="D87" s="58"/>
      <c r="E87" s="57"/>
      <c r="F87" s="57"/>
      <c r="G87" s="60"/>
      <c r="H87" s="58"/>
      <c r="I87" s="59"/>
      <c r="J87" s="57"/>
      <c r="K87" s="57"/>
      <c r="L87" s="3"/>
      <c r="M87" s="58"/>
      <c r="N87" s="58"/>
      <c r="O87" s="57"/>
      <c r="P87" s="57"/>
      <c r="Q87" s="60"/>
      <c r="R87" s="6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2004-02-25T01:40:49Z</cp:lastPrinted>
  <dcterms:created xsi:type="dcterms:W3CDTF">2000-01-10T00:44:42Z</dcterms:created>
  <dcterms:modified xsi:type="dcterms:W3CDTF">2004-02-25T01:40:57Z</dcterms:modified>
  <cp:category/>
  <cp:version/>
  <cp:contentType/>
  <cp:contentStatus/>
</cp:coreProperties>
</file>