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9vehp" sheetId="1" r:id="rId1"/>
  </sheets>
  <definedNames>
    <definedName name="_Key1" localSheetId="0" hidden="1">'s9vehp'!$B$23:$B$308</definedName>
    <definedName name="_Key2" localSheetId="0" hidden="1">'s9vehp'!$C$23:$C$308</definedName>
    <definedName name="_Order1" localSheetId="0" hidden="1">255</definedName>
    <definedName name="_Order2" localSheetId="0" hidden="1">255</definedName>
    <definedName name="_Sort" localSheetId="0" hidden="1">'s9vehp'!$B$23:$F$308</definedName>
    <definedName name="_xlnm.Print_Area" localSheetId="0">'s9vehp'!$B$8:$Q$323</definedName>
    <definedName name="Print_Area_MI">'s9vehp'!$C$1:$R$324</definedName>
    <definedName name="_xlnm.Print_Titles" localSheetId="0">'s9vehp'!$1:$7</definedName>
    <definedName name="Print_Titles_MI">'s9vehp'!$1:$7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<sst xmlns="http://schemas.openxmlformats.org/spreadsheetml/2006/main" count="333" uniqueCount="271">
  <si>
    <t xml:space="preserve"> </t>
  </si>
  <si>
    <t>STATE / AREA</t>
  </si>
  <si>
    <t>FY 1994</t>
  </si>
  <si>
    <t>FY 1995</t>
  </si>
  <si>
    <t>FY 1996</t>
  </si>
  <si>
    <t>FY 1997</t>
  </si>
  <si>
    <t>% of</t>
  </si>
  <si>
    <t>TOTAL</t>
  </si>
  <si>
    <t>Cat.</t>
  </si>
  <si>
    <t>AK</t>
  </si>
  <si>
    <t>Anchorage</t>
  </si>
  <si>
    <t>Total</t>
  </si>
  <si>
    <t>AL</t>
  </si>
  <si>
    <t>Birmingham</t>
  </si>
  <si>
    <t>Mobile</t>
  </si>
  <si>
    <t>Montgomery</t>
  </si>
  <si>
    <t>State of Alabama</t>
  </si>
  <si>
    <t>AR</t>
  </si>
  <si>
    <t>Little Rock-North Little Rock</t>
  </si>
  <si>
    <t>State of Arkansas</t>
  </si>
  <si>
    <t>AZ</t>
  </si>
  <si>
    <t>Phoenix</t>
  </si>
  <si>
    <t>Tucson</t>
  </si>
  <si>
    <t>CA</t>
  </si>
  <si>
    <t>Bakersfield</t>
  </si>
  <si>
    <t>Fresno</t>
  </si>
  <si>
    <t>Modesto</t>
  </si>
  <si>
    <t>Oxnard-Ventura</t>
  </si>
  <si>
    <t>Riverside-San Bernardino</t>
  </si>
  <si>
    <t>Sacramento</t>
  </si>
  <si>
    <t>San Diego</t>
  </si>
  <si>
    <t>San Francisco-Oakland</t>
  </si>
  <si>
    <t>San Jose</t>
  </si>
  <si>
    <t>State of California</t>
  </si>
  <si>
    <t>Stockton</t>
  </si>
  <si>
    <t>CO</t>
  </si>
  <si>
    <t>Colorado Springs</t>
  </si>
  <si>
    <t>Denver</t>
  </si>
  <si>
    <t>State of Colorado</t>
  </si>
  <si>
    <t>CT</t>
  </si>
  <si>
    <t>Bridgeport-Milford</t>
  </si>
  <si>
    <t>Hartford-Middletown</t>
  </si>
  <si>
    <t>New Haven-Meriden</t>
  </si>
  <si>
    <t>Springfield, MA-CT</t>
  </si>
  <si>
    <t>State of Connecticut</t>
  </si>
  <si>
    <t>DC</t>
  </si>
  <si>
    <t>Washington, DC-MD-VA</t>
  </si>
  <si>
    <t>DE</t>
  </si>
  <si>
    <t>State of Delaware</t>
  </si>
  <si>
    <t>Wilmington, DE-MD-NJ-PA</t>
  </si>
  <si>
    <t>FL</t>
  </si>
  <si>
    <t>Ft. Lauderdale-Hollywood-Pomp. Bch.</t>
  </si>
  <si>
    <t>Fort Myers-Cape Coral</t>
  </si>
  <si>
    <t>Jacksonville</t>
  </si>
  <si>
    <t>Melbourne-Palm Bay</t>
  </si>
  <si>
    <t>Miami-Hialeah</t>
  </si>
  <si>
    <t>Orlando</t>
  </si>
  <si>
    <t>Penscola</t>
  </si>
  <si>
    <t>Sarasota-Bradenton</t>
  </si>
  <si>
    <t>State of Florida</t>
  </si>
  <si>
    <t>Tampa-St. Petersburg-Clearwater</t>
  </si>
  <si>
    <t>W. Palm Bch-Boca Raton-Delray Bch</t>
  </si>
  <si>
    <t>GA</t>
  </si>
  <si>
    <t>Atlanta</t>
  </si>
  <si>
    <t>Augusta, GA-SC</t>
  </si>
  <si>
    <t>Columbus, GA-AL</t>
  </si>
  <si>
    <t>State of Georgia</t>
  </si>
  <si>
    <t>HI</t>
  </si>
  <si>
    <t>Honolulu</t>
  </si>
  <si>
    <t>State of Hawaii</t>
  </si>
  <si>
    <t>IA</t>
  </si>
  <si>
    <t>Davenport-Rock Island-Moline, IA-IL</t>
  </si>
  <si>
    <t>Des Moines</t>
  </si>
  <si>
    <t>State of Iowa</t>
  </si>
  <si>
    <t>ID</t>
  </si>
  <si>
    <t>State of Idaho</t>
  </si>
  <si>
    <t>IL</t>
  </si>
  <si>
    <t>Chicago</t>
  </si>
  <si>
    <t>Peoria</t>
  </si>
  <si>
    <t>Rockford</t>
  </si>
  <si>
    <t>St. Louis, MO-IL</t>
  </si>
  <si>
    <t>State of Illinois</t>
  </si>
  <si>
    <t>IN</t>
  </si>
  <si>
    <t>Fort Wayne</t>
  </si>
  <si>
    <t>Indianapolis</t>
  </si>
  <si>
    <t>Northwestern Indiana</t>
  </si>
  <si>
    <t>South Bend-Mishawaka, IN-MI</t>
  </si>
  <si>
    <t>State of Indiana</t>
  </si>
  <si>
    <t>KS</t>
  </si>
  <si>
    <t>State of Kansas</t>
  </si>
  <si>
    <t>Wichita</t>
  </si>
  <si>
    <t>KY</t>
  </si>
  <si>
    <t>Lexington-Fayette</t>
  </si>
  <si>
    <t>Louisville, KY-IN</t>
  </si>
  <si>
    <t>State of Kentucky</t>
  </si>
  <si>
    <t>LA</t>
  </si>
  <si>
    <t>Baton Rouge</t>
  </si>
  <si>
    <t>New Orleans</t>
  </si>
  <si>
    <t>Shreveport</t>
  </si>
  <si>
    <t>State of Louisiana</t>
  </si>
  <si>
    <t>MA</t>
  </si>
  <si>
    <t>Boston</t>
  </si>
  <si>
    <t>Lawrence-Haverhill, MA-NH</t>
  </si>
  <si>
    <t>Providence-Pawtucket, RI-MA</t>
  </si>
  <si>
    <t>State of Masschusetts</t>
  </si>
  <si>
    <t>Worcester, MA-CT</t>
  </si>
  <si>
    <t>MD</t>
  </si>
  <si>
    <t>Baltimore</t>
  </si>
  <si>
    <t>State of Maryland</t>
  </si>
  <si>
    <t>ME</t>
  </si>
  <si>
    <t>State of Maine</t>
  </si>
  <si>
    <t>MI</t>
  </si>
  <si>
    <t>Ann Arbor</t>
  </si>
  <si>
    <t>Detroit</t>
  </si>
  <si>
    <t>Flint</t>
  </si>
  <si>
    <t>Grand Rapids</t>
  </si>
  <si>
    <t>Lansing-East Lansing</t>
  </si>
  <si>
    <t>State of Michigan</t>
  </si>
  <si>
    <t>MN</t>
  </si>
  <si>
    <t>Minneapolis-St. Paul</t>
  </si>
  <si>
    <t>State of Minnesota</t>
  </si>
  <si>
    <t>MO</t>
  </si>
  <si>
    <t>Kansas City, MO-KS</t>
  </si>
  <si>
    <t>State of Missouri</t>
  </si>
  <si>
    <t>MS</t>
  </si>
  <si>
    <t>Jackson</t>
  </si>
  <si>
    <t>State of Mississippi</t>
  </si>
  <si>
    <t>MT</t>
  </si>
  <si>
    <t>State of Montana</t>
  </si>
  <si>
    <t>NC</t>
  </si>
  <si>
    <t>Charlotte</t>
  </si>
  <si>
    <t>Durham</t>
  </si>
  <si>
    <t>Fayetteville</t>
  </si>
  <si>
    <t>Raleigh</t>
  </si>
  <si>
    <t>State of North Carolina</t>
  </si>
  <si>
    <t>ND</t>
  </si>
  <si>
    <t>State of North Dakota</t>
  </si>
  <si>
    <t>NE</t>
  </si>
  <si>
    <t>Omaha, NE-IA</t>
  </si>
  <si>
    <t>State of Nebraska</t>
  </si>
  <si>
    <t>NH</t>
  </si>
  <si>
    <t>State of New Hampshire</t>
  </si>
  <si>
    <t>NJ</t>
  </si>
  <si>
    <t>Allentown-Bethlehem-Easton, PA-NJ</t>
  </si>
  <si>
    <t>Northeastern New Jersey</t>
  </si>
  <si>
    <t>Philadelphia, PA-NJ</t>
  </si>
  <si>
    <t>State of New Jersey</t>
  </si>
  <si>
    <t>Trenton, NJ-PA</t>
  </si>
  <si>
    <t>NM</t>
  </si>
  <si>
    <t>Albuquerque</t>
  </si>
  <si>
    <t>State of New Mexico</t>
  </si>
  <si>
    <t>NV</t>
  </si>
  <si>
    <t>Las Vegas</t>
  </si>
  <si>
    <t>Reno</t>
  </si>
  <si>
    <t>NY</t>
  </si>
  <si>
    <t>Albany-Schenectady-Troy</t>
  </si>
  <si>
    <t>Buffalo-Niagara Falls</t>
  </si>
  <si>
    <t>New York City</t>
  </si>
  <si>
    <t>Rochester</t>
  </si>
  <si>
    <t>State of New York</t>
  </si>
  <si>
    <t>Syracuse</t>
  </si>
  <si>
    <t>OH</t>
  </si>
  <si>
    <t>Akron</t>
  </si>
  <si>
    <t>Canton</t>
  </si>
  <si>
    <t>Cincinnati, OH-KY</t>
  </si>
  <si>
    <t>Cleveland</t>
  </si>
  <si>
    <t>Columbus</t>
  </si>
  <si>
    <t>Dayton</t>
  </si>
  <si>
    <t>Lorain-Elyria</t>
  </si>
  <si>
    <t>State of Ohio</t>
  </si>
  <si>
    <t>Toledo, OH-MI</t>
  </si>
  <si>
    <t>Youngstown-Warren</t>
  </si>
  <si>
    <t>OK</t>
  </si>
  <si>
    <t>Oklahoma City</t>
  </si>
  <si>
    <t>State of Oklahoma</t>
  </si>
  <si>
    <t>Tulsa</t>
  </si>
  <si>
    <t>OR</t>
  </si>
  <si>
    <t>Portland-Vancouver, OR-WA</t>
  </si>
  <si>
    <t>State of Oregon</t>
  </si>
  <si>
    <t>PA</t>
  </si>
  <si>
    <t>Harrisburg</t>
  </si>
  <si>
    <t>Pittsburgh</t>
  </si>
  <si>
    <t>Scranton-Wilkes Barre</t>
  </si>
  <si>
    <t>State of Pennsylvania</t>
  </si>
  <si>
    <t>PR</t>
  </si>
  <si>
    <t>Puerto Rico</t>
  </si>
  <si>
    <t>San Juan</t>
  </si>
  <si>
    <t>RI</t>
  </si>
  <si>
    <t>SC</t>
  </si>
  <si>
    <t>Charleston</t>
  </si>
  <si>
    <t>Columbia</t>
  </si>
  <si>
    <t>Greenville</t>
  </si>
  <si>
    <t>State of South Carolina</t>
  </si>
  <si>
    <t>SD</t>
  </si>
  <si>
    <t>State of South Dakota</t>
  </si>
  <si>
    <t>TN</t>
  </si>
  <si>
    <t>Chattanooga</t>
  </si>
  <si>
    <t>Knoxville</t>
  </si>
  <si>
    <t>Memphis, TN-AR-MS</t>
  </si>
  <si>
    <t>Nashville</t>
  </si>
  <si>
    <t>Nashville-Davidson</t>
  </si>
  <si>
    <t>State of Tennessee</t>
  </si>
  <si>
    <t>TX</t>
  </si>
  <si>
    <t>Austin</t>
  </si>
  <si>
    <t>Corpus Christi</t>
  </si>
  <si>
    <t>Dallas-Fort Worth</t>
  </si>
  <si>
    <t>El Paso, TX-NM</t>
  </si>
  <si>
    <t>Houston</t>
  </si>
  <si>
    <t>McAllen-Edinburg-Mission</t>
  </si>
  <si>
    <t>San Antonio</t>
  </si>
  <si>
    <t>State of Texas</t>
  </si>
  <si>
    <t>UT</t>
  </si>
  <si>
    <t>Ogden</t>
  </si>
  <si>
    <t>Provo-Orem</t>
  </si>
  <si>
    <t>Salt Lake City</t>
  </si>
  <si>
    <t>State of Utah</t>
  </si>
  <si>
    <t>VA</t>
  </si>
  <si>
    <t>Norfolk-VA Beach-Newport News</t>
  </si>
  <si>
    <t>Richmond</t>
  </si>
  <si>
    <t>State of Virginia</t>
  </si>
  <si>
    <t>VT</t>
  </si>
  <si>
    <t>State of Vermont</t>
  </si>
  <si>
    <t>WA</t>
  </si>
  <si>
    <t>Seattle</t>
  </si>
  <si>
    <t>Spokane</t>
  </si>
  <si>
    <t>State of Washington</t>
  </si>
  <si>
    <t>Tacoma</t>
  </si>
  <si>
    <t>WI</t>
  </si>
  <si>
    <t>Madison</t>
  </si>
  <si>
    <t>Milwaukee</t>
  </si>
  <si>
    <t>State of Wisconsin</t>
  </si>
  <si>
    <t>WV</t>
  </si>
  <si>
    <t>State of West Virginia</t>
  </si>
  <si>
    <t>WY</t>
  </si>
  <si>
    <t>State of Wyoming</t>
  </si>
  <si>
    <t xml:space="preserve">               A negative obligation indicates that a budget amendment to previously obligated funds shifted the commitment of funds out of 1 category (i.e. negative balance) to another category.</t>
  </si>
  <si>
    <t>FY 1998</t>
  </si>
  <si>
    <t>Check</t>
  </si>
  <si>
    <t>State of Rhode Island</t>
  </si>
  <si>
    <t>State of Arizona</t>
  </si>
  <si>
    <t>FY 1999</t>
  </si>
  <si>
    <t>FY2000</t>
  </si>
  <si>
    <t>BUS OBLIGATIONS  --  Sec 5307 Urb. Area Formula Program</t>
  </si>
  <si>
    <t>FY2001</t>
  </si>
  <si>
    <t>FY2002</t>
  </si>
  <si>
    <t>FY2003</t>
  </si>
  <si>
    <t>Huntsville</t>
  </si>
  <si>
    <t>Concord</t>
  </si>
  <si>
    <t>Indio-Cathedral City-Palm Springs</t>
  </si>
  <si>
    <t>Los Angeles-Long Beach-Santa Ana</t>
  </si>
  <si>
    <t>Victorville-Hesperia-Apple Valley</t>
  </si>
  <si>
    <t>Fort Collins</t>
  </si>
  <si>
    <t>Bridgeport-Stamford, CT-NY</t>
  </si>
  <si>
    <t>Bonita Springs-Naples</t>
  </si>
  <si>
    <t>Cape Coral</t>
  </si>
  <si>
    <t>Daytona Beach-Port Orange</t>
  </si>
  <si>
    <t>Palm Bay-Melbourne</t>
  </si>
  <si>
    <t>Port St. Lucie</t>
  </si>
  <si>
    <t>Tallahassee</t>
  </si>
  <si>
    <t>Greensboro</t>
  </si>
  <si>
    <t>Lincoln</t>
  </si>
  <si>
    <t>Salem</t>
  </si>
  <si>
    <t>Lancaster</t>
  </si>
  <si>
    <t>Philadelphia, PA-NJ_DE-MD</t>
  </si>
  <si>
    <t>Reading</t>
  </si>
  <si>
    <t>Virginia Beach</t>
  </si>
  <si>
    <t>TABLE 68</t>
  </si>
  <si>
    <t>10-YEAR</t>
  </si>
  <si>
    <t>FISCAL YEARS 1994 - 2003</t>
  </si>
  <si>
    <t>% of 10-yr Total</t>
  </si>
  <si>
    <t>NOTE:  If a UZA name includes more than one state, more funds may have been obligated for that UZA in the other state(s).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</si>
</sst>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i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 applyProtection="1">
      <alignment/>
      <protection/>
    </xf>
    <xf numFmtId="0" fontId="6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4" fillId="0" borderId="6" xfId="0" applyFont="1" applyBorder="1" applyAlignment="1">
      <alignment/>
    </xf>
    <xf numFmtId="37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7" fontId="0" fillId="2" borderId="0" xfId="0" applyNumberForma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5" fontId="0" fillId="0" borderId="10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0" fillId="0" borderId="1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164" fontId="0" fillId="0" borderId="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/>
      <protection/>
    </xf>
    <xf numFmtId="164" fontId="8" fillId="0" borderId="11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324"/>
  <sheetViews>
    <sheetView tabSelected="1" defaultGridColor="0" zoomScale="77" zoomScaleNormal="77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77734375" defaultRowHeight="15"/>
  <cols>
    <col min="1" max="1" width="0.9921875" style="0" customWidth="1"/>
    <col min="2" max="2" width="5.77734375" style="1" customWidth="1"/>
    <col min="3" max="3" width="25.21484375" style="0" customWidth="1"/>
    <col min="4" max="9" width="12.77734375" style="0" customWidth="1"/>
    <col min="10" max="13" width="14.4453125" style="0" customWidth="1"/>
    <col min="14" max="14" width="1.77734375" style="0" customWidth="1"/>
    <col min="15" max="15" width="13.77734375" style="0" customWidth="1"/>
    <col min="16" max="16" width="6.77734375" style="0" customWidth="1"/>
    <col min="17" max="17" width="1.1171875" style="0" customWidth="1"/>
    <col min="18" max="18" width="14.77734375" style="0" customWidth="1"/>
    <col min="19" max="19" width="12.99609375" style="0" customWidth="1"/>
    <col min="20" max="20" width="14.77734375" style="0" customWidth="1"/>
    <col min="21" max="16384" width="11.4453125" style="0" customWidth="1"/>
  </cols>
  <sheetData>
    <row r="1" spans="2:17" ht="15.75" customHeight="1">
      <c r="B1" s="71" t="s">
        <v>266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5" customHeight="1">
      <c r="B2" s="72" t="s">
        <v>242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17" ht="15">
      <c r="B3" s="73" t="s">
        <v>268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2:17" ht="16.5" thickBot="1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7" ht="15.75">
      <c r="B5" s="29"/>
      <c r="C5" s="11"/>
      <c r="D5" s="30"/>
      <c r="E5" s="30"/>
      <c r="F5" s="30"/>
      <c r="G5" s="31"/>
      <c r="H5" s="32"/>
      <c r="I5" s="32"/>
      <c r="J5" s="32"/>
      <c r="K5" s="32"/>
      <c r="L5" s="32"/>
      <c r="M5" s="32"/>
      <c r="N5" s="33"/>
      <c r="O5" s="11" t="s">
        <v>0</v>
      </c>
      <c r="P5" s="34"/>
      <c r="Q5" s="35"/>
    </row>
    <row r="6" spans="2:17" ht="15.75">
      <c r="B6" s="36"/>
      <c r="C6" s="26" t="s">
        <v>1</v>
      </c>
      <c r="D6" s="21" t="s">
        <v>2</v>
      </c>
      <c r="E6" s="21" t="s">
        <v>3</v>
      </c>
      <c r="F6" s="21" t="s">
        <v>4</v>
      </c>
      <c r="G6" s="37" t="s">
        <v>5</v>
      </c>
      <c r="H6" s="22" t="s">
        <v>236</v>
      </c>
      <c r="I6" s="22" t="s">
        <v>240</v>
      </c>
      <c r="J6" s="22" t="s">
        <v>241</v>
      </c>
      <c r="K6" s="22" t="s">
        <v>243</v>
      </c>
      <c r="L6" s="22" t="s">
        <v>244</v>
      </c>
      <c r="M6" s="22" t="s">
        <v>245</v>
      </c>
      <c r="N6" s="2"/>
      <c r="O6" s="38" t="s">
        <v>267</v>
      </c>
      <c r="P6" s="38" t="s">
        <v>6</v>
      </c>
      <c r="Q6" s="39"/>
    </row>
    <row r="7" spans="2:17" ht="16.5" thickBot="1">
      <c r="B7" s="16"/>
      <c r="C7" s="8"/>
      <c r="D7" s="18"/>
      <c r="E7" s="18"/>
      <c r="F7" s="18"/>
      <c r="G7" s="17"/>
      <c r="H7" s="23"/>
      <c r="I7" s="23"/>
      <c r="J7" s="23"/>
      <c r="K7" s="23"/>
      <c r="L7" s="23"/>
      <c r="M7" s="23"/>
      <c r="N7" s="19"/>
      <c r="O7" s="40" t="s">
        <v>7</v>
      </c>
      <c r="P7" s="40" t="s">
        <v>8</v>
      </c>
      <c r="Q7" s="41"/>
    </row>
    <row r="8" spans="3:16" ht="15.75">
      <c r="C8" s="4"/>
      <c r="D8" s="42"/>
      <c r="E8" s="42"/>
      <c r="F8" s="42"/>
      <c r="G8" s="43"/>
      <c r="H8" s="44"/>
      <c r="I8" s="44"/>
      <c r="J8" s="44"/>
      <c r="K8" s="44"/>
      <c r="L8" s="44"/>
      <c r="M8" s="44"/>
      <c r="N8" s="45"/>
      <c r="O8" s="43"/>
      <c r="P8" s="43"/>
    </row>
    <row r="9" spans="2:17" ht="16.5" customHeight="1">
      <c r="B9" s="6" t="s">
        <v>9</v>
      </c>
      <c r="C9" t="s">
        <v>10</v>
      </c>
      <c r="D9" s="46">
        <v>2842438</v>
      </c>
      <c r="E9" s="46">
        <v>3302746</v>
      </c>
      <c r="F9" s="46">
        <v>1197700</v>
      </c>
      <c r="G9" s="47">
        <v>3494810</v>
      </c>
      <c r="H9" s="48">
        <v>300000</v>
      </c>
      <c r="I9" s="48">
        <v>0</v>
      </c>
      <c r="J9" s="48">
        <v>300000</v>
      </c>
      <c r="K9" s="48">
        <v>1304000</v>
      </c>
      <c r="L9" s="48">
        <v>0</v>
      </c>
      <c r="M9" s="48">
        <v>603200</v>
      </c>
      <c r="N9" s="49"/>
      <c r="O9" s="47">
        <f>SUM(D9:N9)</f>
        <v>13344894</v>
      </c>
      <c r="P9" s="50">
        <f>(O9/$O$10)*100</f>
        <v>100</v>
      </c>
      <c r="Q9" s="5"/>
    </row>
    <row r="10" spans="2:17" ht="16.5" customHeight="1" thickBot="1">
      <c r="B10" s="7"/>
      <c r="C10" s="8" t="s">
        <v>11</v>
      </c>
      <c r="D10" s="51">
        <f aca="true" t="shared" si="0" ref="D10:M10">SUM(D8:D9)</f>
        <v>2842438</v>
      </c>
      <c r="E10" s="51">
        <f t="shared" si="0"/>
        <v>3302746</v>
      </c>
      <c r="F10" s="51">
        <f t="shared" si="0"/>
        <v>1197700</v>
      </c>
      <c r="G10" s="52">
        <f t="shared" si="0"/>
        <v>3494810</v>
      </c>
      <c r="H10" s="53">
        <f t="shared" si="0"/>
        <v>300000</v>
      </c>
      <c r="I10" s="53">
        <f t="shared" si="0"/>
        <v>0</v>
      </c>
      <c r="J10" s="53">
        <f t="shared" si="0"/>
        <v>300000</v>
      </c>
      <c r="K10" s="53">
        <f t="shared" si="0"/>
        <v>1304000</v>
      </c>
      <c r="L10" s="53">
        <f t="shared" si="0"/>
        <v>0</v>
      </c>
      <c r="M10" s="53">
        <f t="shared" si="0"/>
        <v>603200</v>
      </c>
      <c r="N10" s="54"/>
      <c r="O10" s="52">
        <f>SUM(O8:O9)</f>
        <v>13344894</v>
      </c>
      <c r="P10" s="55">
        <f>(O10/$O$318)*100</f>
        <v>0.19100242185752403</v>
      </c>
      <c r="Q10" s="9"/>
    </row>
    <row r="11" spans="2:17" ht="16.5" customHeight="1">
      <c r="B11" s="6"/>
      <c r="D11" s="56"/>
      <c r="E11" s="56"/>
      <c r="F11" s="56"/>
      <c r="G11" s="57"/>
      <c r="H11" s="58"/>
      <c r="I11" s="58"/>
      <c r="J11" s="58"/>
      <c r="K11" s="58"/>
      <c r="L11" s="58"/>
      <c r="M11" s="58"/>
      <c r="N11" s="49"/>
      <c r="O11" s="57"/>
      <c r="P11" s="57"/>
      <c r="Q11" s="5"/>
    </row>
    <row r="12" spans="2:17" ht="16.5" customHeight="1">
      <c r="B12" s="6" t="s">
        <v>12</v>
      </c>
      <c r="C12" t="s">
        <v>13</v>
      </c>
      <c r="D12" s="56">
        <v>0</v>
      </c>
      <c r="E12" s="56">
        <v>-620000</v>
      </c>
      <c r="F12" s="56">
        <v>432000</v>
      </c>
      <c r="G12" s="57">
        <v>0</v>
      </c>
      <c r="H12" s="58">
        <v>0</v>
      </c>
      <c r="I12" s="58">
        <v>2560000</v>
      </c>
      <c r="J12" s="58">
        <v>0</v>
      </c>
      <c r="K12" s="58">
        <v>4279240</v>
      </c>
      <c r="L12" s="58">
        <v>448000</v>
      </c>
      <c r="M12" s="58">
        <v>209433</v>
      </c>
      <c r="N12" s="49"/>
      <c r="O12" s="57">
        <f>SUM(D12:N12)</f>
        <v>7308673</v>
      </c>
      <c r="P12" s="50">
        <f>(O12/$O$17)*100</f>
        <v>32.39558925111557</v>
      </c>
      <c r="Q12" s="5"/>
    </row>
    <row r="13" spans="2:17" ht="16.5" customHeight="1">
      <c r="B13" s="6"/>
      <c r="C13" t="s">
        <v>246</v>
      </c>
      <c r="D13" s="56">
        <v>0</v>
      </c>
      <c r="E13" s="56">
        <v>0</v>
      </c>
      <c r="F13" s="56">
        <v>0</v>
      </c>
      <c r="G13" s="57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432000</v>
      </c>
      <c r="N13" s="49"/>
      <c r="O13" s="57">
        <f>SUM(D13:N13)</f>
        <v>432000</v>
      </c>
      <c r="P13" s="50">
        <f>(O13/$O$17)*100</f>
        <v>1.9148338633404347</v>
      </c>
      <c r="Q13" s="5"/>
    </row>
    <row r="14" spans="2:17" ht="16.5" customHeight="1">
      <c r="B14" s="6"/>
      <c r="C14" t="s">
        <v>14</v>
      </c>
      <c r="D14" s="56">
        <v>0</v>
      </c>
      <c r="E14" s="56">
        <v>642800</v>
      </c>
      <c r="F14" s="56">
        <v>106400</v>
      </c>
      <c r="G14" s="57">
        <v>87150</v>
      </c>
      <c r="H14" s="58">
        <v>1062400</v>
      </c>
      <c r="I14" s="58">
        <v>1232000</v>
      </c>
      <c r="J14" s="58">
        <v>0</v>
      </c>
      <c r="K14" s="58">
        <v>604000</v>
      </c>
      <c r="L14" s="58">
        <v>1404000</v>
      </c>
      <c r="M14" s="58">
        <v>2196704</v>
      </c>
      <c r="N14" s="49"/>
      <c r="O14" s="57">
        <f>SUM(D14:N14)</f>
        <v>7335454</v>
      </c>
      <c r="P14" s="50">
        <f>(O14/$O$17)*100</f>
        <v>32.51429565318529</v>
      </c>
      <c r="Q14" s="5"/>
    </row>
    <row r="15" spans="2:17" ht="16.5" customHeight="1">
      <c r="B15" s="6"/>
      <c r="C15" t="s">
        <v>15</v>
      </c>
      <c r="D15" s="56">
        <v>0</v>
      </c>
      <c r="E15" s="56">
        <v>0</v>
      </c>
      <c r="F15" s="56">
        <v>86230</v>
      </c>
      <c r="G15" s="57">
        <v>0</v>
      </c>
      <c r="H15" s="58">
        <v>0</v>
      </c>
      <c r="I15" s="58">
        <v>632004</v>
      </c>
      <c r="J15" s="58">
        <v>0</v>
      </c>
      <c r="K15" s="58">
        <v>30000</v>
      </c>
      <c r="L15" s="58">
        <v>0</v>
      </c>
      <c r="M15" s="58">
        <v>0</v>
      </c>
      <c r="N15" s="49"/>
      <c r="O15" s="57">
        <f>SUM(D15:N15)</f>
        <v>748234</v>
      </c>
      <c r="P15" s="50">
        <f>(O15/$O$17)*100</f>
        <v>3.3165365761635806</v>
      </c>
      <c r="Q15" s="5"/>
    </row>
    <row r="16" spans="2:17" ht="16.5" customHeight="1">
      <c r="B16" s="6"/>
      <c r="C16" t="s">
        <v>16</v>
      </c>
      <c r="D16" s="56">
        <v>1078236</v>
      </c>
      <c r="E16" s="56">
        <v>713600</v>
      </c>
      <c r="F16" s="56">
        <v>529200</v>
      </c>
      <c r="G16" s="57">
        <v>330260</v>
      </c>
      <c r="H16" s="58">
        <v>607036</v>
      </c>
      <c r="I16" s="58">
        <v>524856</v>
      </c>
      <c r="J16" s="58">
        <v>129930</v>
      </c>
      <c r="K16" s="58">
        <v>657076</v>
      </c>
      <c r="L16" s="58">
        <v>823525</v>
      </c>
      <c r="M16" s="58">
        <v>1342624</v>
      </c>
      <c r="N16" s="49"/>
      <c r="O16" s="57">
        <f>SUM(D16:N16)</f>
        <v>6736343</v>
      </c>
      <c r="P16" s="50">
        <f>(O16/$O$17)*100</f>
        <v>29.858744656195125</v>
      </c>
      <c r="Q16" s="5"/>
    </row>
    <row r="17" spans="2:17" ht="16.5" customHeight="1" thickBot="1">
      <c r="B17" s="7"/>
      <c r="C17" s="8" t="s">
        <v>11</v>
      </c>
      <c r="D17" s="51">
        <f aca="true" t="shared" si="1" ref="D17:M17">SUM(D11:D16)</f>
        <v>1078236</v>
      </c>
      <c r="E17" s="51">
        <f t="shared" si="1"/>
        <v>736400</v>
      </c>
      <c r="F17" s="51">
        <f t="shared" si="1"/>
        <v>1153830</v>
      </c>
      <c r="G17" s="52">
        <f t="shared" si="1"/>
        <v>417410</v>
      </c>
      <c r="H17" s="53">
        <f t="shared" si="1"/>
        <v>1669436</v>
      </c>
      <c r="I17" s="53">
        <f t="shared" si="1"/>
        <v>4948860</v>
      </c>
      <c r="J17" s="53">
        <f t="shared" si="1"/>
        <v>129930</v>
      </c>
      <c r="K17" s="53">
        <f t="shared" si="1"/>
        <v>5570316</v>
      </c>
      <c r="L17" s="53">
        <f t="shared" si="1"/>
        <v>2675525</v>
      </c>
      <c r="M17" s="53">
        <f t="shared" si="1"/>
        <v>4180761</v>
      </c>
      <c r="N17" s="54"/>
      <c r="O17" s="52">
        <f>SUM(O11:O16)</f>
        <v>22560704</v>
      </c>
      <c r="P17" s="55">
        <f>(O17/$O$318)*100</f>
        <v>0.32290620688412586</v>
      </c>
      <c r="Q17" s="9"/>
    </row>
    <row r="18" spans="2:17" ht="16.5" customHeight="1">
      <c r="B18" s="6"/>
      <c r="D18" s="56"/>
      <c r="E18" s="56"/>
      <c r="F18" s="56"/>
      <c r="G18" s="57"/>
      <c r="H18" s="58"/>
      <c r="I18" s="58"/>
      <c r="J18" s="58"/>
      <c r="K18" s="58"/>
      <c r="L18" s="58"/>
      <c r="M18" s="58"/>
      <c r="N18" s="49"/>
      <c r="O18" s="57"/>
      <c r="P18" s="57"/>
      <c r="Q18" s="5"/>
    </row>
    <row r="19" spans="2:17" ht="16.5" customHeight="1">
      <c r="B19" s="6" t="s">
        <v>17</v>
      </c>
      <c r="C19" t="s">
        <v>18</v>
      </c>
      <c r="D19" s="56">
        <v>2962063</v>
      </c>
      <c r="E19" s="56">
        <v>438400</v>
      </c>
      <c r="F19" s="56">
        <v>388000</v>
      </c>
      <c r="G19" s="57">
        <v>59200</v>
      </c>
      <c r="H19" s="58">
        <v>200000</v>
      </c>
      <c r="I19" s="58">
        <v>2072510</v>
      </c>
      <c r="J19" s="58">
        <v>1054930</v>
      </c>
      <c r="K19" s="58">
        <v>847727</v>
      </c>
      <c r="L19" s="58">
        <v>1580423</v>
      </c>
      <c r="M19" s="58">
        <v>772730</v>
      </c>
      <c r="N19" s="49"/>
      <c r="O19" s="57">
        <f>SUM(D19:N19)</f>
        <v>10375983</v>
      </c>
      <c r="P19" s="50">
        <f>(O19/$O$21)*100</f>
        <v>85.15995833918112</v>
      </c>
      <c r="Q19" s="5"/>
    </row>
    <row r="20" spans="2:17" ht="16.5" customHeight="1">
      <c r="B20" s="6"/>
      <c r="C20" t="s">
        <v>19</v>
      </c>
      <c r="D20" s="56">
        <v>240187</v>
      </c>
      <c r="E20" s="56">
        <v>164000</v>
      </c>
      <c r="F20" s="56">
        <v>759768</v>
      </c>
      <c r="G20" s="57">
        <v>56080</v>
      </c>
      <c r="H20" s="58">
        <v>0</v>
      </c>
      <c r="I20" s="58">
        <v>0</v>
      </c>
      <c r="J20" s="58">
        <v>174400</v>
      </c>
      <c r="K20" s="58">
        <v>184744</v>
      </c>
      <c r="L20" s="58">
        <v>148948</v>
      </c>
      <c r="M20" s="58">
        <v>80000</v>
      </c>
      <c r="N20" s="49"/>
      <c r="O20" s="57">
        <f>SUM(D20:N20)</f>
        <v>1808127</v>
      </c>
      <c r="P20" s="50">
        <f>(O20/$O$21)*100</f>
        <v>14.840041660818887</v>
      </c>
      <c r="Q20" s="5"/>
    </row>
    <row r="21" spans="2:17" ht="16.5" customHeight="1" thickBot="1">
      <c r="B21" s="7"/>
      <c r="C21" s="8" t="s">
        <v>11</v>
      </c>
      <c r="D21" s="51">
        <f aca="true" t="shared" si="2" ref="D21:M21">SUM(D18:D20)</f>
        <v>3202250</v>
      </c>
      <c r="E21" s="51">
        <f t="shared" si="2"/>
        <v>602400</v>
      </c>
      <c r="F21" s="51">
        <f t="shared" si="2"/>
        <v>1147768</v>
      </c>
      <c r="G21" s="52">
        <f t="shared" si="2"/>
        <v>115280</v>
      </c>
      <c r="H21" s="53">
        <f t="shared" si="2"/>
        <v>200000</v>
      </c>
      <c r="I21" s="53">
        <f t="shared" si="2"/>
        <v>2072510</v>
      </c>
      <c r="J21" s="53">
        <f t="shared" si="2"/>
        <v>1229330</v>
      </c>
      <c r="K21" s="53">
        <f t="shared" si="2"/>
        <v>1032471</v>
      </c>
      <c r="L21" s="53">
        <f t="shared" si="2"/>
        <v>1729371</v>
      </c>
      <c r="M21" s="53">
        <f t="shared" si="2"/>
        <v>852730</v>
      </c>
      <c r="N21" s="54"/>
      <c r="O21" s="52">
        <f>SUM(O18:O20)</f>
        <v>12184110</v>
      </c>
      <c r="P21" s="55">
        <f>(O21/$O$318)*100</f>
        <v>0.17438838541381274</v>
      </c>
      <c r="Q21" s="9"/>
    </row>
    <row r="22" spans="2:17" ht="16.5" customHeight="1">
      <c r="B22" s="6"/>
      <c r="D22" s="56"/>
      <c r="E22" s="56"/>
      <c r="F22" s="56"/>
      <c r="G22" s="57"/>
      <c r="H22" s="58"/>
      <c r="I22" s="58"/>
      <c r="J22" s="58"/>
      <c r="K22" s="58"/>
      <c r="L22" s="58"/>
      <c r="M22" s="58"/>
      <c r="N22" s="49"/>
      <c r="O22" s="57"/>
      <c r="P22" s="57"/>
      <c r="Q22" s="5"/>
    </row>
    <row r="23" spans="2:20" ht="16.5" customHeight="1">
      <c r="B23" s="6" t="s">
        <v>20</v>
      </c>
      <c r="C23" t="s">
        <v>21</v>
      </c>
      <c r="D23" s="56">
        <v>3924800</v>
      </c>
      <c r="E23" s="56">
        <v>19228831</v>
      </c>
      <c r="F23" s="56">
        <v>7849400</v>
      </c>
      <c r="G23" s="57">
        <v>9661900</v>
      </c>
      <c r="H23" s="58">
        <v>6540266</v>
      </c>
      <c r="I23" s="58">
        <v>31410226</v>
      </c>
      <c r="J23" s="58">
        <v>17291671</v>
      </c>
      <c r="K23" s="58">
        <v>0</v>
      </c>
      <c r="L23" s="58">
        <v>20194474</v>
      </c>
      <c r="M23" s="58">
        <v>0</v>
      </c>
      <c r="N23" s="49"/>
      <c r="O23" s="57">
        <f>SUM(D23:N23)</f>
        <v>116101568</v>
      </c>
      <c r="P23" s="50">
        <f>(O23/$O$26)*100</f>
        <v>82.71151617280388</v>
      </c>
      <c r="Q23" s="5"/>
      <c r="S23" s="3"/>
      <c r="T23" s="3"/>
    </row>
    <row r="24" spans="2:20" ht="16.5" customHeight="1">
      <c r="B24" s="6"/>
      <c r="C24" t="s">
        <v>239</v>
      </c>
      <c r="D24" s="56">
        <v>0</v>
      </c>
      <c r="E24" s="56">
        <v>0</v>
      </c>
      <c r="F24" s="56">
        <v>0</v>
      </c>
      <c r="G24" s="57">
        <v>0</v>
      </c>
      <c r="H24" s="58">
        <v>91300</v>
      </c>
      <c r="I24" s="58">
        <v>124500</v>
      </c>
      <c r="J24" s="58">
        <v>132096</v>
      </c>
      <c r="K24" s="58">
        <v>387951</v>
      </c>
      <c r="L24" s="58">
        <v>619990</v>
      </c>
      <c r="M24" s="58">
        <v>0</v>
      </c>
      <c r="N24" s="49"/>
      <c r="O24" s="57">
        <f>SUM(D24:N24)</f>
        <v>1355837</v>
      </c>
      <c r="P24" s="50">
        <f>(O24/$O$26)*100</f>
        <v>0.9659071439344034</v>
      </c>
      <c r="Q24" s="5"/>
      <c r="S24" s="3"/>
      <c r="T24" s="3"/>
    </row>
    <row r="25" spans="2:20" ht="16.5" customHeight="1">
      <c r="B25" s="6"/>
      <c r="C25" t="s">
        <v>22</v>
      </c>
      <c r="D25" s="56">
        <v>3906664</v>
      </c>
      <c r="E25" s="56">
        <v>1900800</v>
      </c>
      <c r="F25" s="56">
        <v>3004800</v>
      </c>
      <c r="G25" s="57">
        <v>3005600</v>
      </c>
      <c r="H25" s="58">
        <v>494400</v>
      </c>
      <c r="I25" s="58">
        <v>1248000</v>
      </c>
      <c r="J25" s="58">
        <v>3480180</v>
      </c>
      <c r="K25" s="58">
        <v>2162400</v>
      </c>
      <c r="L25" s="58">
        <v>3709041</v>
      </c>
      <c r="M25" s="58">
        <v>0</v>
      </c>
      <c r="N25" s="49"/>
      <c r="O25" s="57">
        <f>SUM(D25:N25)</f>
        <v>22911885</v>
      </c>
      <c r="P25" s="50">
        <f>(O25/$O$26)*100</f>
        <v>16.3225766832617</v>
      </c>
      <c r="Q25" s="5"/>
      <c r="S25" s="3"/>
      <c r="T25" s="3"/>
    </row>
    <row r="26" spans="2:20" ht="16.5" customHeight="1" thickBot="1">
      <c r="B26" s="7"/>
      <c r="C26" s="8" t="s">
        <v>11</v>
      </c>
      <c r="D26" s="51">
        <f aca="true" t="shared" si="3" ref="D26:M26">SUM(D22:D25)</f>
        <v>7831464</v>
      </c>
      <c r="E26" s="51">
        <f t="shared" si="3"/>
        <v>21129631</v>
      </c>
      <c r="F26" s="51">
        <f t="shared" si="3"/>
        <v>10854200</v>
      </c>
      <c r="G26" s="52">
        <f t="shared" si="3"/>
        <v>12667500</v>
      </c>
      <c r="H26" s="53">
        <f t="shared" si="3"/>
        <v>7125966</v>
      </c>
      <c r="I26" s="53">
        <f t="shared" si="3"/>
        <v>32782726</v>
      </c>
      <c r="J26" s="53">
        <f t="shared" si="3"/>
        <v>20903947</v>
      </c>
      <c r="K26" s="53">
        <f t="shared" si="3"/>
        <v>2550351</v>
      </c>
      <c r="L26" s="53">
        <f t="shared" si="3"/>
        <v>24523505</v>
      </c>
      <c r="M26" s="53">
        <f t="shared" si="3"/>
        <v>0</v>
      </c>
      <c r="N26" s="54"/>
      <c r="O26" s="52">
        <f>SUM(O22:O25)</f>
        <v>140369290</v>
      </c>
      <c r="P26" s="55">
        <f>(O26/$O$318)*100</f>
        <v>2.0090736085592837</v>
      </c>
      <c r="Q26" s="9"/>
      <c r="S26" s="3"/>
      <c r="T26" s="3"/>
    </row>
    <row r="27" spans="2:20" ht="16.5" customHeight="1">
      <c r="B27" s="6"/>
      <c r="D27" s="56"/>
      <c r="E27" s="56"/>
      <c r="F27" s="56"/>
      <c r="G27" s="57"/>
      <c r="H27" s="58"/>
      <c r="I27" s="58"/>
      <c r="J27" s="58"/>
      <c r="K27" s="58"/>
      <c r="L27" s="58"/>
      <c r="M27" s="58"/>
      <c r="N27" s="49"/>
      <c r="O27" s="57"/>
      <c r="P27" s="57"/>
      <c r="Q27" s="5"/>
      <c r="S27" s="3"/>
      <c r="T27" s="3"/>
    </row>
    <row r="28" spans="2:20" ht="16.5" customHeight="1">
      <c r="B28" s="6" t="s">
        <v>23</v>
      </c>
      <c r="C28" t="s">
        <v>24</v>
      </c>
      <c r="D28" s="56">
        <v>2371975</v>
      </c>
      <c r="E28" s="56">
        <v>0</v>
      </c>
      <c r="F28" s="56">
        <v>2916294</v>
      </c>
      <c r="G28" s="57">
        <v>6459194</v>
      </c>
      <c r="H28" s="58">
        <v>700000</v>
      </c>
      <c r="I28" s="58">
        <v>0</v>
      </c>
      <c r="J28" s="58">
        <v>5908675</v>
      </c>
      <c r="K28" s="58">
        <v>717092</v>
      </c>
      <c r="L28" s="58">
        <v>0</v>
      </c>
      <c r="M28" s="58">
        <v>192000</v>
      </c>
      <c r="N28" s="49"/>
      <c r="O28" s="57">
        <f aca="true" t="shared" si="4" ref="O28:O42">SUM(D28:N28)</f>
        <v>19265230</v>
      </c>
      <c r="P28" s="50">
        <f aca="true" t="shared" si="5" ref="P28:P42">(O28/$O$43)*100</f>
        <v>0.941659608698928</v>
      </c>
      <c r="Q28" s="5"/>
      <c r="S28" s="3"/>
      <c r="T28" s="3"/>
    </row>
    <row r="29" spans="2:20" ht="16.5" customHeight="1">
      <c r="B29" s="6"/>
      <c r="C29" t="s">
        <v>247</v>
      </c>
      <c r="D29" s="56">
        <v>0</v>
      </c>
      <c r="E29" s="56">
        <v>0</v>
      </c>
      <c r="F29" s="56">
        <v>0</v>
      </c>
      <c r="G29" s="57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10122362</v>
      </c>
      <c r="N29" s="49"/>
      <c r="O29" s="57">
        <f t="shared" si="4"/>
        <v>10122362</v>
      </c>
      <c r="P29" s="50">
        <f t="shared" si="5"/>
        <v>0.4947680064047456</v>
      </c>
      <c r="Q29" s="5"/>
      <c r="S29" s="3"/>
      <c r="T29" s="3"/>
    </row>
    <row r="30" spans="2:20" ht="16.5" customHeight="1">
      <c r="B30" s="6"/>
      <c r="C30" t="s">
        <v>25</v>
      </c>
      <c r="D30" s="56">
        <v>0</v>
      </c>
      <c r="E30" s="56">
        <v>3462400</v>
      </c>
      <c r="F30" s="56">
        <v>1097600</v>
      </c>
      <c r="G30" s="57">
        <v>3152000</v>
      </c>
      <c r="H30" s="58">
        <v>0</v>
      </c>
      <c r="I30" s="58">
        <v>160800</v>
      </c>
      <c r="J30" s="58">
        <v>1016000</v>
      </c>
      <c r="K30" s="58">
        <v>5280000</v>
      </c>
      <c r="L30" s="58">
        <v>5311977</v>
      </c>
      <c r="M30" s="58">
        <v>0</v>
      </c>
      <c r="N30" s="49"/>
      <c r="O30" s="57">
        <f t="shared" si="4"/>
        <v>19480777</v>
      </c>
      <c r="P30" s="50">
        <f t="shared" si="5"/>
        <v>0.9521952682096749</v>
      </c>
      <c r="Q30" s="5"/>
      <c r="S30" s="3"/>
      <c r="T30" s="3"/>
    </row>
    <row r="31" spans="2:20" ht="16.5" customHeight="1">
      <c r="B31" s="6"/>
      <c r="C31" t="s">
        <v>248</v>
      </c>
      <c r="D31" s="56">
        <v>0</v>
      </c>
      <c r="E31" s="56">
        <v>0</v>
      </c>
      <c r="F31" s="56">
        <v>0</v>
      </c>
      <c r="G31" s="57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581000</v>
      </c>
      <c r="N31" s="49"/>
      <c r="O31" s="57">
        <f t="shared" si="4"/>
        <v>581000</v>
      </c>
      <c r="P31" s="50">
        <f t="shared" si="5"/>
        <v>0.028398531066282477</v>
      </c>
      <c r="Q31" s="5"/>
      <c r="S31" s="3"/>
      <c r="T31" s="3"/>
    </row>
    <row r="32" spans="2:20" ht="16.5" customHeight="1">
      <c r="B32" s="6"/>
      <c r="C32" t="s">
        <v>249</v>
      </c>
      <c r="D32" s="56">
        <v>14058600</v>
      </c>
      <c r="E32" s="56">
        <v>33965469</v>
      </c>
      <c r="F32" s="56">
        <v>20444177</v>
      </c>
      <c r="G32" s="57">
        <v>30029576</v>
      </c>
      <c r="H32" s="58">
        <v>92995065</v>
      </c>
      <c r="I32" s="58">
        <v>96741250</v>
      </c>
      <c r="J32" s="58">
        <v>305959620</v>
      </c>
      <c r="K32" s="58">
        <v>118081415</v>
      </c>
      <c r="L32" s="58">
        <v>148437223</v>
      </c>
      <c r="M32" s="58">
        <v>128247740</v>
      </c>
      <c r="N32" s="49"/>
      <c r="O32" s="57">
        <f t="shared" si="4"/>
        <v>988960135</v>
      </c>
      <c r="P32" s="50">
        <f t="shared" si="5"/>
        <v>48.339096587112586</v>
      </c>
      <c r="Q32" s="5"/>
      <c r="S32" s="3"/>
      <c r="T32" s="3"/>
    </row>
    <row r="33" spans="2:20" ht="16.5" customHeight="1">
      <c r="B33" s="6"/>
      <c r="C33" t="s">
        <v>26</v>
      </c>
      <c r="D33" s="56">
        <v>0</v>
      </c>
      <c r="E33" s="56">
        <v>1800800</v>
      </c>
      <c r="F33" s="56">
        <v>0</v>
      </c>
      <c r="G33" s="57">
        <v>953082</v>
      </c>
      <c r="H33" s="58">
        <v>0</v>
      </c>
      <c r="I33" s="58">
        <v>0</v>
      </c>
      <c r="J33" s="58">
        <v>161436</v>
      </c>
      <c r="K33" s="58">
        <v>2739000</v>
      </c>
      <c r="L33" s="58">
        <v>0</v>
      </c>
      <c r="M33" s="58">
        <v>1852425</v>
      </c>
      <c r="N33" s="49"/>
      <c r="O33" s="57">
        <f t="shared" si="4"/>
        <v>7506743</v>
      </c>
      <c r="P33" s="50">
        <f t="shared" si="5"/>
        <v>0.3669199213289131</v>
      </c>
      <c r="Q33" s="5"/>
      <c r="S33" s="3"/>
      <c r="T33" s="3"/>
    </row>
    <row r="34" spans="2:20" ht="16.5" customHeight="1">
      <c r="B34" s="6"/>
      <c r="C34" t="s">
        <v>27</v>
      </c>
      <c r="D34" s="56">
        <v>1200775</v>
      </c>
      <c r="E34" s="56">
        <v>1487090</v>
      </c>
      <c r="F34" s="56">
        <v>0</v>
      </c>
      <c r="G34" s="57">
        <v>96000</v>
      </c>
      <c r="H34" s="58">
        <v>0</v>
      </c>
      <c r="I34" s="58">
        <v>1073600</v>
      </c>
      <c r="J34" s="58">
        <v>2487200</v>
      </c>
      <c r="K34" s="58">
        <v>1863000</v>
      </c>
      <c r="L34" s="58">
        <v>826000</v>
      </c>
      <c r="M34" s="58">
        <v>0</v>
      </c>
      <c r="N34" s="49"/>
      <c r="O34" s="57">
        <f t="shared" si="4"/>
        <v>9033665</v>
      </c>
      <c r="P34" s="50">
        <f t="shared" si="5"/>
        <v>0.44155390042149517</v>
      </c>
      <c r="Q34" s="5"/>
      <c r="S34" s="3"/>
      <c r="T34" s="3"/>
    </row>
    <row r="35" spans="2:20" ht="16.5" customHeight="1">
      <c r="B35" s="6"/>
      <c r="C35" t="s">
        <v>28</v>
      </c>
      <c r="D35" s="56">
        <v>2352769</v>
      </c>
      <c r="E35" s="56">
        <v>6982299</v>
      </c>
      <c r="F35" s="56">
        <v>889384</v>
      </c>
      <c r="G35" s="57">
        <v>4485778</v>
      </c>
      <c r="H35" s="58">
        <v>3460386</v>
      </c>
      <c r="I35" s="58">
        <v>1968000</v>
      </c>
      <c r="J35" s="58">
        <v>13237584</v>
      </c>
      <c r="K35" s="58">
        <v>11054559</v>
      </c>
      <c r="L35" s="58">
        <v>10675071</v>
      </c>
      <c r="M35" s="58">
        <v>4480000</v>
      </c>
      <c r="N35" s="49"/>
      <c r="O35" s="57">
        <f t="shared" si="4"/>
        <v>59585830</v>
      </c>
      <c r="P35" s="50">
        <f t="shared" si="5"/>
        <v>2.9124785617301656</v>
      </c>
      <c r="Q35" s="5"/>
      <c r="S35" s="3"/>
      <c r="T35" s="3"/>
    </row>
    <row r="36" spans="2:20" ht="16.5" customHeight="1">
      <c r="B36" s="6"/>
      <c r="C36" t="s">
        <v>29</v>
      </c>
      <c r="D36" s="56">
        <v>2310400</v>
      </c>
      <c r="E36" s="56">
        <v>1637094</v>
      </c>
      <c r="F36" s="56">
        <v>755833</v>
      </c>
      <c r="G36" s="57">
        <v>943364</v>
      </c>
      <c r="H36" s="58">
        <v>786591</v>
      </c>
      <c r="I36" s="58">
        <v>0</v>
      </c>
      <c r="J36" s="58">
        <v>2322724</v>
      </c>
      <c r="K36" s="58">
        <v>3298153</v>
      </c>
      <c r="L36" s="58">
        <v>18792033</v>
      </c>
      <c r="M36" s="58">
        <v>1994067</v>
      </c>
      <c r="N36" s="49"/>
      <c r="O36" s="57">
        <f t="shared" si="4"/>
        <v>32840259</v>
      </c>
      <c r="P36" s="50">
        <f t="shared" si="5"/>
        <v>1.6051895274290235</v>
      </c>
      <c r="Q36" s="5"/>
      <c r="S36" s="3"/>
      <c r="T36" s="3"/>
    </row>
    <row r="37" spans="2:17" ht="16.5" customHeight="1">
      <c r="B37" s="6"/>
      <c r="C37" t="s">
        <v>30</v>
      </c>
      <c r="D37" s="56">
        <v>4985253</v>
      </c>
      <c r="E37" s="56">
        <v>4966329</v>
      </c>
      <c r="F37" s="56">
        <v>9268320</v>
      </c>
      <c r="G37" s="57">
        <v>1760000</v>
      </c>
      <c r="H37" s="58">
        <v>17272449</v>
      </c>
      <c r="I37" s="58">
        <v>6325009</v>
      </c>
      <c r="J37" s="58">
        <v>43246345</v>
      </c>
      <c r="K37" s="58">
        <v>21398755</v>
      </c>
      <c r="L37" s="58">
        <v>1500340</v>
      </c>
      <c r="M37" s="58">
        <v>4252846</v>
      </c>
      <c r="N37" s="49"/>
      <c r="O37" s="57">
        <f t="shared" si="4"/>
        <v>114975646</v>
      </c>
      <c r="P37" s="50">
        <f t="shared" si="5"/>
        <v>5.6198613679808895</v>
      </c>
      <c r="Q37" s="5"/>
    </row>
    <row r="38" spans="2:20" ht="16.5" customHeight="1">
      <c r="B38" s="6"/>
      <c r="C38" t="s">
        <v>31</v>
      </c>
      <c r="D38" s="56">
        <v>22036943</v>
      </c>
      <c r="E38" s="56">
        <v>39181668</v>
      </c>
      <c r="F38" s="56">
        <v>54301442</v>
      </c>
      <c r="G38" s="57">
        <v>31247549</v>
      </c>
      <c r="H38" s="58">
        <v>31485411</v>
      </c>
      <c r="I38" s="58">
        <v>140864179</v>
      </c>
      <c r="J38" s="58">
        <v>66015826</v>
      </c>
      <c r="K38" s="58">
        <v>48954368</v>
      </c>
      <c r="L38" s="58">
        <v>84870837</v>
      </c>
      <c r="M38" s="58">
        <v>32942512</v>
      </c>
      <c r="N38" s="49"/>
      <c r="O38" s="57">
        <f t="shared" si="4"/>
        <v>551900735</v>
      </c>
      <c r="P38" s="50">
        <f t="shared" si="5"/>
        <v>26.97619650327303</v>
      </c>
      <c r="Q38" s="5"/>
      <c r="S38" s="3"/>
      <c r="T38" s="3"/>
    </row>
    <row r="39" spans="2:20" ht="16.5" customHeight="1">
      <c r="B39" s="6"/>
      <c r="C39" t="s">
        <v>32</v>
      </c>
      <c r="D39" s="56">
        <v>9718650</v>
      </c>
      <c r="E39" s="56">
        <v>8957488</v>
      </c>
      <c r="F39" s="56">
        <v>10000452</v>
      </c>
      <c r="G39" s="57">
        <v>880450</v>
      </c>
      <c r="H39" s="58">
        <v>12618088</v>
      </c>
      <c r="I39" s="58">
        <v>0</v>
      </c>
      <c r="J39" s="58">
        <v>27314138</v>
      </c>
      <c r="K39" s="58">
        <v>10599942</v>
      </c>
      <c r="L39" s="58">
        <v>0</v>
      </c>
      <c r="M39" s="58">
        <v>0</v>
      </c>
      <c r="N39" s="49"/>
      <c r="O39" s="57">
        <f t="shared" si="4"/>
        <v>80089208</v>
      </c>
      <c r="P39" s="50">
        <f t="shared" si="5"/>
        <v>3.914657248643647</v>
      </c>
      <c r="Q39" s="5"/>
      <c r="S39" s="3"/>
      <c r="T39" s="3"/>
    </row>
    <row r="40" spans="2:20" ht="16.5" customHeight="1">
      <c r="B40" s="6"/>
      <c r="C40" t="s">
        <v>33</v>
      </c>
      <c r="D40" s="56">
        <v>6601995</v>
      </c>
      <c r="E40" s="56">
        <v>6478313</v>
      </c>
      <c r="F40" s="56">
        <v>7625624</v>
      </c>
      <c r="G40" s="57">
        <v>3145470</v>
      </c>
      <c r="H40" s="58">
        <v>14916537</v>
      </c>
      <c r="I40" s="58">
        <v>14210759</v>
      </c>
      <c r="J40" s="58">
        <v>26066613</v>
      </c>
      <c r="K40" s="58">
        <v>21579388</v>
      </c>
      <c r="L40" s="58">
        <v>16280964</v>
      </c>
      <c r="M40" s="58">
        <v>15206447</v>
      </c>
      <c r="N40" s="49"/>
      <c r="O40" s="57">
        <f t="shared" si="4"/>
        <v>132112110</v>
      </c>
      <c r="P40" s="50">
        <f t="shared" si="5"/>
        <v>6.457469638669755</v>
      </c>
      <c r="Q40" s="5"/>
      <c r="S40" s="3"/>
      <c r="T40" s="3"/>
    </row>
    <row r="41" spans="2:20" ht="16.5" customHeight="1">
      <c r="B41" s="6"/>
      <c r="C41" t="s">
        <v>34</v>
      </c>
      <c r="D41" s="56">
        <v>1477277</v>
      </c>
      <c r="E41" s="56">
        <v>398331</v>
      </c>
      <c r="F41" s="56">
        <v>1672088</v>
      </c>
      <c r="G41" s="57">
        <v>0</v>
      </c>
      <c r="H41" s="58">
        <v>964988</v>
      </c>
      <c r="I41" s="58">
        <v>0</v>
      </c>
      <c r="J41" s="58">
        <v>3357110</v>
      </c>
      <c r="K41" s="58">
        <v>3142530</v>
      </c>
      <c r="L41" s="58">
        <v>6317200</v>
      </c>
      <c r="M41" s="58">
        <v>959329</v>
      </c>
      <c r="N41" s="49"/>
      <c r="O41" s="57">
        <f t="shared" si="4"/>
        <v>18288853</v>
      </c>
      <c r="P41" s="50">
        <f t="shared" si="5"/>
        <v>0.893935559530419</v>
      </c>
      <c r="Q41" s="5"/>
      <c r="S41" s="3"/>
      <c r="T41" s="3"/>
    </row>
    <row r="42" spans="2:20" ht="16.5" customHeight="1">
      <c r="B42" s="6"/>
      <c r="C42" t="s">
        <v>250</v>
      </c>
      <c r="D42" s="56">
        <v>0</v>
      </c>
      <c r="E42" s="56">
        <v>0</v>
      </c>
      <c r="F42" s="56">
        <v>0</v>
      </c>
      <c r="G42" s="57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1137914</v>
      </c>
      <c r="N42" s="49"/>
      <c r="O42" s="57">
        <f t="shared" si="4"/>
        <v>1137914</v>
      </c>
      <c r="P42" s="50">
        <f t="shared" si="5"/>
        <v>0.055619769500443644</v>
      </c>
      <c r="Q42" s="5"/>
      <c r="S42" s="3"/>
      <c r="T42" s="3"/>
    </row>
    <row r="43" spans="2:20" ht="16.5" customHeight="1" thickBot="1">
      <c r="B43" s="7"/>
      <c r="C43" s="8" t="s">
        <v>11</v>
      </c>
      <c r="D43" s="51">
        <f aca="true" t="shared" si="6" ref="D43:M43">SUM(D27:D42)</f>
        <v>67114637</v>
      </c>
      <c r="E43" s="51">
        <f t="shared" si="6"/>
        <v>109317281</v>
      </c>
      <c r="F43" s="51">
        <f t="shared" si="6"/>
        <v>108971214</v>
      </c>
      <c r="G43" s="52">
        <f t="shared" si="6"/>
        <v>83152463</v>
      </c>
      <c r="H43" s="53">
        <f t="shared" si="6"/>
        <v>175199515</v>
      </c>
      <c r="I43" s="53">
        <f t="shared" si="6"/>
        <v>261343597</v>
      </c>
      <c r="J43" s="53">
        <f t="shared" si="6"/>
        <v>497093271</v>
      </c>
      <c r="K43" s="53">
        <f t="shared" si="6"/>
        <v>248708202</v>
      </c>
      <c r="L43" s="53">
        <f t="shared" si="6"/>
        <v>293011645</v>
      </c>
      <c r="M43" s="53">
        <f t="shared" si="6"/>
        <v>201968642</v>
      </c>
      <c r="N43" s="54"/>
      <c r="O43" s="52">
        <f>SUM(O27:O42)</f>
        <v>2045880467</v>
      </c>
      <c r="P43" s="55">
        <f>(O43/$O$318)*100</f>
        <v>29.282220153116413</v>
      </c>
      <c r="Q43" s="9"/>
      <c r="S43" s="3"/>
      <c r="T43" s="3"/>
    </row>
    <row r="44" spans="2:20" ht="16.5" customHeight="1">
      <c r="B44" s="6"/>
      <c r="D44" s="56"/>
      <c r="E44" s="56"/>
      <c r="F44" s="56"/>
      <c r="G44" s="57"/>
      <c r="H44" s="58"/>
      <c r="I44" s="58"/>
      <c r="J44" s="58"/>
      <c r="K44" s="58"/>
      <c r="L44" s="58"/>
      <c r="M44" s="58"/>
      <c r="N44" s="49"/>
      <c r="O44" s="57"/>
      <c r="P44" s="57"/>
      <c r="Q44" s="5"/>
      <c r="S44" s="3"/>
      <c r="T44" s="3"/>
    </row>
    <row r="45" spans="2:20" ht="16.5" customHeight="1">
      <c r="B45" s="6" t="s">
        <v>35</v>
      </c>
      <c r="C45" t="s">
        <v>36</v>
      </c>
      <c r="D45" s="56">
        <v>0</v>
      </c>
      <c r="E45" s="56">
        <v>1801100</v>
      </c>
      <c r="F45" s="56">
        <v>0</v>
      </c>
      <c r="G45" s="57">
        <v>1505958</v>
      </c>
      <c r="H45" s="58">
        <v>1634104</v>
      </c>
      <c r="I45" s="58">
        <v>72000</v>
      </c>
      <c r="J45" s="58">
        <v>80000</v>
      </c>
      <c r="K45" s="58">
        <v>1831950</v>
      </c>
      <c r="L45" s="58">
        <v>973720</v>
      </c>
      <c r="M45" s="58">
        <v>332800</v>
      </c>
      <c r="N45" s="49"/>
      <c r="O45" s="57">
        <f>SUM(D45:N45)</f>
        <v>8231632</v>
      </c>
      <c r="P45" s="50">
        <f>(O45/$O$49)*100</f>
        <v>14.470233327298526</v>
      </c>
      <c r="Q45" s="5"/>
      <c r="S45" s="3"/>
      <c r="T45" s="3"/>
    </row>
    <row r="46" spans="2:20" ht="16.5" customHeight="1">
      <c r="B46" s="6"/>
      <c r="C46" t="s">
        <v>37</v>
      </c>
      <c r="D46" s="56">
        <v>1677600</v>
      </c>
      <c r="E46" s="56">
        <v>11464467</v>
      </c>
      <c r="F46" s="56">
        <v>7438248</v>
      </c>
      <c r="G46" s="57">
        <v>10558052</v>
      </c>
      <c r="H46" s="58">
        <v>0</v>
      </c>
      <c r="I46" s="58">
        <v>8151732</v>
      </c>
      <c r="J46" s="58">
        <v>2534520</v>
      </c>
      <c r="K46" s="58">
        <v>0</v>
      </c>
      <c r="L46" s="58">
        <v>684000</v>
      </c>
      <c r="M46" s="58">
        <v>0</v>
      </c>
      <c r="N46" s="49"/>
      <c r="O46" s="57">
        <f>SUM(D46:N46)</f>
        <v>42508619</v>
      </c>
      <c r="P46" s="50">
        <f>(O46/$O$49)*100</f>
        <v>74.72511348311433</v>
      </c>
      <c r="Q46" s="5"/>
      <c r="S46" s="3"/>
      <c r="T46" s="3"/>
    </row>
    <row r="47" spans="2:20" ht="16.5" customHeight="1">
      <c r="B47" s="6"/>
      <c r="C47" t="s">
        <v>251</v>
      </c>
      <c r="D47" s="56">
        <v>0</v>
      </c>
      <c r="E47" s="56">
        <v>0</v>
      </c>
      <c r="F47" s="56">
        <v>0</v>
      </c>
      <c r="G47" s="57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46731</v>
      </c>
      <c r="N47" s="49"/>
      <c r="O47" s="57">
        <f>SUM(D47:N47)</f>
        <v>46731</v>
      </c>
      <c r="P47" s="50">
        <f>(O47/$O$49)*100</f>
        <v>0.08214755878518226</v>
      </c>
      <c r="Q47" s="5"/>
      <c r="S47" s="3"/>
      <c r="T47" s="3"/>
    </row>
    <row r="48" spans="2:20" ht="16.5" customHeight="1">
      <c r="B48" s="6"/>
      <c r="C48" t="s">
        <v>38</v>
      </c>
      <c r="D48" s="56">
        <v>1406890</v>
      </c>
      <c r="E48" s="56">
        <v>663868</v>
      </c>
      <c r="F48" s="56">
        <v>869890</v>
      </c>
      <c r="G48" s="57">
        <v>1256185</v>
      </c>
      <c r="H48" s="58">
        <v>436179</v>
      </c>
      <c r="I48" s="58">
        <v>290500</v>
      </c>
      <c r="J48" s="58">
        <v>553119</v>
      </c>
      <c r="K48" s="58">
        <v>623044</v>
      </c>
      <c r="L48" s="58">
        <v>0</v>
      </c>
      <c r="M48" s="58">
        <v>0</v>
      </c>
      <c r="N48" s="49"/>
      <c r="O48" s="57">
        <f>SUM(D48:N48)</f>
        <v>6099675</v>
      </c>
      <c r="P48" s="50">
        <f>(O48/$O$49)*100</f>
        <v>10.722505630801965</v>
      </c>
      <c r="Q48" s="5"/>
      <c r="S48" s="3"/>
      <c r="T48" s="3"/>
    </row>
    <row r="49" spans="2:20" ht="16.5" customHeight="1" thickBot="1">
      <c r="B49" s="7"/>
      <c r="C49" s="8" t="s">
        <v>11</v>
      </c>
      <c r="D49" s="51">
        <f aca="true" t="shared" si="7" ref="D49:M49">SUM(D44:D48)</f>
        <v>3084490</v>
      </c>
      <c r="E49" s="51">
        <f t="shared" si="7"/>
        <v>13929435</v>
      </c>
      <c r="F49" s="51">
        <f t="shared" si="7"/>
        <v>8308138</v>
      </c>
      <c r="G49" s="52">
        <f t="shared" si="7"/>
        <v>13320195</v>
      </c>
      <c r="H49" s="53">
        <f t="shared" si="7"/>
        <v>2070283</v>
      </c>
      <c r="I49" s="53">
        <f t="shared" si="7"/>
        <v>8514232</v>
      </c>
      <c r="J49" s="53">
        <f t="shared" si="7"/>
        <v>3167639</v>
      </c>
      <c r="K49" s="53">
        <f t="shared" si="7"/>
        <v>2454994</v>
      </c>
      <c r="L49" s="53">
        <f t="shared" si="7"/>
        <v>1657720</v>
      </c>
      <c r="M49" s="53">
        <f t="shared" si="7"/>
        <v>379531</v>
      </c>
      <c r="N49" s="54"/>
      <c r="O49" s="52">
        <f>SUM(O44:O48)</f>
        <v>56886657</v>
      </c>
      <c r="P49" s="55">
        <f>(O49/$O$318)*100</f>
        <v>0.8142057372938499</v>
      </c>
      <c r="Q49" s="9"/>
      <c r="S49" s="3"/>
      <c r="T49" s="3"/>
    </row>
    <row r="50" spans="2:20" ht="16.5" customHeight="1">
      <c r="B50" s="6"/>
      <c r="D50" s="56"/>
      <c r="E50" s="56"/>
      <c r="F50" s="56"/>
      <c r="G50" s="57"/>
      <c r="H50" s="58"/>
      <c r="I50" s="58"/>
      <c r="J50" s="58"/>
      <c r="K50" s="58"/>
      <c r="L50" s="58"/>
      <c r="M50" s="58"/>
      <c r="N50" s="49"/>
      <c r="O50" s="57"/>
      <c r="P50" s="57"/>
      <c r="Q50" s="5"/>
      <c r="S50" s="3"/>
      <c r="T50" s="3"/>
    </row>
    <row r="51" spans="2:20" ht="16.5" customHeight="1">
      <c r="B51" s="6" t="s">
        <v>39</v>
      </c>
      <c r="C51" t="s">
        <v>40</v>
      </c>
      <c r="D51" s="56">
        <v>1180573</v>
      </c>
      <c r="E51" s="56">
        <v>2576000</v>
      </c>
      <c r="F51" s="56">
        <v>1386892</v>
      </c>
      <c r="G51" s="57">
        <v>894312</v>
      </c>
      <c r="H51" s="58">
        <v>470400</v>
      </c>
      <c r="I51" s="58">
        <v>792800</v>
      </c>
      <c r="J51" s="58">
        <v>1111200</v>
      </c>
      <c r="K51" s="58">
        <v>232000</v>
      </c>
      <c r="L51" s="58">
        <v>787200</v>
      </c>
      <c r="M51" s="58">
        <v>0</v>
      </c>
      <c r="N51" s="49"/>
      <c r="O51" s="57">
        <f aca="true" t="shared" si="8" ref="O51:O57">SUM(D51:N51)</f>
        <v>9431377</v>
      </c>
      <c r="P51" s="50">
        <f aca="true" t="shared" si="9" ref="P51:P57">(O51/$O$58)*100</f>
        <v>7.104173779689614</v>
      </c>
      <c r="Q51" s="5"/>
      <c r="S51" s="3"/>
      <c r="T51" s="3"/>
    </row>
    <row r="52" spans="2:20" ht="16.5" customHeight="1">
      <c r="B52" s="6"/>
      <c r="C52" t="s">
        <v>252</v>
      </c>
      <c r="D52" s="56">
        <v>0</v>
      </c>
      <c r="E52" s="56">
        <v>0</v>
      </c>
      <c r="F52" s="56">
        <v>0</v>
      </c>
      <c r="G52" s="57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9200000</v>
      </c>
      <c r="N52" s="49"/>
      <c r="O52" s="57">
        <f t="shared" si="8"/>
        <v>9200000</v>
      </c>
      <c r="P52" s="50">
        <f t="shared" si="9"/>
        <v>6.929889322963597</v>
      </c>
      <c r="Q52" s="5"/>
      <c r="S52" s="3"/>
      <c r="T52" s="3"/>
    </row>
    <row r="53" spans="2:20" ht="16.5" customHeight="1">
      <c r="B53" s="6"/>
      <c r="C53" t="s">
        <v>41</v>
      </c>
      <c r="D53" s="56">
        <v>11676525</v>
      </c>
      <c r="E53" s="56">
        <v>1910589</v>
      </c>
      <c r="F53" s="56">
        <v>0</v>
      </c>
      <c r="G53" s="57">
        <v>1100000</v>
      </c>
      <c r="H53" s="58">
        <v>1186411</v>
      </c>
      <c r="I53" s="58">
        <v>960000</v>
      </c>
      <c r="J53" s="58">
        <v>960000</v>
      </c>
      <c r="K53" s="58">
        <v>1153494</v>
      </c>
      <c r="L53" s="58">
        <v>1254493</v>
      </c>
      <c r="M53" s="58">
        <v>1146717</v>
      </c>
      <c r="N53" s="49"/>
      <c r="O53" s="57">
        <f t="shared" si="8"/>
        <v>21348229</v>
      </c>
      <c r="P53" s="50">
        <f t="shared" si="9"/>
        <v>16.080528718617593</v>
      </c>
      <c r="Q53" s="5"/>
      <c r="S53" s="3"/>
      <c r="T53" s="3"/>
    </row>
    <row r="54" spans="2:20" ht="16.5" customHeight="1">
      <c r="B54" s="6"/>
      <c r="C54" t="s">
        <v>42</v>
      </c>
      <c r="D54" s="56">
        <v>1298304</v>
      </c>
      <c r="E54" s="56">
        <v>5920428</v>
      </c>
      <c r="F54" s="56">
        <v>903952</v>
      </c>
      <c r="G54" s="57">
        <v>989940</v>
      </c>
      <c r="H54" s="58">
        <v>0</v>
      </c>
      <c r="I54" s="58">
        <v>720000</v>
      </c>
      <c r="J54" s="58">
        <v>720000</v>
      </c>
      <c r="K54" s="58">
        <v>639200</v>
      </c>
      <c r="L54" s="58">
        <v>1735200</v>
      </c>
      <c r="M54" s="58">
        <v>0</v>
      </c>
      <c r="N54" s="49"/>
      <c r="O54" s="57">
        <f t="shared" si="8"/>
        <v>12927024</v>
      </c>
      <c r="P54" s="50">
        <f t="shared" si="9"/>
        <v>9.737265825575454</v>
      </c>
      <c r="Q54" s="5"/>
      <c r="S54" s="3"/>
      <c r="T54" s="3"/>
    </row>
    <row r="55" spans="2:20" ht="16.5" customHeight="1">
      <c r="B55" s="6"/>
      <c r="C55" t="s">
        <v>43</v>
      </c>
      <c r="D55" s="56">
        <v>631534</v>
      </c>
      <c r="E55" s="56">
        <v>0</v>
      </c>
      <c r="F55" s="56">
        <v>0</v>
      </c>
      <c r="G55" s="57">
        <v>0</v>
      </c>
      <c r="H55" s="58">
        <v>0</v>
      </c>
      <c r="I55" s="58">
        <v>31561</v>
      </c>
      <c r="J55" s="58">
        <v>0</v>
      </c>
      <c r="K55" s="58">
        <v>724906</v>
      </c>
      <c r="L55" s="58">
        <v>407066</v>
      </c>
      <c r="M55" s="58">
        <v>690606</v>
      </c>
      <c r="N55" s="49"/>
      <c r="O55" s="57">
        <f t="shared" si="8"/>
        <v>2485673</v>
      </c>
      <c r="P55" s="50">
        <f t="shared" si="9"/>
        <v>1.8723303025085756</v>
      </c>
      <c r="Q55" s="5"/>
      <c r="S55" s="3"/>
      <c r="T55" s="3"/>
    </row>
    <row r="56" spans="2:20" ht="16.5" customHeight="1">
      <c r="B56" s="6"/>
      <c r="C56" t="s">
        <v>44</v>
      </c>
      <c r="D56" s="56">
        <v>2867576</v>
      </c>
      <c r="E56" s="56">
        <v>9670955</v>
      </c>
      <c r="F56" s="56">
        <v>1064880</v>
      </c>
      <c r="G56" s="57">
        <v>392000</v>
      </c>
      <c r="H56" s="58">
        <v>6323200</v>
      </c>
      <c r="I56" s="58">
        <v>264000</v>
      </c>
      <c r="J56" s="58">
        <v>4631936</v>
      </c>
      <c r="K56" s="58">
        <v>15140800</v>
      </c>
      <c r="L56" s="58">
        <v>17878860</v>
      </c>
      <c r="M56" s="58">
        <v>19122186</v>
      </c>
      <c r="N56" s="49"/>
      <c r="O56" s="57">
        <f t="shared" si="8"/>
        <v>77356393</v>
      </c>
      <c r="P56" s="50">
        <f t="shared" si="9"/>
        <v>58.26861325148652</v>
      </c>
      <c r="Q56" s="5"/>
      <c r="S56" s="3"/>
      <c r="T56" s="3"/>
    </row>
    <row r="57" spans="2:20" ht="16.5" customHeight="1">
      <c r="B57" s="6"/>
      <c r="C57" t="s">
        <v>105</v>
      </c>
      <c r="D57" s="56">
        <v>0</v>
      </c>
      <c r="E57" s="56">
        <v>0</v>
      </c>
      <c r="F57" s="56">
        <v>0</v>
      </c>
      <c r="G57" s="57">
        <v>0</v>
      </c>
      <c r="H57" s="58">
        <v>0</v>
      </c>
      <c r="I57" s="58">
        <v>4439</v>
      </c>
      <c r="J57" s="58">
        <v>0</v>
      </c>
      <c r="K57" s="58">
        <v>0</v>
      </c>
      <c r="L57" s="58">
        <v>2441</v>
      </c>
      <c r="M57" s="58">
        <v>2677</v>
      </c>
      <c r="N57" s="49"/>
      <c r="O57" s="57">
        <f t="shared" si="8"/>
        <v>9557</v>
      </c>
      <c r="P57" s="50">
        <f t="shared" si="9"/>
        <v>0.007198799158648163</v>
      </c>
      <c r="Q57" s="5"/>
      <c r="S57" s="3"/>
      <c r="T57" s="3"/>
    </row>
    <row r="58" spans="2:20" ht="16.5" customHeight="1" thickBot="1">
      <c r="B58" s="7"/>
      <c r="C58" s="8" t="s">
        <v>11</v>
      </c>
      <c r="D58" s="51">
        <f aca="true" t="shared" si="10" ref="D58:M58">SUM(D50:D57)</f>
        <v>17654512</v>
      </c>
      <c r="E58" s="51">
        <f t="shared" si="10"/>
        <v>20077972</v>
      </c>
      <c r="F58" s="51">
        <f t="shared" si="10"/>
        <v>3355724</v>
      </c>
      <c r="G58" s="52">
        <f t="shared" si="10"/>
        <v>3376252</v>
      </c>
      <c r="H58" s="53">
        <f t="shared" si="10"/>
        <v>7980011</v>
      </c>
      <c r="I58" s="53">
        <f t="shared" si="10"/>
        <v>2772800</v>
      </c>
      <c r="J58" s="53">
        <f t="shared" si="10"/>
        <v>7423136</v>
      </c>
      <c r="K58" s="53">
        <f t="shared" si="10"/>
        <v>17890400</v>
      </c>
      <c r="L58" s="53">
        <f t="shared" si="10"/>
        <v>22065260</v>
      </c>
      <c r="M58" s="53">
        <f t="shared" si="10"/>
        <v>30162186</v>
      </c>
      <c r="N58" s="54"/>
      <c r="O58" s="52">
        <f>SUM(O50:O57)</f>
        <v>132758253</v>
      </c>
      <c r="P58" s="55">
        <f>(O58/$O$318)*100</f>
        <v>1.900138573193156</v>
      </c>
      <c r="Q58" s="9"/>
      <c r="S58" s="3"/>
      <c r="T58" s="3"/>
    </row>
    <row r="59" spans="2:20" ht="16.5" customHeight="1">
      <c r="B59" s="6"/>
      <c r="D59" s="56"/>
      <c r="E59" s="56"/>
      <c r="F59" s="56"/>
      <c r="G59" s="57"/>
      <c r="H59" s="58"/>
      <c r="I59" s="58"/>
      <c r="J59" s="58"/>
      <c r="K59" s="58"/>
      <c r="L59" s="58"/>
      <c r="M59" s="58"/>
      <c r="N59" s="49"/>
      <c r="O59" s="57"/>
      <c r="P59" s="57"/>
      <c r="Q59" s="5"/>
      <c r="S59" s="3"/>
      <c r="T59" s="3"/>
    </row>
    <row r="60" spans="2:17" ht="16.5" customHeight="1">
      <c r="B60" s="6" t="s">
        <v>45</v>
      </c>
      <c r="C60" t="s">
        <v>46</v>
      </c>
      <c r="D60" s="56">
        <v>22253735</v>
      </c>
      <c r="E60" s="56">
        <v>4340800</v>
      </c>
      <c r="F60" s="56">
        <v>45215938</v>
      </c>
      <c r="G60" s="57">
        <v>3175203</v>
      </c>
      <c r="H60" s="58">
        <v>17319028</v>
      </c>
      <c r="I60" s="58">
        <v>13832400</v>
      </c>
      <c r="J60" s="58">
        <v>13482666</v>
      </c>
      <c r="K60" s="58">
        <v>0</v>
      </c>
      <c r="L60" s="58">
        <v>25151727</v>
      </c>
      <c r="M60" s="58">
        <v>33553220</v>
      </c>
      <c r="N60" s="49"/>
      <c r="O60" s="57">
        <f>SUM(D60:N60)</f>
        <v>178324717</v>
      </c>
      <c r="P60" s="50">
        <f>(O60/$O$61)*100</f>
        <v>100</v>
      </c>
      <c r="Q60" s="5"/>
    </row>
    <row r="61" spans="2:17" ht="16.5" customHeight="1" thickBot="1">
      <c r="B61" s="7"/>
      <c r="C61" s="8" t="s">
        <v>11</v>
      </c>
      <c r="D61" s="51">
        <f aca="true" t="shared" si="11" ref="D61:M61">SUM(D59:D60)</f>
        <v>22253735</v>
      </c>
      <c r="E61" s="51">
        <f t="shared" si="11"/>
        <v>4340800</v>
      </c>
      <c r="F61" s="51">
        <f t="shared" si="11"/>
        <v>45215938</v>
      </c>
      <c r="G61" s="52">
        <f t="shared" si="11"/>
        <v>3175203</v>
      </c>
      <c r="H61" s="53">
        <f t="shared" si="11"/>
        <v>17319028</v>
      </c>
      <c r="I61" s="53">
        <f t="shared" si="11"/>
        <v>13832400</v>
      </c>
      <c r="J61" s="53">
        <f t="shared" si="11"/>
        <v>13482666</v>
      </c>
      <c r="K61" s="53">
        <f t="shared" si="11"/>
        <v>0</v>
      </c>
      <c r="L61" s="53">
        <f t="shared" si="11"/>
        <v>25151727</v>
      </c>
      <c r="M61" s="53">
        <f t="shared" si="11"/>
        <v>33553220</v>
      </c>
      <c r="N61" s="54"/>
      <c r="O61" s="52">
        <f>SUM(O59:O60)</f>
        <v>178324717</v>
      </c>
      <c r="P61" s="55">
        <f>(O61/$O$318)*100</f>
        <v>2.5523209719056283</v>
      </c>
      <c r="Q61" s="9"/>
    </row>
    <row r="62" spans="2:17" ht="16.5" customHeight="1">
      <c r="B62" s="6"/>
      <c r="D62" s="56"/>
      <c r="E62" s="56"/>
      <c r="F62" s="56"/>
      <c r="G62" s="57"/>
      <c r="H62" s="58"/>
      <c r="I62" s="58"/>
      <c r="J62" s="58"/>
      <c r="K62" s="58"/>
      <c r="L62" s="58"/>
      <c r="M62" s="58"/>
      <c r="N62" s="49"/>
      <c r="O62" s="57"/>
      <c r="P62" s="57"/>
      <c r="Q62" s="5"/>
    </row>
    <row r="63" spans="2:17" ht="16.5" customHeight="1">
      <c r="B63" s="6" t="s">
        <v>47</v>
      </c>
      <c r="C63" t="s">
        <v>48</v>
      </c>
      <c r="D63" s="56">
        <v>0</v>
      </c>
      <c r="E63" s="56">
        <v>599894</v>
      </c>
      <c r="F63" s="56">
        <v>0</v>
      </c>
      <c r="G63" s="57">
        <v>374135</v>
      </c>
      <c r="H63" s="58">
        <v>0</v>
      </c>
      <c r="I63" s="58">
        <v>0</v>
      </c>
      <c r="J63" s="58">
        <v>519324</v>
      </c>
      <c r="K63" s="58">
        <v>334010</v>
      </c>
      <c r="L63" s="58">
        <v>0</v>
      </c>
      <c r="M63" s="58">
        <v>375231</v>
      </c>
      <c r="N63" s="49"/>
      <c r="O63" s="57">
        <f>SUM(D63:N63)</f>
        <v>2202594</v>
      </c>
      <c r="P63" s="50">
        <f>(O63/$O$65)*100</f>
        <v>7.573624349822213</v>
      </c>
      <c r="Q63" s="5"/>
    </row>
    <row r="64" spans="2:17" ht="16.5" customHeight="1">
      <c r="B64" s="6"/>
      <c r="C64" t="s">
        <v>49</v>
      </c>
      <c r="D64" s="56">
        <v>3331868</v>
      </c>
      <c r="E64" s="56">
        <v>517762</v>
      </c>
      <c r="F64" s="56">
        <v>1182080</v>
      </c>
      <c r="G64" s="57">
        <v>1600000</v>
      </c>
      <c r="H64" s="58">
        <v>2172799</v>
      </c>
      <c r="I64" s="58">
        <v>0</v>
      </c>
      <c r="J64" s="58">
        <v>9764930</v>
      </c>
      <c r="K64" s="58">
        <v>5932165</v>
      </c>
      <c r="L64" s="58">
        <v>0</v>
      </c>
      <c r="M64" s="58">
        <v>2378232</v>
      </c>
      <c r="N64" s="49"/>
      <c r="O64" s="57">
        <f>SUM(D64:N64)</f>
        <v>26879836</v>
      </c>
      <c r="P64" s="50">
        <f>(O64/$O$65)*100</f>
        <v>92.42637565017779</v>
      </c>
      <c r="Q64" s="5"/>
    </row>
    <row r="65" spans="2:17" ht="16.5" customHeight="1" thickBot="1">
      <c r="B65" s="7"/>
      <c r="C65" s="8" t="s">
        <v>11</v>
      </c>
      <c r="D65" s="51">
        <f aca="true" t="shared" si="12" ref="D65:M65">SUM(D62:D64)</f>
        <v>3331868</v>
      </c>
      <c r="E65" s="51">
        <f t="shared" si="12"/>
        <v>1117656</v>
      </c>
      <c r="F65" s="51">
        <f t="shared" si="12"/>
        <v>1182080</v>
      </c>
      <c r="G65" s="52">
        <f t="shared" si="12"/>
        <v>1974135</v>
      </c>
      <c r="H65" s="53">
        <f t="shared" si="12"/>
        <v>2172799</v>
      </c>
      <c r="I65" s="53">
        <f t="shared" si="12"/>
        <v>0</v>
      </c>
      <c r="J65" s="53">
        <f t="shared" si="12"/>
        <v>10284254</v>
      </c>
      <c r="K65" s="53">
        <f t="shared" si="12"/>
        <v>6266175</v>
      </c>
      <c r="L65" s="53">
        <f t="shared" si="12"/>
        <v>0</v>
      </c>
      <c r="M65" s="53">
        <f t="shared" si="12"/>
        <v>2753463</v>
      </c>
      <c r="N65" s="54"/>
      <c r="O65" s="52">
        <f>SUM(O62:O64)</f>
        <v>29082430</v>
      </c>
      <c r="P65" s="55">
        <f>(O65/$O$318)*100</f>
        <v>0.4162501825418706</v>
      </c>
      <c r="Q65" s="9"/>
    </row>
    <row r="66" spans="2:17" ht="16.5" customHeight="1">
      <c r="B66" s="6"/>
      <c r="D66" s="56"/>
      <c r="E66" s="56"/>
      <c r="F66" s="56"/>
      <c r="G66" s="57"/>
      <c r="H66" s="58"/>
      <c r="I66" s="58"/>
      <c r="J66" s="58"/>
      <c r="K66" s="58"/>
      <c r="L66" s="58"/>
      <c r="M66" s="58"/>
      <c r="N66" s="49"/>
      <c r="O66" s="57"/>
      <c r="P66" s="57"/>
      <c r="Q66" s="5"/>
    </row>
    <row r="67" spans="2:17" ht="16.5" customHeight="1">
      <c r="B67" s="6" t="s">
        <v>50</v>
      </c>
      <c r="C67" t="s">
        <v>253</v>
      </c>
      <c r="D67" s="56">
        <v>0</v>
      </c>
      <c r="E67" s="56">
        <v>0</v>
      </c>
      <c r="F67" s="56">
        <v>0</v>
      </c>
      <c r="G67" s="57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140000</v>
      </c>
      <c r="N67" s="49"/>
      <c r="O67" s="57">
        <f aca="true" t="shared" si="13" ref="O67:O83">SUM(D67:N67)</f>
        <v>140000</v>
      </c>
      <c r="P67" s="50">
        <f aca="true" t="shared" si="14" ref="P67:P83">(O67/$O$84)*100</f>
        <v>0.047162163836054795</v>
      </c>
      <c r="Q67" s="5"/>
    </row>
    <row r="68" spans="2:17" ht="16.5" customHeight="1">
      <c r="B68" s="6"/>
      <c r="C68" t="s">
        <v>254</v>
      </c>
      <c r="D68" s="56">
        <v>0</v>
      </c>
      <c r="E68" s="56">
        <v>0</v>
      </c>
      <c r="F68" s="56">
        <v>0</v>
      </c>
      <c r="G68" s="57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1120852</v>
      </c>
      <c r="N68" s="49"/>
      <c r="O68" s="57">
        <f t="shared" si="13"/>
        <v>1120852</v>
      </c>
      <c r="P68" s="50">
        <f t="shared" si="14"/>
        <v>0.37758432614264065</v>
      </c>
      <c r="Q68" s="5"/>
    </row>
    <row r="69" spans="2:17" ht="16.5" customHeight="1">
      <c r="B69" s="6"/>
      <c r="C69" t="s">
        <v>255</v>
      </c>
      <c r="D69" s="56">
        <v>1512000</v>
      </c>
      <c r="E69" s="56">
        <v>32582</v>
      </c>
      <c r="F69" s="56">
        <v>1029682</v>
      </c>
      <c r="G69" s="57">
        <v>972001</v>
      </c>
      <c r="H69" s="58">
        <v>793129</v>
      </c>
      <c r="I69" s="58">
        <v>1803085</v>
      </c>
      <c r="J69" s="58">
        <v>2425596</v>
      </c>
      <c r="K69" s="58">
        <v>151200</v>
      </c>
      <c r="L69" s="58">
        <v>561966</v>
      </c>
      <c r="M69" s="58">
        <v>314600</v>
      </c>
      <c r="N69" s="49"/>
      <c r="O69" s="57">
        <f t="shared" si="13"/>
        <v>9595841</v>
      </c>
      <c r="P69" s="50">
        <f t="shared" si="14"/>
        <v>3.2325758956195134</v>
      </c>
      <c r="Q69" s="5"/>
    </row>
    <row r="70" spans="2:20" ht="16.5" customHeight="1">
      <c r="B70" s="6"/>
      <c r="C70" t="s">
        <v>51</v>
      </c>
      <c r="D70" s="56">
        <v>3120000</v>
      </c>
      <c r="E70" s="56">
        <v>4482000</v>
      </c>
      <c r="F70" s="56">
        <v>6726900</v>
      </c>
      <c r="G70" s="57">
        <v>5420000</v>
      </c>
      <c r="H70" s="58">
        <v>5000000</v>
      </c>
      <c r="I70" s="58">
        <v>5400000</v>
      </c>
      <c r="J70" s="58">
        <v>7230220</v>
      </c>
      <c r="K70" s="58">
        <v>4739779</v>
      </c>
      <c r="L70" s="58">
        <v>9300000</v>
      </c>
      <c r="M70" s="58">
        <v>0</v>
      </c>
      <c r="N70" s="49"/>
      <c r="O70" s="57">
        <f t="shared" si="13"/>
        <v>51418899</v>
      </c>
      <c r="P70" s="50">
        <f t="shared" si="14"/>
        <v>17.321618135053956</v>
      </c>
      <c r="Q70" s="5"/>
      <c r="S70" s="3"/>
      <c r="T70" s="3"/>
    </row>
    <row r="71" spans="2:20" ht="16.5" customHeight="1">
      <c r="B71" s="6"/>
      <c r="C71" t="s">
        <v>52</v>
      </c>
      <c r="D71" s="56">
        <v>1044000</v>
      </c>
      <c r="E71" s="56">
        <v>1037500</v>
      </c>
      <c r="F71" s="56">
        <v>0</v>
      </c>
      <c r="G71" s="57">
        <v>1988572</v>
      </c>
      <c r="H71" s="58">
        <v>350000</v>
      </c>
      <c r="I71" s="58">
        <v>0</v>
      </c>
      <c r="J71" s="58">
        <v>0</v>
      </c>
      <c r="K71" s="58">
        <v>3088055</v>
      </c>
      <c r="L71" s="58">
        <v>0</v>
      </c>
      <c r="M71" s="58">
        <v>0</v>
      </c>
      <c r="N71" s="49"/>
      <c r="O71" s="57">
        <f t="shared" si="13"/>
        <v>7508127</v>
      </c>
      <c r="P71" s="50">
        <f t="shared" si="14"/>
        <v>2.529282254827904</v>
      </c>
      <c r="Q71" s="5"/>
      <c r="S71" s="3"/>
      <c r="T71" s="3"/>
    </row>
    <row r="72" spans="2:20" ht="16.5" customHeight="1">
      <c r="B72" s="6"/>
      <c r="C72" t="s">
        <v>53</v>
      </c>
      <c r="D72" s="56">
        <v>2641376</v>
      </c>
      <c r="E72" s="56">
        <v>2704000</v>
      </c>
      <c r="F72" s="56">
        <v>1892596</v>
      </c>
      <c r="G72" s="57">
        <v>889856</v>
      </c>
      <c r="H72" s="58">
        <v>2330828</v>
      </c>
      <c r="I72" s="58">
        <v>2500443</v>
      </c>
      <c r="J72" s="58">
        <v>2547794</v>
      </c>
      <c r="K72" s="58">
        <v>1556624</v>
      </c>
      <c r="L72" s="58">
        <v>1711116</v>
      </c>
      <c r="M72" s="58">
        <v>3166667</v>
      </c>
      <c r="N72" s="49"/>
      <c r="O72" s="57">
        <f t="shared" si="13"/>
        <v>21941300</v>
      </c>
      <c r="P72" s="50">
        <f t="shared" si="14"/>
        <v>7.391422752685921</v>
      </c>
      <c r="Q72" s="5"/>
      <c r="S72" s="3"/>
      <c r="T72" s="3"/>
    </row>
    <row r="73" spans="2:20" ht="16.5" customHeight="1">
      <c r="B73" s="6"/>
      <c r="C73" t="s">
        <v>54</v>
      </c>
      <c r="D73" s="56">
        <v>952250</v>
      </c>
      <c r="E73" s="56">
        <v>0</v>
      </c>
      <c r="F73" s="56">
        <v>412000</v>
      </c>
      <c r="G73" s="57">
        <v>1050000</v>
      </c>
      <c r="H73" s="58">
        <v>931000</v>
      </c>
      <c r="I73" s="58">
        <v>1672500</v>
      </c>
      <c r="J73" s="58">
        <v>1735941</v>
      </c>
      <c r="K73" s="58">
        <v>1763243</v>
      </c>
      <c r="L73" s="58">
        <v>910000</v>
      </c>
      <c r="M73" s="58">
        <v>0</v>
      </c>
      <c r="N73" s="49"/>
      <c r="O73" s="57">
        <f t="shared" si="13"/>
        <v>9426934</v>
      </c>
      <c r="P73" s="50">
        <f t="shared" si="14"/>
        <v>3.1756757555691095</v>
      </c>
      <c r="Q73" s="5"/>
      <c r="S73" s="3"/>
      <c r="T73" s="3"/>
    </row>
    <row r="74" spans="2:20" ht="16.5" customHeight="1">
      <c r="B74" s="6"/>
      <c r="C74" t="s">
        <v>55</v>
      </c>
      <c r="D74" s="56">
        <v>4376800</v>
      </c>
      <c r="E74" s="56">
        <v>6257208</v>
      </c>
      <c r="F74" s="56">
        <v>31200</v>
      </c>
      <c r="G74" s="57">
        <v>1080000</v>
      </c>
      <c r="H74" s="58">
        <v>3098400</v>
      </c>
      <c r="I74" s="58">
        <v>6800000</v>
      </c>
      <c r="J74" s="58">
        <v>11371000</v>
      </c>
      <c r="K74" s="58">
        <v>2404000</v>
      </c>
      <c r="L74" s="58">
        <v>0</v>
      </c>
      <c r="M74" s="58">
        <v>10450000</v>
      </c>
      <c r="N74" s="49"/>
      <c r="O74" s="57">
        <f t="shared" si="13"/>
        <v>45868608</v>
      </c>
      <c r="P74" s="50">
        <f t="shared" si="14"/>
        <v>15.451877181626953</v>
      </c>
      <c r="Q74" s="5"/>
      <c r="S74" s="3"/>
      <c r="T74" s="3"/>
    </row>
    <row r="75" spans="2:20" ht="16.5" customHeight="1">
      <c r="B75" s="6"/>
      <c r="C75" t="s">
        <v>56</v>
      </c>
      <c r="D75" s="56">
        <v>1692800</v>
      </c>
      <c r="E75" s="56">
        <v>895644</v>
      </c>
      <c r="F75" s="56">
        <v>2914380</v>
      </c>
      <c r="G75" s="57">
        <v>3578732</v>
      </c>
      <c r="H75" s="58">
        <v>5583211</v>
      </c>
      <c r="I75" s="58">
        <v>3132100</v>
      </c>
      <c r="J75" s="58">
        <v>1140760</v>
      </c>
      <c r="K75" s="58">
        <v>718850</v>
      </c>
      <c r="L75" s="58">
        <v>4698418</v>
      </c>
      <c r="M75" s="58">
        <v>1692000</v>
      </c>
      <c r="N75" s="49"/>
      <c r="O75" s="57">
        <f t="shared" si="13"/>
        <v>26046895</v>
      </c>
      <c r="P75" s="50">
        <f t="shared" si="14"/>
        <v>8.774485210075117</v>
      </c>
      <c r="Q75" s="5"/>
      <c r="S75" s="3"/>
      <c r="T75" s="3"/>
    </row>
    <row r="76" spans="2:20" ht="16.5" customHeight="1">
      <c r="B76" s="6"/>
      <c r="C76" t="s">
        <v>256</v>
      </c>
      <c r="D76" s="56">
        <v>0</v>
      </c>
      <c r="E76" s="56">
        <v>0</v>
      </c>
      <c r="F76" s="56">
        <v>0</v>
      </c>
      <c r="G76" s="57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920000</v>
      </c>
      <c r="N76" s="49"/>
      <c r="O76" s="57">
        <f t="shared" si="13"/>
        <v>920000</v>
      </c>
      <c r="P76" s="50">
        <f t="shared" si="14"/>
        <v>0.30992279092264574</v>
      </c>
      <c r="Q76" s="5"/>
      <c r="S76" s="3"/>
      <c r="T76" s="3"/>
    </row>
    <row r="77" spans="2:20" ht="16.5" customHeight="1">
      <c r="B77" s="6"/>
      <c r="C77" t="s">
        <v>57</v>
      </c>
      <c r="D77" s="56">
        <v>0</v>
      </c>
      <c r="E77" s="56">
        <v>716800</v>
      </c>
      <c r="F77" s="56">
        <v>1673990</v>
      </c>
      <c r="G77" s="57">
        <v>547871</v>
      </c>
      <c r="H77" s="58">
        <v>0</v>
      </c>
      <c r="I77" s="58">
        <v>1088195</v>
      </c>
      <c r="J77" s="58">
        <v>0</v>
      </c>
      <c r="K77" s="58">
        <v>650000</v>
      </c>
      <c r="L77" s="58">
        <v>494200</v>
      </c>
      <c r="M77" s="58">
        <v>0</v>
      </c>
      <c r="N77" s="49"/>
      <c r="O77" s="57">
        <f t="shared" si="13"/>
        <v>5171056</v>
      </c>
      <c r="P77" s="50">
        <f t="shared" si="14"/>
        <v>1.741987073410101</v>
      </c>
      <c r="Q77" s="5"/>
      <c r="S77" s="3"/>
      <c r="T77" s="3"/>
    </row>
    <row r="78" spans="2:20" ht="16.5" customHeight="1">
      <c r="B78" s="6"/>
      <c r="C78" t="s">
        <v>257</v>
      </c>
      <c r="D78" s="56">
        <v>0</v>
      </c>
      <c r="E78" s="56">
        <v>0</v>
      </c>
      <c r="F78" s="56">
        <v>0</v>
      </c>
      <c r="G78" s="57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375000</v>
      </c>
      <c r="N78" s="49"/>
      <c r="O78" s="57">
        <f t="shared" si="13"/>
        <v>375000</v>
      </c>
      <c r="P78" s="50">
        <f t="shared" si="14"/>
        <v>0.12632722456086104</v>
      </c>
      <c r="Q78" s="5"/>
      <c r="S78" s="3"/>
      <c r="T78" s="3"/>
    </row>
    <row r="79" spans="2:20" ht="16.5" customHeight="1">
      <c r="B79" s="6"/>
      <c r="C79" t="s">
        <v>58</v>
      </c>
      <c r="D79" s="56">
        <v>1560000</v>
      </c>
      <c r="E79" s="56">
        <v>312000</v>
      </c>
      <c r="F79" s="56">
        <v>1074000</v>
      </c>
      <c r="G79" s="57">
        <v>460000</v>
      </c>
      <c r="H79" s="58">
        <v>1454612</v>
      </c>
      <c r="I79" s="58">
        <v>940000</v>
      </c>
      <c r="J79" s="58">
        <v>1200000</v>
      </c>
      <c r="K79" s="58">
        <v>3011500</v>
      </c>
      <c r="L79" s="58">
        <v>3105932</v>
      </c>
      <c r="M79" s="58">
        <v>1927000</v>
      </c>
      <c r="N79" s="49"/>
      <c r="O79" s="57">
        <f t="shared" si="13"/>
        <v>15045044</v>
      </c>
      <c r="P79" s="50">
        <f t="shared" si="14"/>
        <v>5.068263071776094</v>
      </c>
      <c r="Q79" s="5"/>
      <c r="S79" s="3"/>
      <c r="T79" s="3"/>
    </row>
    <row r="80" spans="2:20" ht="16.5" customHeight="1">
      <c r="B80" s="6"/>
      <c r="C80" t="s">
        <v>59</v>
      </c>
      <c r="D80" s="56">
        <v>4050576</v>
      </c>
      <c r="E80" s="56">
        <v>2814840</v>
      </c>
      <c r="F80" s="56">
        <v>2607115</v>
      </c>
      <c r="G80" s="57">
        <v>2169200</v>
      </c>
      <c r="H80" s="58">
        <v>2023021</v>
      </c>
      <c r="I80" s="58">
        <v>1894362</v>
      </c>
      <c r="J80" s="58">
        <v>3190478</v>
      </c>
      <c r="K80" s="58">
        <v>3706513</v>
      </c>
      <c r="L80" s="58">
        <v>3355699</v>
      </c>
      <c r="M80" s="58">
        <v>2735681</v>
      </c>
      <c r="N80" s="49"/>
      <c r="O80" s="57">
        <f t="shared" si="13"/>
        <v>28547485</v>
      </c>
      <c r="P80" s="50">
        <f t="shared" si="14"/>
        <v>9.616865461980833</v>
      </c>
      <c r="Q80" s="5"/>
      <c r="S80" s="3"/>
      <c r="T80" s="3"/>
    </row>
    <row r="81" spans="2:20" ht="16.5" customHeight="1">
      <c r="B81" s="6"/>
      <c r="C81" t="s">
        <v>258</v>
      </c>
      <c r="D81" s="56">
        <v>0</v>
      </c>
      <c r="E81" s="56">
        <v>0</v>
      </c>
      <c r="F81" s="56">
        <v>0</v>
      </c>
      <c r="G81" s="57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1119401</v>
      </c>
      <c r="N81" s="49"/>
      <c r="O81" s="57">
        <f t="shared" si="13"/>
        <v>1119401</v>
      </c>
      <c r="P81" s="50">
        <f t="shared" si="14"/>
        <v>0.3770955240017398</v>
      </c>
      <c r="Q81" s="5"/>
      <c r="S81" s="3"/>
      <c r="T81" s="3"/>
    </row>
    <row r="82" spans="2:20" ht="16.5" customHeight="1">
      <c r="B82" s="6"/>
      <c r="C82" t="s">
        <v>60</v>
      </c>
      <c r="D82" s="56">
        <v>2493900</v>
      </c>
      <c r="E82" s="56">
        <v>10870000</v>
      </c>
      <c r="F82" s="56">
        <v>3811000</v>
      </c>
      <c r="G82" s="57">
        <v>9156440</v>
      </c>
      <c r="H82" s="58">
        <v>2818698</v>
      </c>
      <c r="I82" s="58">
        <v>10601605</v>
      </c>
      <c r="J82" s="58">
        <v>2996638</v>
      </c>
      <c r="K82" s="58">
        <v>5624000</v>
      </c>
      <c r="L82" s="58">
        <v>1101000</v>
      </c>
      <c r="M82" s="58">
        <v>4425000</v>
      </c>
      <c r="N82" s="49"/>
      <c r="O82" s="57">
        <f t="shared" si="13"/>
        <v>53898281</v>
      </c>
      <c r="P82" s="50">
        <f t="shared" si="14"/>
        <v>18.156853992883708</v>
      </c>
      <c r="Q82" s="5"/>
      <c r="S82" s="3"/>
      <c r="T82" s="3"/>
    </row>
    <row r="83" spans="2:20" ht="16.5" customHeight="1">
      <c r="B83" s="6"/>
      <c r="C83" t="s">
        <v>61</v>
      </c>
      <c r="D83" s="56">
        <v>4344220</v>
      </c>
      <c r="E83" s="56">
        <v>5096000</v>
      </c>
      <c r="F83" s="56">
        <v>0</v>
      </c>
      <c r="G83" s="57">
        <v>0</v>
      </c>
      <c r="H83" s="58">
        <v>2064000</v>
      </c>
      <c r="I83" s="58">
        <v>0</v>
      </c>
      <c r="J83" s="58">
        <v>3156814</v>
      </c>
      <c r="K83" s="58">
        <v>4043370</v>
      </c>
      <c r="L83" s="58">
        <v>0</v>
      </c>
      <c r="M83" s="58">
        <v>0</v>
      </c>
      <c r="N83" s="49"/>
      <c r="O83" s="57">
        <f t="shared" si="13"/>
        <v>18704404</v>
      </c>
      <c r="P83" s="50">
        <f t="shared" si="14"/>
        <v>6.3010011850268475</v>
      </c>
      <c r="Q83" s="5"/>
      <c r="S83" s="3"/>
      <c r="T83" s="3"/>
    </row>
    <row r="84" spans="2:20" ht="16.5" customHeight="1" thickBot="1">
      <c r="B84" s="7"/>
      <c r="C84" s="8" t="s">
        <v>11</v>
      </c>
      <c r="D84" s="51">
        <f aca="true" t="shared" si="15" ref="D84:M84">SUM(D66:D83)</f>
        <v>27787922</v>
      </c>
      <c r="E84" s="51">
        <f t="shared" si="15"/>
        <v>35218574</v>
      </c>
      <c r="F84" s="51">
        <f t="shared" si="15"/>
        <v>22172863</v>
      </c>
      <c r="G84" s="52">
        <f t="shared" si="15"/>
        <v>27312672</v>
      </c>
      <c r="H84" s="53">
        <f t="shared" si="15"/>
        <v>26446899</v>
      </c>
      <c r="I84" s="53">
        <f t="shared" si="15"/>
        <v>35832290</v>
      </c>
      <c r="J84" s="53">
        <f t="shared" si="15"/>
        <v>36995241</v>
      </c>
      <c r="K84" s="53">
        <f t="shared" si="15"/>
        <v>31457134</v>
      </c>
      <c r="L84" s="53">
        <f t="shared" si="15"/>
        <v>25238331</v>
      </c>
      <c r="M84" s="53">
        <f t="shared" si="15"/>
        <v>28386201</v>
      </c>
      <c r="N84" s="54"/>
      <c r="O84" s="52">
        <f>SUM(O66:O83)</f>
        <v>296848127</v>
      </c>
      <c r="P84" s="55">
        <f>(O84/$O$318)*100</f>
        <v>4.248719486334614</v>
      </c>
      <c r="Q84" s="9"/>
      <c r="S84" s="3"/>
      <c r="T84" s="3"/>
    </row>
    <row r="85" spans="2:20" ht="16.5" customHeight="1">
      <c r="B85" s="6"/>
      <c r="D85" s="56"/>
      <c r="E85" s="56"/>
      <c r="F85" s="56"/>
      <c r="G85" s="57"/>
      <c r="H85" s="58"/>
      <c r="I85" s="58"/>
      <c r="J85" s="58"/>
      <c r="K85" s="58"/>
      <c r="L85" s="58"/>
      <c r="M85" s="58"/>
      <c r="N85" s="49"/>
      <c r="O85" s="57"/>
      <c r="P85" s="57"/>
      <c r="Q85" s="5"/>
      <c r="S85" s="3"/>
      <c r="T85" s="3"/>
    </row>
    <row r="86" spans="2:20" ht="16.5" customHeight="1">
      <c r="B86" s="6" t="s">
        <v>62</v>
      </c>
      <c r="C86" t="s">
        <v>63</v>
      </c>
      <c r="D86" s="56">
        <v>4144000</v>
      </c>
      <c r="E86" s="56">
        <v>4013600</v>
      </c>
      <c r="F86" s="56">
        <v>684832</v>
      </c>
      <c r="G86" s="57">
        <v>0</v>
      </c>
      <c r="H86" s="58">
        <v>2141391</v>
      </c>
      <c r="I86" s="58">
        <v>232000</v>
      </c>
      <c r="J86" s="58">
        <v>40567200</v>
      </c>
      <c r="K86" s="58">
        <v>5079936</v>
      </c>
      <c r="L86" s="58">
        <v>10607600</v>
      </c>
      <c r="M86" s="58">
        <v>17370210</v>
      </c>
      <c r="N86" s="49"/>
      <c r="O86" s="57">
        <f>SUM(D86:N86)</f>
        <v>84840769</v>
      </c>
      <c r="P86" s="50">
        <f>(O86/$O$90)*100</f>
        <v>83.43968321532161</v>
      </c>
      <c r="Q86" s="5"/>
      <c r="S86" s="3"/>
      <c r="T86" s="3"/>
    </row>
    <row r="87" spans="2:20" ht="16.5" customHeight="1">
      <c r="B87" s="6"/>
      <c r="C87" t="s">
        <v>64</v>
      </c>
      <c r="D87" s="56">
        <v>0</v>
      </c>
      <c r="E87" s="56">
        <v>976236</v>
      </c>
      <c r="F87" s="56">
        <v>0</v>
      </c>
      <c r="G87" s="57">
        <v>1072000</v>
      </c>
      <c r="H87" s="58">
        <v>652000</v>
      </c>
      <c r="I87" s="58">
        <v>640000</v>
      </c>
      <c r="J87" s="58">
        <v>60000</v>
      </c>
      <c r="K87" s="58">
        <v>624000</v>
      </c>
      <c r="L87" s="58">
        <v>56000</v>
      </c>
      <c r="M87" s="58">
        <v>727200</v>
      </c>
      <c r="N87" s="49"/>
      <c r="O87" s="57">
        <f>SUM(D87:N87)</f>
        <v>4807436</v>
      </c>
      <c r="P87" s="50">
        <f>(O87/$O$90)*100</f>
        <v>4.728044566851261</v>
      </c>
      <c r="Q87" s="5"/>
      <c r="S87" s="3"/>
      <c r="T87" s="3"/>
    </row>
    <row r="88" spans="2:20" ht="16.5" customHeight="1">
      <c r="B88" s="6"/>
      <c r="C88" t="s">
        <v>65</v>
      </c>
      <c r="D88" s="56">
        <v>88100</v>
      </c>
      <c r="E88" s="56">
        <v>495960</v>
      </c>
      <c r="F88" s="56">
        <v>428000</v>
      </c>
      <c r="G88" s="57">
        <v>513720</v>
      </c>
      <c r="H88" s="58">
        <v>562934</v>
      </c>
      <c r="I88" s="58">
        <v>286760</v>
      </c>
      <c r="J88" s="58">
        <v>310218</v>
      </c>
      <c r="K88" s="58">
        <v>222560</v>
      </c>
      <c r="L88" s="58">
        <v>374560</v>
      </c>
      <c r="M88" s="58">
        <v>400000</v>
      </c>
      <c r="N88" s="49"/>
      <c r="O88" s="57">
        <f>SUM(D88:N88)</f>
        <v>3682812</v>
      </c>
      <c r="P88" s="50">
        <f>(O88/$O$90)*100</f>
        <v>3.621992943293394</v>
      </c>
      <c r="Q88" s="5"/>
      <c r="S88" s="3"/>
      <c r="T88" s="3"/>
    </row>
    <row r="89" spans="2:20" ht="16.5" customHeight="1">
      <c r="B89" s="6"/>
      <c r="C89" t="s">
        <v>66</v>
      </c>
      <c r="D89" s="56">
        <v>0</v>
      </c>
      <c r="E89" s="56">
        <v>1626424</v>
      </c>
      <c r="F89" s="56">
        <v>866256</v>
      </c>
      <c r="G89" s="57">
        <v>958080</v>
      </c>
      <c r="H89" s="58">
        <v>0</v>
      </c>
      <c r="I89" s="58">
        <v>1307200</v>
      </c>
      <c r="J89" s="58">
        <v>985769</v>
      </c>
      <c r="K89" s="58">
        <v>582371</v>
      </c>
      <c r="L89" s="58">
        <v>1244760</v>
      </c>
      <c r="M89" s="58">
        <v>777283</v>
      </c>
      <c r="N89" s="49"/>
      <c r="O89" s="57">
        <f>SUM(D89:N89)</f>
        <v>8348143</v>
      </c>
      <c r="P89" s="50">
        <f>(O89/$O$90)*100</f>
        <v>8.21027927453374</v>
      </c>
      <c r="Q89" s="5"/>
      <c r="S89" s="3"/>
      <c r="T89" s="3"/>
    </row>
    <row r="90" spans="2:20" ht="16.5" customHeight="1" thickBot="1">
      <c r="B90" s="7"/>
      <c r="C90" s="8" t="s">
        <v>11</v>
      </c>
      <c r="D90" s="51">
        <f aca="true" t="shared" si="16" ref="D90:M90">SUM(D85:D89)</f>
        <v>4232100</v>
      </c>
      <c r="E90" s="51">
        <f t="shared" si="16"/>
        <v>7112220</v>
      </c>
      <c r="F90" s="51">
        <f t="shared" si="16"/>
        <v>1979088</v>
      </c>
      <c r="G90" s="52">
        <f t="shared" si="16"/>
        <v>2543800</v>
      </c>
      <c r="H90" s="53">
        <f t="shared" si="16"/>
        <v>3356325</v>
      </c>
      <c r="I90" s="53">
        <f t="shared" si="16"/>
        <v>2465960</v>
      </c>
      <c r="J90" s="53">
        <f t="shared" si="16"/>
        <v>41923187</v>
      </c>
      <c r="K90" s="53">
        <f t="shared" si="16"/>
        <v>6508867</v>
      </c>
      <c r="L90" s="53">
        <f t="shared" si="16"/>
        <v>12282920</v>
      </c>
      <c r="M90" s="53">
        <f t="shared" si="16"/>
        <v>19274693</v>
      </c>
      <c r="N90" s="54"/>
      <c r="O90" s="52">
        <f>SUM(O85:O89)</f>
        <v>101679160</v>
      </c>
      <c r="P90" s="55">
        <f>(O90/$O$318)*100</f>
        <v>1.455310608869481</v>
      </c>
      <c r="Q90" s="9"/>
      <c r="S90" s="3"/>
      <c r="T90" s="3"/>
    </row>
    <row r="91" spans="2:20" ht="16.5" customHeight="1">
      <c r="B91" s="6"/>
      <c r="D91" s="56"/>
      <c r="E91" s="56"/>
      <c r="F91" s="56"/>
      <c r="G91" s="57"/>
      <c r="H91" s="58"/>
      <c r="I91" s="58"/>
      <c r="J91" s="58"/>
      <c r="K91" s="58"/>
      <c r="L91" s="58"/>
      <c r="M91" s="58"/>
      <c r="N91" s="49"/>
      <c r="O91" s="57"/>
      <c r="P91" s="57"/>
      <c r="Q91" s="5"/>
      <c r="S91" s="3"/>
      <c r="T91" s="3"/>
    </row>
    <row r="92" spans="2:20" ht="16.5" customHeight="1">
      <c r="B92" s="6" t="s">
        <v>67</v>
      </c>
      <c r="C92" t="s">
        <v>68</v>
      </c>
      <c r="D92" s="56">
        <v>15184000</v>
      </c>
      <c r="E92" s="56">
        <v>14063680</v>
      </c>
      <c r="F92" s="56">
        <v>10702358</v>
      </c>
      <c r="G92" s="57">
        <v>8318493</v>
      </c>
      <c r="H92" s="58">
        <v>0</v>
      </c>
      <c r="I92" s="58">
        <v>6700000</v>
      </c>
      <c r="J92" s="58">
        <v>6487000</v>
      </c>
      <c r="K92" s="58">
        <v>0</v>
      </c>
      <c r="L92" s="58">
        <v>1890733</v>
      </c>
      <c r="M92" s="58">
        <v>0</v>
      </c>
      <c r="N92" s="49"/>
      <c r="O92" s="57">
        <f>SUM(D92:N92)</f>
        <v>63346264</v>
      </c>
      <c r="P92" s="50">
        <f>(O92/$O$94)*100</f>
        <v>90.3525189835277</v>
      </c>
      <c r="Q92" s="5"/>
      <c r="S92" s="3"/>
      <c r="T92" s="3"/>
    </row>
    <row r="93" spans="2:20" ht="16.5" customHeight="1">
      <c r="B93" s="6"/>
      <c r="C93" t="s">
        <v>69</v>
      </c>
      <c r="D93" s="56">
        <v>0</v>
      </c>
      <c r="E93" s="56">
        <v>0</v>
      </c>
      <c r="F93" s="56">
        <v>1166394</v>
      </c>
      <c r="G93" s="57">
        <v>0</v>
      </c>
      <c r="H93" s="58">
        <v>0</v>
      </c>
      <c r="I93" s="58">
        <v>0</v>
      </c>
      <c r="J93" s="58">
        <v>0</v>
      </c>
      <c r="K93" s="58">
        <v>0</v>
      </c>
      <c r="L93" s="58">
        <v>5597467</v>
      </c>
      <c r="M93" s="58">
        <v>0</v>
      </c>
      <c r="N93" s="49"/>
      <c r="O93" s="57">
        <f>SUM(D93:N93)</f>
        <v>6763861</v>
      </c>
      <c r="P93" s="50">
        <f>(O93/$O$94)*100</f>
        <v>9.6474810164723</v>
      </c>
      <c r="Q93" s="5"/>
      <c r="S93" s="3"/>
      <c r="T93" s="3"/>
    </row>
    <row r="94" spans="2:20" ht="16.5" customHeight="1" thickBot="1">
      <c r="B94" s="7"/>
      <c r="C94" s="8" t="s">
        <v>11</v>
      </c>
      <c r="D94" s="51">
        <f aca="true" t="shared" si="17" ref="D94:M94">SUM(D91:D93)</f>
        <v>15184000</v>
      </c>
      <c r="E94" s="51">
        <f t="shared" si="17"/>
        <v>14063680</v>
      </c>
      <c r="F94" s="51">
        <f t="shared" si="17"/>
        <v>11868752</v>
      </c>
      <c r="G94" s="52">
        <f t="shared" si="17"/>
        <v>8318493</v>
      </c>
      <c r="H94" s="53">
        <f t="shared" si="17"/>
        <v>0</v>
      </c>
      <c r="I94" s="53">
        <f t="shared" si="17"/>
        <v>6700000</v>
      </c>
      <c r="J94" s="53">
        <f t="shared" si="17"/>
        <v>6487000</v>
      </c>
      <c r="K94" s="53">
        <f t="shared" si="17"/>
        <v>0</v>
      </c>
      <c r="L94" s="53">
        <f t="shared" si="17"/>
        <v>7488200</v>
      </c>
      <c r="M94" s="53">
        <f t="shared" si="17"/>
        <v>0</v>
      </c>
      <c r="N94" s="54"/>
      <c r="O94" s="52">
        <f>SUM(O91:O93)</f>
        <v>70110125</v>
      </c>
      <c r="P94" s="55">
        <f>(O94/$O$318)*100</f>
        <v>1.0034702165287894</v>
      </c>
      <c r="Q94" s="9"/>
      <c r="S94" s="3"/>
      <c r="T94" s="3"/>
    </row>
    <row r="95" spans="2:20" ht="16.5" customHeight="1">
      <c r="B95" s="6"/>
      <c r="D95" s="56"/>
      <c r="E95" s="56"/>
      <c r="F95" s="56"/>
      <c r="G95" s="57"/>
      <c r="H95" s="58"/>
      <c r="I95" s="58"/>
      <c r="J95" s="58"/>
      <c r="K95" s="58"/>
      <c r="L95" s="58"/>
      <c r="M95" s="58"/>
      <c r="N95" s="49"/>
      <c r="O95" s="57"/>
      <c r="P95" s="57"/>
      <c r="Q95" s="5"/>
      <c r="S95" s="3"/>
      <c r="T95" s="3"/>
    </row>
    <row r="96" spans="2:20" ht="16.5" customHeight="1">
      <c r="B96" s="6" t="s">
        <v>70</v>
      </c>
      <c r="C96" t="s">
        <v>71</v>
      </c>
      <c r="D96" s="56">
        <v>615200</v>
      </c>
      <c r="E96" s="56">
        <v>1124775</v>
      </c>
      <c r="F96" s="56">
        <v>88353</v>
      </c>
      <c r="G96" s="57">
        <v>136950</v>
      </c>
      <c r="H96" s="58">
        <v>327600</v>
      </c>
      <c r="I96" s="58">
        <v>186445</v>
      </c>
      <c r="J96" s="58">
        <v>307900</v>
      </c>
      <c r="K96" s="58">
        <v>497255</v>
      </c>
      <c r="L96" s="58">
        <v>2632050</v>
      </c>
      <c r="M96" s="58">
        <v>304050</v>
      </c>
      <c r="N96" s="49"/>
      <c r="O96" s="57">
        <f>SUM(D96:N96)</f>
        <v>6220578</v>
      </c>
      <c r="P96" s="50">
        <f>(O96/$O$99)*100</f>
        <v>26.278963211264667</v>
      </c>
      <c r="Q96" s="5"/>
      <c r="S96" s="3"/>
      <c r="T96" s="3"/>
    </row>
    <row r="97" spans="2:20" ht="16.5" customHeight="1">
      <c r="B97" s="6"/>
      <c r="C97" t="s">
        <v>72</v>
      </c>
      <c r="D97" s="56">
        <v>494400</v>
      </c>
      <c r="E97" s="56">
        <v>1035378</v>
      </c>
      <c r="F97" s="56">
        <v>2233600</v>
      </c>
      <c r="G97" s="57">
        <v>702400</v>
      </c>
      <c r="H97" s="58">
        <v>440000</v>
      </c>
      <c r="I97" s="58">
        <v>1884000</v>
      </c>
      <c r="J97" s="58">
        <v>1891102</v>
      </c>
      <c r="K97" s="58">
        <v>1854804</v>
      </c>
      <c r="L97" s="58">
        <v>1869272</v>
      </c>
      <c r="M97" s="58">
        <v>1686400</v>
      </c>
      <c r="N97" s="49"/>
      <c r="O97" s="57">
        <f>SUM(D97:N97)</f>
        <v>14091356</v>
      </c>
      <c r="P97" s="50">
        <f>(O97/$O$99)*100</f>
        <v>59.52923119376264</v>
      </c>
      <c r="Q97" s="5"/>
      <c r="S97" s="3"/>
      <c r="T97" s="3"/>
    </row>
    <row r="98" spans="2:20" ht="16.5" customHeight="1">
      <c r="B98" s="6"/>
      <c r="C98" t="s">
        <v>73</v>
      </c>
      <c r="D98" s="56">
        <v>662531</v>
      </c>
      <c r="E98" s="56">
        <v>545005</v>
      </c>
      <c r="F98" s="56">
        <v>451705</v>
      </c>
      <c r="G98" s="57">
        <v>81572</v>
      </c>
      <c r="H98" s="58">
        <v>0</v>
      </c>
      <c r="I98" s="58">
        <v>146360</v>
      </c>
      <c r="J98" s="58">
        <v>652450</v>
      </c>
      <c r="K98" s="58">
        <v>418150</v>
      </c>
      <c r="L98" s="58">
        <v>401615</v>
      </c>
      <c r="M98" s="58">
        <v>0</v>
      </c>
      <c r="N98" s="49"/>
      <c r="O98" s="57">
        <f>SUM(D98:N98)</f>
        <v>3359388</v>
      </c>
      <c r="P98" s="50">
        <f>(O98/$O$99)*100</f>
        <v>14.191805594972685</v>
      </c>
      <c r="Q98" s="5"/>
      <c r="S98" s="3"/>
      <c r="T98" s="3"/>
    </row>
    <row r="99" spans="2:20" ht="16.5" customHeight="1" thickBot="1">
      <c r="B99" s="7"/>
      <c r="C99" s="8" t="s">
        <v>11</v>
      </c>
      <c r="D99" s="51">
        <f aca="true" t="shared" si="18" ref="D99:M99">SUM(D95:D98)</f>
        <v>1772131</v>
      </c>
      <c r="E99" s="51">
        <f t="shared" si="18"/>
        <v>2705158</v>
      </c>
      <c r="F99" s="51">
        <f t="shared" si="18"/>
        <v>2773658</v>
      </c>
      <c r="G99" s="52">
        <f t="shared" si="18"/>
        <v>920922</v>
      </c>
      <c r="H99" s="53">
        <f t="shared" si="18"/>
        <v>767600</v>
      </c>
      <c r="I99" s="53">
        <f t="shared" si="18"/>
        <v>2216805</v>
      </c>
      <c r="J99" s="53">
        <f t="shared" si="18"/>
        <v>2851452</v>
      </c>
      <c r="K99" s="53">
        <f t="shared" si="18"/>
        <v>2770209</v>
      </c>
      <c r="L99" s="53">
        <f t="shared" si="18"/>
        <v>4902937</v>
      </c>
      <c r="M99" s="53">
        <f t="shared" si="18"/>
        <v>1990450</v>
      </c>
      <c r="N99" s="54"/>
      <c r="O99" s="52">
        <f>SUM(O95:O98)</f>
        <v>23671322</v>
      </c>
      <c r="P99" s="55">
        <f>(O99/$O$318)*100</f>
        <v>0.33880222882019817</v>
      </c>
      <c r="Q99" s="9"/>
      <c r="S99" s="3"/>
      <c r="T99" s="3"/>
    </row>
    <row r="100" spans="2:20" ht="16.5" customHeight="1">
      <c r="B100" s="6"/>
      <c r="D100" s="56"/>
      <c r="E100" s="56"/>
      <c r="F100" s="56"/>
      <c r="G100" s="57"/>
      <c r="H100" s="58"/>
      <c r="I100" s="58"/>
      <c r="J100" s="58"/>
      <c r="K100" s="58"/>
      <c r="L100" s="58"/>
      <c r="M100" s="58"/>
      <c r="N100" s="49"/>
      <c r="O100" s="57"/>
      <c r="P100" s="57"/>
      <c r="Q100" s="5"/>
      <c r="S100" s="3"/>
      <c r="T100" s="3"/>
    </row>
    <row r="101" spans="2:20" ht="16.5" customHeight="1">
      <c r="B101" s="6" t="s">
        <v>74</v>
      </c>
      <c r="C101" t="s">
        <v>75</v>
      </c>
      <c r="D101" s="56">
        <v>2034924</v>
      </c>
      <c r="E101" s="56">
        <v>768000</v>
      </c>
      <c r="F101" s="56">
        <v>771900</v>
      </c>
      <c r="G101" s="57">
        <v>622500</v>
      </c>
      <c r="H101" s="58">
        <v>0</v>
      </c>
      <c r="I101" s="58">
        <v>999438</v>
      </c>
      <c r="J101" s="58">
        <v>699791</v>
      </c>
      <c r="K101" s="58">
        <v>701796</v>
      </c>
      <c r="L101" s="58">
        <v>-55261</v>
      </c>
      <c r="M101" s="58">
        <v>0</v>
      </c>
      <c r="N101" s="49"/>
      <c r="O101" s="57">
        <f>SUM(D101:N101)</f>
        <v>6543088</v>
      </c>
      <c r="P101" s="50">
        <f>(O101/$O$102)*100</f>
        <v>100</v>
      </c>
      <c r="Q101" s="5"/>
      <c r="S101" s="3"/>
      <c r="T101" s="3"/>
    </row>
    <row r="102" spans="2:20" ht="16.5" customHeight="1" thickBot="1">
      <c r="B102" s="7"/>
      <c r="C102" s="8" t="s">
        <v>11</v>
      </c>
      <c r="D102" s="51">
        <f aca="true" t="shared" si="19" ref="D102:M102">SUM(D100:D101)</f>
        <v>2034924</v>
      </c>
      <c r="E102" s="51">
        <f t="shared" si="19"/>
        <v>768000</v>
      </c>
      <c r="F102" s="51">
        <f t="shared" si="19"/>
        <v>771900</v>
      </c>
      <c r="G102" s="52">
        <f t="shared" si="19"/>
        <v>622500</v>
      </c>
      <c r="H102" s="53">
        <f t="shared" si="19"/>
        <v>0</v>
      </c>
      <c r="I102" s="53">
        <f t="shared" si="19"/>
        <v>999438</v>
      </c>
      <c r="J102" s="53">
        <f t="shared" si="19"/>
        <v>699791</v>
      </c>
      <c r="K102" s="53">
        <f t="shared" si="19"/>
        <v>701796</v>
      </c>
      <c r="L102" s="53">
        <f t="shared" si="19"/>
        <v>-55261</v>
      </c>
      <c r="M102" s="53">
        <f t="shared" si="19"/>
        <v>0</v>
      </c>
      <c r="N102" s="54"/>
      <c r="O102" s="52">
        <f>SUM(O100:O101)</f>
        <v>6543088</v>
      </c>
      <c r="P102" s="55">
        <f>(O102/$O$318)*100</f>
        <v>0.0936497250878803</v>
      </c>
      <c r="Q102" s="9"/>
      <c r="S102" s="3"/>
      <c r="T102" s="3"/>
    </row>
    <row r="103" spans="2:20" ht="16.5" customHeight="1">
      <c r="B103" s="6"/>
      <c r="D103" s="56"/>
      <c r="E103" s="56"/>
      <c r="F103" s="56"/>
      <c r="G103" s="57"/>
      <c r="H103" s="58"/>
      <c r="I103" s="58"/>
      <c r="J103" s="58"/>
      <c r="K103" s="58"/>
      <c r="L103" s="58"/>
      <c r="M103" s="58"/>
      <c r="N103" s="49"/>
      <c r="O103" s="57"/>
      <c r="P103" s="57"/>
      <c r="Q103" s="5"/>
      <c r="S103" s="3"/>
      <c r="T103" s="3"/>
    </row>
    <row r="104" spans="2:17" ht="16.5" customHeight="1">
      <c r="B104" s="6" t="s">
        <v>76</v>
      </c>
      <c r="C104" t="s">
        <v>77</v>
      </c>
      <c r="D104" s="56">
        <v>27062129</v>
      </c>
      <c r="E104" s="56">
        <v>4965054</v>
      </c>
      <c r="F104" s="56">
        <v>7322200</v>
      </c>
      <c r="G104" s="57">
        <v>7231920</v>
      </c>
      <c r="H104" s="58">
        <v>17900069</v>
      </c>
      <c r="I104" s="58">
        <v>44757267</v>
      </c>
      <c r="J104" s="58">
        <v>45725150</v>
      </c>
      <c r="K104" s="58">
        <v>18944719</v>
      </c>
      <c r="L104" s="58">
        <v>7554400</v>
      </c>
      <c r="M104" s="58">
        <v>46066413</v>
      </c>
      <c r="N104" s="49"/>
      <c r="O104" s="57">
        <f>SUM(D104:N104)</f>
        <v>227529321</v>
      </c>
      <c r="P104" s="50">
        <f>(O104/$O$109)*100</f>
        <v>84.584369872594</v>
      </c>
      <c r="Q104" s="5"/>
    </row>
    <row r="105" spans="2:17" ht="16.5" customHeight="1">
      <c r="B105" s="6"/>
      <c r="C105" t="s">
        <v>78</v>
      </c>
      <c r="D105" s="56">
        <v>1213904</v>
      </c>
      <c r="E105" s="56">
        <v>92400</v>
      </c>
      <c r="F105" s="56">
        <v>0</v>
      </c>
      <c r="G105" s="57">
        <v>156000</v>
      </c>
      <c r="H105" s="58">
        <v>96000</v>
      </c>
      <c r="I105" s="58">
        <v>0</v>
      </c>
      <c r="J105" s="58">
        <v>608000</v>
      </c>
      <c r="K105" s="58">
        <v>0</v>
      </c>
      <c r="L105" s="58">
        <v>0</v>
      </c>
      <c r="M105" s="58">
        <v>0</v>
      </c>
      <c r="N105" s="49"/>
      <c r="O105" s="57">
        <f>SUM(D105:N105)</f>
        <v>2166304</v>
      </c>
      <c r="P105" s="50">
        <f>(O105/$O$109)*100</f>
        <v>0.8053267947495868</v>
      </c>
      <c r="Q105" s="5"/>
    </row>
    <row r="106" spans="2:17" ht="16.5" customHeight="1">
      <c r="B106" s="6"/>
      <c r="C106" t="s">
        <v>79</v>
      </c>
      <c r="D106" s="56">
        <v>545200</v>
      </c>
      <c r="E106" s="56">
        <v>564400</v>
      </c>
      <c r="F106" s="56">
        <v>308000</v>
      </c>
      <c r="G106" s="57">
        <v>44000</v>
      </c>
      <c r="H106" s="58">
        <v>0</v>
      </c>
      <c r="I106" s="58">
        <v>400000</v>
      </c>
      <c r="J106" s="58">
        <v>0</v>
      </c>
      <c r="K106" s="58">
        <v>0</v>
      </c>
      <c r="L106" s="58">
        <v>0</v>
      </c>
      <c r="M106" s="58">
        <v>4198400</v>
      </c>
      <c r="N106" s="49"/>
      <c r="O106" s="57">
        <f>SUM(D106:N106)</f>
        <v>6060000</v>
      </c>
      <c r="P106" s="50">
        <f>(O106/$O$109)*100</f>
        <v>2.2528141831351904</v>
      </c>
      <c r="Q106" s="5"/>
    </row>
    <row r="107" spans="2:17" ht="16.5" customHeight="1">
      <c r="B107" s="6"/>
      <c r="C107" t="s">
        <v>80</v>
      </c>
      <c r="D107" s="56">
        <v>0</v>
      </c>
      <c r="E107" s="56">
        <v>880000</v>
      </c>
      <c r="F107" s="56">
        <v>1645566</v>
      </c>
      <c r="G107" s="57">
        <v>940000</v>
      </c>
      <c r="H107" s="58">
        <v>0</v>
      </c>
      <c r="I107" s="58">
        <v>0</v>
      </c>
      <c r="J107" s="58">
        <v>0</v>
      </c>
      <c r="K107" s="58">
        <v>1064000</v>
      </c>
      <c r="L107" s="58">
        <v>0</v>
      </c>
      <c r="M107" s="58">
        <v>1650035</v>
      </c>
      <c r="N107" s="49"/>
      <c r="O107" s="57">
        <f>SUM(D107:N107)</f>
        <v>6179601</v>
      </c>
      <c r="P107" s="50">
        <f>(O107/$O$109)*100</f>
        <v>2.2972760361248197</v>
      </c>
      <c r="Q107" s="5"/>
    </row>
    <row r="108" spans="2:17" ht="16.5" customHeight="1">
      <c r="B108" s="6"/>
      <c r="C108" t="s">
        <v>81</v>
      </c>
      <c r="D108" s="56">
        <f>1237044+131596</f>
        <v>1368640</v>
      </c>
      <c r="E108" s="56">
        <f>1990424+89902</f>
        <v>2080326</v>
      </c>
      <c r="F108" s="56">
        <f>765548+161893</f>
        <v>927441</v>
      </c>
      <c r="G108" s="57">
        <v>232000</v>
      </c>
      <c r="H108" s="58">
        <v>981537</v>
      </c>
      <c r="I108" s="58">
        <v>8136625</v>
      </c>
      <c r="J108" s="58">
        <v>8146896</v>
      </c>
      <c r="K108" s="58">
        <v>50130</v>
      </c>
      <c r="L108" s="58">
        <v>5048000</v>
      </c>
      <c r="M108" s="58">
        <v>90065</v>
      </c>
      <c r="N108" s="49"/>
      <c r="O108" s="57">
        <f>SUM(D108:N108)</f>
        <v>27061660</v>
      </c>
      <c r="P108" s="50">
        <f>(O108/$O$109)*100</f>
        <v>10.060213113396413</v>
      </c>
      <c r="Q108" s="5"/>
    </row>
    <row r="109" spans="2:17" ht="16.5" customHeight="1" thickBot="1">
      <c r="B109" s="7"/>
      <c r="C109" s="8" t="s">
        <v>11</v>
      </c>
      <c r="D109" s="51">
        <f aca="true" t="shared" si="20" ref="D109:M109">SUM(D103:D108)</f>
        <v>30189873</v>
      </c>
      <c r="E109" s="51">
        <f t="shared" si="20"/>
        <v>8582180</v>
      </c>
      <c r="F109" s="51">
        <f t="shared" si="20"/>
        <v>10203207</v>
      </c>
      <c r="G109" s="52">
        <f t="shared" si="20"/>
        <v>8603920</v>
      </c>
      <c r="H109" s="53">
        <f t="shared" si="20"/>
        <v>18977606</v>
      </c>
      <c r="I109" s="53">
        <f t="shared" si="20"/>
        <v>53293892</v>
      </c>
      <c r="J109" s="53">
        <f t="shared" si="20"/>
        <v>54480046</v>
      </c>
      <c r="K109" s="53">
        <f t="shared" si="20"/>
        <v>20058849</v>
      </c>
      <c r="L109" s="53">
        <f t="shared" si="20"/>
        <v>12602400</v>
      </c>
      <c r="M109" s="53">
        <f t="shared" si="20"/>
        <v>52004913</v>
      </c>
      <c r="N109" s="54"/>
      <c r="O109" s="52">
        <f>SUM(O103:O108)</f>
        <v>268996886</v>
      </c>
      <c r="P109" s="55">
        <f>(O109/$O$318)*100</f>
        <v>3.8500910309315537</v>
      </c>
      <c r="Q109" s="9"/>
    </row>
    <row r="110" spans="2:17" ht="16.5" customHeight="1">
      <c r="B110" s="6"/>
      <c r="D110" s="56"/>
      <c r="E110" s="56"/>
      <c r="F110" s="56"/>
      <c r="G110" s="57"/>
      <c r="H110" s="58"/>
      <c r="I110" s="58"/>
      <c r="J110" s="58"/>
      <c r="K110" s="58"/>
      <c r="L110" s="58"/>
      <c r="M110" s="58"/>
      <c r="N110" s="49"/>
      <c r="O110" s="57"/>
      <c r="P110" s="57"/>
      <c r="Q110" s="5"/>
    </row>
    <row r="111" spans="2:17" ht="16.5" customHeight="1">
      <c r="B111" s="6" t="s">
        <v>82</v>
      </c>
      <c r="C111" t="s">
        <v>83</v>
      </c>
      <c r="D111" s="56">
        <v>481903</v>
      </c>
      <c r="E111" s="56">
        <v>1000000</v>
      </c>
      <c r="F111" s="56">
        <v>1000000</v>
      </c>
      <c r="G111" s="57">
        <v>0</v>
      </c>
      <c r="H111" s="58">
        <v>0</v>
      </c>
      <c r="I111" s="58">
        <v>831200</v>
      </c>
      <c r="J111" s="58">
        <v>1600000</v>
      </c>
      <c r="K111" s="58">
        <v>0</v>
      </c>
      <c r="L111" s="58">
        <v>240000</v>
      </c>
      <c r="M111" s="58">
        <v>0</v>
      </c>
      <c r="N111" s="49"/>
      <c r="O111" s="57">
        <f>SUM(D111:N111)</f>
        <v>5153103</v>
      </c>
      <c r="P111" s="50">
        <f>(O111/$O$116)*100</f>
        <v>8.196186996252939</v>
      </c>
      <c r="Q111" s="5"/>
    </row>
    <row r="112" spans="2:17" ht="16.5" customHeight="1">
      <c r="B112" s="6"/>
      <c r="C112" t="s">
        <v>84</v>
      </c>
      <c r="D112" s="56">
        <v>0</v>
      </c>
      <c r="E112" s="56">
        <v>0</v>
      </c>
      <c r="F112" s="56">
        <v>6592000</v>
      </c>
      <c r="G112" s="57">
        <v>2636160</v>
      </c>
      <c r="H112" s="58">
        <v>2842457</v>
      </c>
      <c r="I112" s="58">
        <v>444200</v>
      </c>
      <c r="J112" s="58">
        <v>3200756</v>
      </c>
      <c r="K112" s="58">
        <v>4484703</v>
      </c>
      <c r="L112" s="58">
        <v>2708000</v>
      </c>
      <c r="M112" s="58">
        <v>492800</v>
      </c>
      <c r="N112" s="49"/>
      <c r="O112" s="57">
        <f>SUM(D112:N112)</f>
        <v>23401076</v>
      </c>
      <c r="P112" s="50">
        <f>(O112/$O$116)*100</f>
        <v>37.22021368669067</v>
      </c>
      <c r="Q112" s="5"/>
    </row>
    <row r="113" spans="2:20" ht="16.5" customHeight="1">
      <c r="B113" s="6"/>
      <c r="C113" t="s">
        <v>85</v>
      </c>
      <c r="D113" s="56">
        <v>1599459</v>
      </c>
      <c r="E113" s="56">
        <v>2517566</v>
      </c>
      <c r="F113" s="56">
        <v>435201</v>
      </c>
      <c r="G113" s="57">
        <v>1669836</v>
      </c>
      <c r="H113" s="58">
        <v>1245284</v>
      </c>
      <c r="I113" s="58">
        <v>206800</v>
      </c>
      <c r="J113" s="58">
        <v>2112015</v>
      </c>
      <c r="K113" s="58">
        <v>838800</v>
      </c>
      <c r="L113" s="58">
        <v>2362996</v>
      </c>
      <c r="M113" s="58">
        <v>1044351</v>
      </c>
      <c r="N113" s="49"/>
      <c r="O113" s="57">
        <f>SUM(D113:N113)</f>
        <v>14032308</v>
      </c>
      <c r="P113" s="50">
        <f>(O113/$O$116)*100</f>
        <v>22.31886697335879</v>
      </c>
      <c r="Q113" s="5"/>
      <c r="S113" s="3"/>
      <c r="T113" s="3"/>
    </row>
    <row r="114" spans="2:20" ht="16.5" customHeight="1">
      <c r="B114" s="6"/>
      <c r="C114" t="s">
        <v>86</v>
      </c>
      <c r="D114" s="56">
        <v>719200</v>
      </c>
      <c r="E114" s="56">
        <v>216000</v>
      </c>
      <c r="F114" s="56">
        <v>448000</v>
      </c>
      <c r="G114" s="57">
        <v>123761</v>
      </c>
      <c r="H114" s="58">
        <v>885400</v>
      </c>
      <c r="I114" s="58">
        <v>851600</v>
      </c>
      <c r="J114" s="58">
        <v>500000</v>
      </c>
      <c r="K114" s="58">
        <v>2232000</v>
      </c>
      <c r="L114" s="58">
        <v>1340400</v>
      </c>
      <c r="M114" s="58">
        <v>977200</v>
      </c>
      <c r="N114" s="49"/>
      <c r="O114" s="57">
        <f>SUM(D114:N114)</f>
        <v>8293561</v>
      </c>
      <c r="P114" s="50">
        <f>(O114/$O$116)*100</f>
        <v>13.191193116231235</v>
      </c>
      <c r="Q114" s="5"/>
      <c r="S114" s="3"/>
      <c r="T114" s="3"/>
    </row>
    <row r="115" spans="2:20" ht="16.5" customHeight="1">
      <c r="B115" s="6"/>
      <c r="C115" t="s">
        <v>87</v>
      </c>
      <c r="D115" s="56">
        <v>348000</v>
      </c>
      <c r="E115" s="56">
        <v>1679761</v>
      </c>
      <c r="F115" s="56">
        <v>919264</v>
      </c>
      <c r="G115" s="57">
        <v>952800</v>
      </c>
      <c r="H115" s="58">
        <v>1159840</v>
      </c>
      <c r="I115" s="58">
        <v>1360253</v>
      </c>
      <c r="J115" s="58">
        <v>2692326</v>
      </c>
      <c r="K115" s="58">
        <v>1516189</v>
      </c>
      <c r="L115" s="58">
        <v>1038016</v>
      </c>
      <c r="M115" s="58">
        <v>325458</v>
      </c>
      <c r="N115" s="49"/>
      <c r="O115" s="57">
        <f>SUM(D115:N115)</f>
        <v>11991907</v>
      </c>
      <c r="P115" s="50">
        <f>(O115/$O$116)*100</f>
        <v>19.073539227466362</v>
      </c>
      <c r="Q115" s="5"/>
      <c r="S115" s="3"/>
      <c r="T115" s="3"/>
    </row>
    <row r="116" spans="2:20" ht="16.5" customHeight="1" thickBot="1">
      <c r="B116" s="7"/>
      <c r="C116" s="8" t="s">
        <v>11</v>
      </c>
      <c r="D116" s="51">
        <f aca="true" t="shared" si="21" ref="D116:M116">SUM(D110:D115)</f>
        <v>3148562</v>
      </c>
      <c r="E116" s="51">
        <f t="shared" si="21"/>
        <v>5413327</v>
      </c>
      <c r="F116" s="51">
        <f t="shared" si="21"/>
        <v>9394465</v>
      </c>
      <c r="G116" s="52">
        <f t="shared" si="21"/>
        <v>5382557</v>
      </c>
      <c r="H116" s="53">
        <f t="shared" si="21"/>
        <v>6132981</v>
      </c>
      <c r="I116" s="53">
        <f t="shared" si="21"/>
        <v>3694053</v>
      </c>
      <c r="J116" s="53">
        <f t="shared" si="21"/>
        <v>10105097</v>
      </c>
      <c r="K116" s="53">
        <f t="shared" si="21"/>
        <v>9071692</v>
      </c>
      <c r="L116" s="53">
        <f t="shared" si="21"/>
        <v>7689412</v>
      </c>
      <c r="M116" s="53">
        <f t="shared" si="21"/>
        <v>2839809</v>
      </c>
      <c r="N116" s="54"/>
      <c r="O116" s="52">
        <f>SUM(O110:O115)</f>
        <v>62871955</v>
      </c>
      <c r="P116" s="55">
        <f>(O116/$O$318)*100</f>
        <v>0.8998719414269808</v>
      </c>
      <c r="Q116" s="9"/>
      <c r="S116" s="3"/>
      <c r="T116" s="3"/>
    </row>
    <row r="117" spans="2:20" ht="16.5" customHeight="1">
      <c r="B117" s="6"/>
      <c r="D117" s="56"/>
      <c r="E117" s="56"/>
      <c r="F117" s="56"/>
      <c r="G117" s="57"/>
      <c r="H117" s="58"/>
      <c r="I117" s="58"/>
      <c r="J117" s="58"/>
      <c r="K117" s="58"/>
      <c r="L117" s="58"/>
      <c r="M117" s="58"/>
      <c r="N117" s="49"/>
      <c r="O117" s="57"/>
      <c r="P117" s="57"/>
      <c r="Q117" s="5"/>
      <c r="S117" s="3"/>
      <c r="T117" s="3"/>
    </row>
    <row r="118" spans="2:20" ht="16.5" customHeight="1">
      <c r="B118" s="6" t="s">
        <v>88</v>
      </c>
      <c r="C118" t="s">
        <v>89</v>
      </c>
      <c r="D118" s="56">
        <v>0</v>
      </c>
      <c r="E118" s="56">
        <v>0</v>
      </c>
      <c r="F118" s="56">
        <v>0</v>
      </c>
      <c r="G118" s="57">
        <v>0</v>
      </c>
      <c r="H118" s="58">
        <v>120000</v>
      </c>
      <c r="I118" s="58">
        <v>124850</v>
      </c>
      <c r="J118" s="58">
        <v>2112000</v>
      </c>
      <c r="K118" s="58">
        <v>168000</v>
      </c>
      <c r="L118" s="58">
        <v>0</v>
      </c>
      <c r="M118" s="58">
        <v>0</v>
      </c>
      <c r="N118" s="49"/>
      <c r="O118" s="57">
        <f>SUM(D118:N118)</f>
        <v>2524850</v>
      </c>
      <c r="P118" s="50">
        <f>(O118/$O$120)*100</f>
        <v>29.13766095042195</v>
      </c>
      <c r="Q118" s="5"/>
      <c r="S118" s="3"/>
      <c r="T118" s="3"/>
    </row>
    <row r="119" spans="2:20" ht="16.5" customHeight="1">
      <c r="B119" s="6"/>
      <c r="C119" t="s">
        <v>90</v>
      </c>
      <c r="D119" s="56">
        <v>0</v>
      </c>
      <c r="E119" s="56">
        <v>379187</v>
      </c>
      <c r="F119" s="56">
        <v>1708368</v>
      </c>
      <c r="G119" s="57">
        <v>1585426</v>
      </c>
      <c r="H119" s="58">
        <v>1060882</v>
      </c>
      <c r="I119" s="58">
        <v>199413</v>
      </c>
      <c r="J119" s="58">
        <v>412000</v>
      </c>
      <c r="K119" s="58">
        <v>0</v>
      </c>
      <c r="L119" s="58">
        <v>795120</v>
      </c>
      <c r="M119" s="58">
        <v>0</v>
      </c>
      <c r="N119" s="49"/>
      <c r="O119" s="57">
        <f>SUM(D119:N119)</f>
        <v>6140396</v>
      </c>
      <c r="P119" s="50">
        <f>(O119/$O$120)*100</f>
        <v>70.86233904957805</v>
      </c>
      <c r="Q119" s="5"/>
      <c r="S119" s="3"/>
      <c r="T119" s="3"/>
    </row>
    <row r="120" spans="2:20" ht="16.5" customHeight="1" thickBot="1">
      <c r="B120" s="7"/>
      <c r="C120" s="8" t="s">
        <v>11</v>
      </c>
      <c r="D120" s="51">
        <f aca="true" t="shared" si="22" ref="D120:M120">SUM(D117:D119)</f>
        <v>0</v>
      </c>
      <c r="E120" s="51">
        <f t="shared" si="22"/>
        <v>379187</v>
      </c>
      <c r="F120" s="51">
        <f t="shared" si="22"/>
        <v>1708368</v>
      </c>
      <c r="G120" s="52">
        <f t="shared" si="22"/>
        <v>1585426</v>
      </c>
      <c r="H120" s="53">
        <f t="shared" si="22"/>
        <v>1180882</v>
      </c>
      <c r="I120" s="53">
        <f t="shared" si="22"/>
        <v>324263</v>
      </c>
      <c r="J120" s="53">
        <f t="shared" si="22"/>
        <v>2524000</v>
      </c>
      <c r="K120" s="53">
        <f t="shared" si="22"/>
        <v>168000</v>
      </c>
      <c r="L120" s="53">
        <f t="shared" si="22"/>
        <v>795120</v>
      </c>
      <c r="M120" s="53">
        <f t="shared" si="22"/>
        <v>0</v>
      </c>
      <c r="N120" s="54"/>
      <c r="O120" s="52">
        <f>SUM(O117:O119)</f>
        <v>8665246</v>
      </c>
      <c r="P120" s="55">
        <f>(O120/$O$318)*100</f>
        <v>0.12402368816052212</v>
      </c>
      <c r="Q120" s="9"/>
      <c r="S120" s="3"/>
      <c r="T120" s="3"/>
    </row>
    <row r="121" spans="2:20" ht="16.5" customHeight="1">
      <c r="B121" s="6"/>
      <c r="D121" s="56"/>
      <c r="E121" s="56"/>
      <c r="F121" s="56"/>
      <c r="G121" s="57"/>
      <c r="H121" s="58"/>
      <c r="I121" s="58"/>
      <c r="J121" s="58"/>
      <c r="K121" s="58"/>
      <c r="L121" s="58"/>
      <c r="M121" s="58"/>
      <c r="N121" s="49"/>
      <c r="O121" s="57"/>
      <c r="P121" s="57"/>
      <c r="Q121" s="5"/>
      <c r="S121" s="3"/>
      <c r="T121" s="3"/>
    </row>
    <row r="122" spans="2:20" ht="16.5" customHeight="1">
      <c r="B122" s="6" t="s">
        <v>91</v>
      </c>
      <c r="C122" t="s">
        <v>92</v>
      </c>
      <c r="D122" s="56">
        <v>0</v>
      </c>
      <c r="E122" s="56">
        <v>116000</v>
      </c>
      <c r="F122" s="56">
        <v>0</v>
      </c>
      <c r="G122" s="57">
        <v>645000</v>
      </c>
      <c r="H122" s="58">
        <v>124450</v>
      </c>
      <c r="I122" s="58">
        <v>800000</v>
      </c>
      <c r="J122" s="58">
        <v>0</v>
      </c>
      <c r="K122" s="58">
        <v>0</v>
      </c>
      <c r="L122" s="58">
        <v>0</v>
      </c>
      <c r="M122" s="58">
        <v>459475</v>
      </c>
      <c r="N122" s="49"/>
      <c r="O122" s="57">
        <f>SUM(D122:N122)</f>
        <v>2144925</v>
      </c>
      <c r="P122" s="50">
        <f>(O122/$O$125)*100</f>
        <v>7.13403491009887</v>
      </c>
      <c r="Q122" s="5"/>
      <c r="S122" s="3"/>
      <c r="T122" s="3"/>
    </row>
    <row r="123" spans="2:20" ht="16.5" customHeight="1">
      <c r="B123" s="6"/>
      <c r="C123" t="s">
        <v>93</v>
      </c>
      <c r="D123" s="56">
        <v>0</v>
      </c>
      <c r="E123" s="56">
        <v>0</v>
      </c>
      <c r="F123" s="56">
        <v>3984560</v>
      </c>
      <c r="G123" s="57">
        <v>4250337</v>
      </c>
      <c r="H123" s="58">
        <v>579340</v>
      </c>
      <c r="I123" s="58">
        <v>4166600</v>
      </c>
      <c r="J123" s="58">
        <v>4257900</v>
      </c>
      <c r="K123" s="58">
        <v>4206440</v>
      </c>
      <c r="L123" s="58">
        <v>4003754</v>
      </c>
      <c r="M123" s="58">
        <v>398400</v>
      </c>
      <c r="N123" s="49"/>
      <c r="O123" s="57">
        <f>SUM(D123:N123)</f>
        <v>25847331</v>
      </c>
      <c r="P123" s="50">
        <f>(O123/$O$125)*100</f>
        <v>85.96839595178422</v>
      </c>
      <c r="Q123" s="5"/>
      <c r="S123" s="3"/>
      <c r="T123" s="3"/>
    </row>
    <row r="124" spans="2:20" ht="16.5" customHeight="1">
      <c r="B124" s="6"/>
      <c r="C124" t="s">
        <v>94</v>
      </c>
      <c r="D124" s="56">
        <v>320000</v>
      </c>
      <c r="E124" s="56">
        <v>148800</v>
      </c>
      <c r="F124" s="56">
        <v>80000</v>
      </c>
      <c r="G124" s="57">
        <v>40800</v>
      </c>
      <c r="H124" s="58">
        <v>176000</v>
      </c>
      <c r="I124" s="58">
        <v>240000</v>
      </c>
      <c r="J124" s="58">
        <v>423229</v>
      </c>
      <c r="K124" s="58">
        <v>84000</v>
      </c>
      <c r="L124" s="58">
        <v>176000</v>
      </c>
      <c r="M124" s="58">
        <v>385000</v>
      </c>
      <c r="N124" s="49"/>
      <c r="O124" s="57">
        <f>SUM(D124:N124)</f>
        <v>2073829</v>
      </c>
      <c r="P124" s="50">
        <f>(O124/$O$125)*100</f>
        <v>6.897569138116919</v>
      </c>
      <c r="Q124" s="5"/>
      <c r="S124" s="3"/>
      <c r="T124" s="3"/>
    </row>
    <row r="125" spans="2:20" ht="16.5" customHeight="1" thickBot="1">
      <c r="B125" s="7"/>
      <c r="C125" s="8" t="s">
        <v>11</v>
      </c>
      <c r="D125" s="51">
        <f aca="true" t="shared" si="23" ref="D125:M125">SUM(D121:D124)</f>
        <v>320000</v>
      </c>
      <c r="E125" s="51">
        <f t="shared" si="23"/>
        <v>264800</v>
      </c>
      <c r="F125" s="51">
        <f t="shared" si="23"/>
        <v>4064560</v>
      </c>
      <c r="G125" s="52">
        <f t="shared" si="23"/>
        <v>4936137</v>
      </c>
      <c r="H125" s="53">
        <f t="shared" si="23"/>
        <v>879790</v>
      </c>
      <c r="I125" s="53">
        <f t="shared" si="23"/>
        <v>5206600</v>
      </c>
      <c r="J125" s="53">
        <f t="shared" si="23"/>
        <v>4681129</v>
      </c>
      <c r="K125" s="53">
        <f t="shared" si="23"/>
        <v>4290440</v>
      </c>
      <c r="L125" s="53">
        <f t="shared" si="23"/>
        <v>4179754</v>
      </c>
      <c r="M125" s="53">
        <f t="shared" si="23"/>
        <v>1242875</v>
      </c>
      <c r="N125" s="54"/>
      <c r="O125" s="52">
        <f>SUM(O121:O124)</f>
        <v>30066085</v>
      </c>
      <c r="P125" s="55">
        <f>(O125/$O$318)*100</f>
        <v>0.4303290120381754</v>
      </c>
      <c r="Q125" s="9"/>
      <c r="S125" s="3"/>
      <c r="T125" s="3"/>
    </row>
    <row r="126" spans="2:20" ht="16.5" customHeight="1">
      <c r="B126" s="6"/>
      <c r="D126" s="56"/>
      <c r="E126" s="56"/>
      <c r="F126" s="56"/>
      <c r="G126" s="57"/>
      <c r="H126" s="58"/>
      <c r="I126" s="58"/>
      <c r="J126" s="58"/>
      <c r="K126" s="58"/>
      <c r="L126" s="58"/>
      <c r="M126" s="58"/>
      <c r="N126" s="49"/>
      <c r="O126" s="57"/>
      <c r="P126" s="57"/>
      <c r="Q126" s="5"/>
      <c r="S126" s="3"/>
      <c r="T126" s="3"/>
    </row>
    <row r="127" spans="2:20" ht="16.5" customHeight="1">
      <c r="B127" s="6" t="s">
        <v>95</v>
      </c>
      <c r="C127" t="s">
        <v>96</v>
      </c>
      <c r="D127" s="56">
        <v>166000</v>
      </c>
      <c r="E127" s="56">
        <v>249000</v>
      </c>
      <c r="F127" s="56">
        <v>2400343</v>
      </c>
      <c r="G127" s="57">
        <v>100000</v>
      </c>
      <c r="H127" s="58">
        <v>0</v>
      </c>
      <c r="I127" s="58">
        <v>735000</v>
      </c>
      <c r="J127" s="58">
        <v>0</v>
      </c>
      <c r="K127" s="58">
        <v>826843</v>
      </c>
      <c r="L127" s="58">
        <v>207500</v>
      </c>
      <c r="M127" s="58">
        <v>738700</v>
      </c>
      <c r="N127" s="49"/>
      <c r="O127" s="57">
        <f>SUM(D127:N127)</f>
        <v>5423386</v>
      </c>
      <c r="P127" s="50">
        <f>(O127/$O$131)*100</f>
        <v>12.89144427001943</v>
      </c>
      <c r="Q127" s="5"/>
      <c r="S127" s="3"/>
      <c r="T127" s="3"/>
    </row>
    <row r="128" spans="2:20" ht="16.5" customHeight="1">
      <c r="B128" s="6"/>
      <c r="C128" t="s">
        <v>97</v>
      </c>
      <c r="D128" s="56">
        <v>5368500</v>
      </c>
      <c r="E128" s="56">
        <v>6946604</v>
      </c>
      <c r="F128" s="56">
        <v>3165000</v>
      </c>
      <c r="G128" s="57">
        <v>3894037</v>
      </c>
      <c r="H128" s="58">
        <v>2366300</v>
      </c>
      <c r="I128" s="58">
        <v>330000</v>
      </c>
      <c r="J128" s="58">
        <v>2210500</v>
      </c>
      <c r="K128" s="58">
        <v>901010</v>
      </c>
      <c r="L128" s="58">
        <v>823000</v>
      </c>
      <c r="M128" s="58">
        <v>0</v>
      </c>
      <c r="N128" s="49"/>
      <c r="O128" s="57">
        <f>SUM(D128:N128)</f>
        <v>26004951</v>
      </c>
      <c r="P128" s="50">
        <f>(O128/$O$131)*100</f>
        <v>61.81403583685285</v>
      </c>
      <c r="Q128" s="5"/>
      <c r="S128" s="3"/>
      <c r="T128" s="3"/>
    </row>
    <row r="129" spans="2:20" ht="16.5" customHeight="1">
      <c r="B129" s="6"/>
      <c r="C129" t="s">
        <v>98</v>
      </c>
      <c r="D129" s="56">
        <v>1342450</v>
      </c>
      <c r="E129" s="56">
        <v>1263512</v>
      </c>
      <c r="F129" s="56">
        <v>0</v>
      </c>
      <c r="G129" s="57">
        <v>415000</v>
      </c>
      <c r="H129" s="58">
        <v>20800</v>
      </c>
      <c r="I129" s="58">
        <v>53120</v>
      </c>
      <c r="J129" s="58">
        <v>311250</v>
      </c>
      <c r="K129" s="58">
        <v>0</v>
      </c>
      <c r="L129" s="58">
        <v>1568700</v>
      </c>
      <c r="M129" s="58">
        <v>132800</v>
      </c>
      <c r="N129" s="49"/>
      <c r="O129" s="57">
        <f>SUM(D129:N129)</f>
        <v>5107632</v>
      </c>
      <c r="P129" s="50">
        <f>(O129/$O$131)*100</f>
        <v>12.14089376632382</v>
      </c>
      <c r="Q129" s="5"/>
      <c r="S129" s="3"/>
      <c r="T129" s="3"/>
    </row>
    <row r="130" spans="2:20" ht="16.5" customHeight="1">
      <c r="B130" s="6"/>
      <c r="C130" t="s">
        <v>99</v>
      </c>
      <c r="D130" s="56">
        <v>1561120</v>
      </c>
      <c r="E130" s="56">
        <v>182400</v>
      </c>
      <c r="F130" s="56">
        <v>180000</v>
      </c>
      <c r="G130" s="57">
        <v>400000</v>
      </c>
      <c r="H130" s="58">
        <v>345734</v>
      </c>
      <c r="I130" s="58">
        <v>398200</v>
      </c>
      <c r="J130" s="58">
        <v>415134</v>
      </c>
      <c r="K130" s="58">
        <v>1028500</v>
      </c>
      <c r="L130" s="58">
        <v>0</v>
      </c>
      <c r="M130" s="58">
        <v>1022597</v>
      </c>
      <c r="N130" s="49"/>
      <c r="O130" s="57">
        <f>SUM(D130:N130)</f>
        <v>5533685</v>
      </c>
      <c r="P130" s="50">
        <f>(O130/$O$131)*100</f>
        <v>13.153626126803895</v>
      </c>
      <c r="Q130" s="5"/>
      <c r="S130" s="3"/>
      <c r="T130" s="3"/>
    </row>
    <row r="131" spans="2:20" ht="16.5" customHeight="1" thickBot="1">
      <c r="B131" s="7"/>
      <c r="C131" s="8" t="s">
        <v>11</v>
      </c>
      <c r="D131" s="51">
        <f aca="true" t="shared" si="24" ref="D131:M131">SUM(D126:D130)</f>
        <v>8438070</v>
      </c>
      <c r="E131" s="51">
        <f t="shared" si="24"/>
        <v>8641516</v>
      </c>
      <c r="F131" s="51">
        <f t="shared" si="24"/>
        <v>5745343</v>
      </c>
      <c r="G131" s="52">
        <f t="shared" si="24"/>
        <v>4809037</v>
      </c>
      <c r="H131" s="53">
        <f t="shared" si="24"/>
        <v>2732834</v>
      </c>
      <c r="I131" s="53">
        <f t="shared" si="24"/>
        <v>1516320</v>
      </c>
      <c r="J131" s="53">
        <f t="shared" si="24"/>
        <v>2936884</v>
      </c>
      <c r="K131" s="53">
        <f t="shared" si="24"/>
        <v>2756353</v>
      </c>
      <c r="L131" s="53">
        <f t="shared" si="24"/>
        <v>2599200</v>
      </c>
      <c r="M131" s="53">
        <f t="shared" si="24"/>
        <v>1894097</v>
      </c>
      <c r="N131" s="54"/>
      <c r="O131" s="52">
        <f>SUM(O126:O130)</f>
        <v>42069654</v>
      </c>
      <c r="P131" s="55">
        <f>(O131/$O$318)*100</f>
        <v>0.6021333553273689</v>
      </c>
      <c r="Q131" s="9"/>
      <c r="S131" s="3"/>
      <c r="T131" s="3"/>
    </row>
    <row r="132" spans="2:20" ht="16.5" customHeight="1">
      <c r="B132" s="6"/>
      <c r="D132" s="56"/>
      <c r="E132" s="56"/>
      <c r="F132" s="56"/>
      <c r="G132" s="57"/>
      <c r="H132" s="58"/>
      <c r="I132" s="58"/>
      <c r="J132" s="58"/>
      <c r="K132" s="58"/>
      <c r="L132" s="58"/>
      <c r="M132" s="58"/>
      <c r="N132" s="49"/>
      <c r="O132" s="57"/>
      <c r="P132" s="57"/>
      <c r="Q132" s="5"/>
      <c r="S132" s="3"/>
      <c r="T132" s="3"/>
    </row>
    <row r="133" spans="2:20" ht="16.5" customHeight="1">
      <c r="B133" s="6" t="s">
        <v>100</v>
      </c>
      <c r="C133" t="s">
        <v>101</v>
      </c>
      <c r="D133" s="56">
        <v>42927920</v>
      </c>
      <c r="E133" s="56">
        <v>30310836</v>
      </c>
      <c r="F133" s="56">
        <v>1051344</v>
      </c>
      <c r="G133" s="57">
        <v>368000</v>
      </c>
      <c r="H133" s="58">
        <v>0</v>
      </c>
      <c r="I133" s="58">
        <v>3096080</v>
      </c>
      <c r="J133" s="58">
        <v>37223920</v>
      </c>
      <c r="K133" s="58">
        <v>18944104</v>
      </c>
      <c r="L133" s="58">
        <v>19570896</v>
      </c>
      <c r="M133" s="58">
        <v>17520000</v>
      </c>
      <c r="N133" s="49"/>
      <c r="O133" s="57">
        <f aca="true" t="shared" si="25" ref="O133:O138">SUM(D133:N133)</f>
        <v>171013100</v>
      </c>
      <c r="P133" s="50">
        <f aca="true" t="shared" si="26" ref="P133:P138">(O133/$O$139)*100</f>
        <v>72.80896625761322</v>
      </c>
      <c r="Q133" s="5"/>
      <c r="S133" s="3"/>
      <c r="T133" s="3"/>
    </row>
    <row r="134" spans="2:20" ht="16.5" customHeight="1">
      <c r="B134" s="6"/>
      <c r="C134" t="s">
        <v>102</v>
      </c>
      <c r="D134" s="56">
        <v>1056000</v>
      </c>
      <c r="E134" s="56">
        <v>970000</v>
      </c>
      <c r="F134" s="56">
        <v>194400</v>
      </c>
      <c r="G134" s="57">
        <v>1024816</v>
      </c>
      <c r="H134" s="58">
        <v>4416000</v>
      </c>
      <c r="I134" s="58">
        <v>702000</v>
      </c>
      <c r="J134" s="58">
        <v>0</v>
      </c>
      <c r="K134" s="58">
        <v>573600</v>
      </c>
      <c r="L134" s="58">
        <v>2880000</v>
      </c>
      <c r="M134" s="58">
        <v>753000</v>
      </c>
      <c r="N134" s="49"/>
      <c r="O134" s="57">
        <f t="shared" si="25"/>
        <v>12569816</v>
      </c>
      <c r="P134" s="50">
        <f t="shared" si="26"/>
        <v>5.351609373833975</v>
      </c>
      <c r="Q134" s="5"/>
      <c r="S134" s="3"/>
      <c r="T134" s="3"/>
    </row>
    <row r="135" spans="2:20" ht="16.5" customHeight="1">
      <c r="B135" s="6"/>
      <c r="C135" t="s">
        <v>103</v>
      </c>
      <c r="D135" s="56">
        <v>1060000</v>
      </c>
      <c r="E135" s="56">
        <v>576000</v>
      </c>
      <c r="F135" s="56">
        <v>180000</v>
      </c>
      <c r="G135" s="57">
        <v>400000</v>
      </c>
      <c r="H135" s="58">
        <v>1104000</v>
      </c>
      <c r="I135" s="58">
        <v>707251</v>
      </c>
      <c r="J135" s="58">
        <v>0</v>
      </c>
      <c r="K135" s="58">
        <v>1264000</v>
      </c>
      <c r="L135" s="58">
        <v>960000</v>
      </c>
      <c r="M135" s="58">
        <v>816000</v>
      </c>
      <c r="N135" s="49"/>
      <c r="O135" s="57">
        <f t="shared" si="25"/>
        <v>7067251</v>
      </c>
      <c r="P135" s="50">
        <f t="shared" si="26"/>
        <v>3.0088878547496267</v>
      </c>
      <c r="Q135" s="5"/>
      <c r="S135" s="3"/>
      <c r="T135" s="3"/>
    </row>
    <row r="136" spans="2:20" ht="16.5" customHeight="1">
      <c r="B136" s="6"/>
      <c r="C136" t="s">
        <v>43</v>
      </c>
      <c r="D136" s="56">
        <v>1491308</v>
      </c>
      <c r="E136" s="56">
        <v>5560000</v>
      </c>
      <c r="F136" s="56">
        <v>2400000</v>
      </c>
      <c r="G136" s="57">
        <v>240000</v>
      </c>
      <c r="H136" s="58">
        <v>3140000</v>
      </c>
      <c r="I136" s="58">
        <v>4718648</v>
      </c>
      <c r="J136" s="58">
        <v>1060000</v>
      </c>
      <c r="K136" s="58">
        <v>1072000</v>
      </c>
      <c r="L136" s="58">
        <v>400000</v>
      </c>
      <c r="M136" s="58">
        <v>1116300</v>
      </c>
      <c r="N136" s="49"/>
      <c r="O136" s="57">
        <f t="shared" si="25"/>
        <v>21198256</v>
      </c>
      <c r="P136" s="50">
        <f t="shared" si="26"/>
        <v>9.025174713657885</v>
      </c>
      <c r="Q136" s="5"/>
      <c r="S136" s="3"/>
      <c r="T136" s="3"/>
    </row>
    <row r="137" spans="2:20" ht="16.5" customHeight="1">
      <c r="B137" s="6"/>
      <c r="C137" t="s">
        <v>104</v>
      </c>
      <c r="D137" s="56">
        <v>2620600</v>
      </c>
      <c r="E137" s="56">
        <v>1814960</v>
      </c>
      <c r="F137" s="56">
        <v>888232</v>
      </c>
      <c r="G137" s="57">
        <v>2970300</v>
      </c>
      <c r="H137" s="58">
        <v>1970704</v>
      </c>
      <c r="I137" s="58">
        <v>576993</v>
      </c>
      <c r="J137" s="58">
        <v>976400</v>
      </c>
      <c r="K137" s="58">
        <v>898000</v>
      </c>
      <c r="L137" s="58">
        <v>320000</v>
      </c>
      <c r="M137" s="58">
        <v>381600</v>
      </c>
      <c r="N137" s="49"/>
      <c r="O137" s="57">
        <f t="shared" si="25"/>
        <v>13417789</v>
      </c>
      <c r="P137" s="50">
        <f t="shared" si="26"/>
        <v>5.712634567485029</v>
      </c>
      <c r="Q137" s="5"/>
      <c r="S137" s="3"/>
      <c r="T137" s="3"/>
    </row>
    <row r="138" spans="2:20" ht="16.5" customHeight="1">
      <c r="B138" s="6"/>
      <c r="C138" t="s">
        <v>105</v>
      </c>
      <c r="D138" s="56">
        <v>832000</v>
      </c>
      <c r="E138" s="56">
        <v>1992000</v>
      </c>
      <c r="F138" s="56">
        <v>1079600</v>
      </c>
      <c r="G138" s="57">
        <v>3729804</v>
      </c>
      <c r="H138" s="58">
        <v>0</v>
      </c>
      <c r="I138" s="58">
        <v>292000</v>
      </c>
      <c r="J138" s="58">
        <v>829832</v>
      </c>
      <c r="K138" s="58">
        <v>349556</v>
      </c>
      <c r="L138" s="58">
        <v>337180</v>
      </c>
      <c r="M138" s="58">
        <v>170992</v>
      </c>
      <c r="N138" s="49"/>
      <c r="O138" s="57">
        <f t="shared" si="25"/>
        <v>9612964</v>
      </c>
      <c r="P138" s="50">
        <f t="shared" si="26"/>
        <v>4.092727232660251</v>
      </c>
      <c r="Q138" s="5"/>
      <c r="S138" s="3"/>
      <c r="T138" s="3"/>
    </row>
    <row r="139" spans="2:20" ht="16.5" customHeight="1" thickBot="1">
      <c r="B139" s="7"/>
      <c r="C139" s="8" t="s">
        <v>11</v>
      </c>
      <c r="D139" s="51">
        <f aca="true" t="shared" si="27" ref="D139:M139">SUM(D132:D138)</f>
        <v>49987828</v>
      </c>
      <c r="E139" s="51">
        <f t="shared" si="27"/>
        <v>41223796</v>
      </c>
      <c r="F139" s="51">
        <f t="shared" si="27"/>
        <v>5793576</v>
      </c>
      <c r="G139" s="52">
        <f t="shared" si="27"/>
        <v>8732920</v>
      </c>
      <c r="H139" s="53">
        <f t="shared" si="27"/>
        <v>10630704</v>
      </c>
      <c r="I139" s="53">
        <f t="shared" si="27"/>
        <v>10092972</v>
      </c>
      <c r="J139" s="53">
        <f t="shared" si="27"/>
        <v>40090152</v>
      </c>
      <c r="K139" s="53">
        <f t="shared" si="27"/>
        <v>23101260</v>
      </c>
      <c r="L139" s="53">
        <f t="shared" si="27"/>
        <v>24468076</v>
      </c>
      <c r="M139" s="53">
        <f t="shared" si="27"/>
        <v>20757892</v>
      </c>
      <c r="N139" s="54"/>
      <c r="O139" s="52">
        <f>SUM(O132:O138)</f>
        <v>234879176</v>
      </c>
      <c r="P139" s="55">
        <f>(O139/$O$318)*100</f>
        <v>3.361772035049483</v>
      </c>
      <c r="Q139" s="9"/>
      <c r="S139" s="3"/>
      <c r="T139" s="3"/>
    </row>
    <row r="140" spans="2:20" ht="16.5" customHeight="1">
      <c r="B140" s="6"/>
      <c r="D140" s="56"/>
      <c r="E140" s="56"/>
      <c r="F140" s="56"/>
      <c r="G140" s="57"/>
      <c r="H140" s="58"/>
      <c r="I140" s="58"/>
      <c r="J140" s="58"/>
      <c r="K140" s="58"/>
      <c r="L140" s="58"/>
      <c r="M140" s="58"/>
      <c r="N140" s="49"/>
      <c r="O140" s="57"/>
      <c r="P140" s="57"/>
      <c r="Q140" s="5"/>
      <c r="S140" s="3"/>
      <c r="T140" s="3"/>
    </row>
    <row r="141" spans="2:20" ht="16.5" customHeight="1">
      <c r="B141" s="6" t="s">
        <v>106</v>
      </c>
      <c r="C141" t="s">
        <v>107</v>
      </c>
      <c r="D141" s="56">
        <v>0</v>
      </c>
      <c r="E141" s="56">
        <v>265600</v>
      </c>
      <c r="F141" s="56">
        <v>5600</v>
      </c>
      <c r="G141" s="57">
        <v>0</v>
      </c>
      <c r="H141" s="58">
        <v>3340400</v>
      </c>
      <c r="I141" s="58">
        <v>8987000</v>
      </c>
      <c r="J141" s="58">
        <v>11104524</v>
      </c>
      <c r="K141" s="58">
        <v>202000</v>
      </c>
      <c r="L141" s="58">
        <v>13680000</v>
      </c>
      <c r="M141" s="58">
        <v>178335</v>
      </c>
      <c r="N141" s="49"/>
      <c r="O141" s="57">
        <f>SUM(D141:N141)</f>
        <v>37763459</v>
      </c>
      <c r="P141" s="50">
        <f>(O141/$O$145)*100</f>
        <v>46.91576948269095</v>
      </c>
      <c r="Q141" s="5"/>
      <c r="S141" s="3"/>
      <c r="T141" s="3"/>
    </row>
    <row r="142" spans="2:20" ht="16.5" customHeight="1">
      <c r="B142" s="6"/>
      <c r="C142" t="s">
        <v>108</v>
      </c>
      <c r="D142" s="56">
        <v>479600</v>
      </c>
      <c r="E142" s="56">
        <v>368000</v>
      </c>
      <c r="F142" s="56">
        <v>536000</v>
      </c>
      <c r="G142" s="57">
        <v>531140</v>
      </c>
      <c r="H142" s="58">
        <v>235089</v>
      </c>
      <c r="I142" s="58">
        <v>0</v>
      </c>
      <c r="J142" s="58">
        <v>1430617</v>
      </c>
      <c r="K142" s="58">
        <v>10961400</v>
      </c>
      <c r="L142" s="58">
        <v>9465733</v>
      </c>
      <c r="M142" s="58">
        <v>15271520</v>
      </c>
      <c r="N142" s="49"/>
      <c r="O142" s="57">
        <f>SUM(D142:N142)</f>
        <v>39279099</v>
      </c>
      <c r="P142" s="50">
        <f>(O142/$O$145)*100</f>
        <v>48.79873832987059</v>
      </c>
      <c r="Q142" s="5"/>
      <c r="S142" s="3"/>
      <c r="T142" s="3"/>
    </row>
    <row r="143" spans="2:20" ht="16.5" customHeight="1">
      <c r="B143" s="6"/>
      <c r="C143" t="s">
        <v>46</v>
      </c>
      <c r="D143" s="56">
        <v>0</v>
      </c>
      <c r="E143" s="56">
        <v>0</v>
      </c>
      <c r="F143" s="56">
        <v>0</v>
      </c>
      <c r="G143" s="57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3350000</v>
      </c>
      <c r="N143" s="49"/>
      <c r="O143" s="57">
        <f>SUM(D143:N143)</f>
        <v>3350000</v>
      </c>
      <c r="P143" s="50">
        <f>(O143/$O$145)*100</f>
        <v>4.161902323804996</v>
      </c>
      <c r="Q143" s="5"/>
      <c r="S143" s="3"/>
      <c r="T143" s="3"/>
    </row>
    <row r="144" spans="2:20" ht="16.5" customHeight="1">
      <c r="B144" s="6"/>
      <c r="C144" t="s">
        <v>49</v>
      </c>
      <c r="D144" s="56">
        <v>0</v>
      </c>
      <c r="E144" s="56">
        <v>0</v>
      </c>
      <c r="F144" s="56">
        <v>0</v>
      </c>
      <c r="G144" s="57">
        <v>0</v>
      </c>
      <c r="H144" s="58">
        <v>0</v>
      </c>
      <c r="I144" s="58">
        <v>0</v>
      </c>
      <c r="J144" s="58">
        <v>0</v>
      </c>
      <c r="K144" s="58">
        <v>44640</v>
      </c>
      <c r="L144" s="58">
        <v>0</v>
      </c>
      <c r="M144" s="58">
        <v>54840</v>
      </c>
      <c r="N144" s="49"/>
      <c r="O144" s="57">
        <f>SUM(D144:N144)</f>
        <v>99480</v>
      </c>
      <c r="P144" s="50">
        <f>(O144/$O$145)*100</f>
        <v>0.12358986363346894</v>
      </c>
      <c r="Q144" s="5"/>
      <c r="S144" s="3"/>
      <c r="T144" s="3"/>
    </row>
    <row r="145" spans="2:20" ht="16.5" customHeight="1" thickBot="1">
      <c r="B145" s="7"/>
      <c r="C145" s="8" t="s">
        <v>11</v>
      </c>
      <c r="D145" s="51">
        <f aca="true" t="shared" si="28" ref="D145:M145">SUM(D140:D144)</f>
        <v>479600</v>
      </c>
      <c r="E145" s="51">
        <f t="shared" si="28"/>
        <v>633600</v>
      </c>
      <c r="F145" s="51">
        <f t="shared" si="28"/>
        <v>541600</v>
      </c>
      <c r="G145" s="52">
        <f t="shared" si="28"/>
        <v>531140</v>
      </c>
      <c r="H145" s="53">
        <f t="shared" si="28"/>
        <v>3575489</v>
      </c>
      <c r="I145" s="53">
        <f t="shared" si="28"/>
        <v>8987000</v>
      </c>
      <c r="J145" s="53">
        <f t="shared" si="28"/>
        <v>12535141</v>
      </c>
      <c r="K145" s="53">
        <f t="shared" si="28"/>
        <v>11208040</v>
      </c>
      <c r="L145" s="53">
        <f t="shared" si="28"/>
        <v>23145733</v>
      </c>
      <c r="M145" s="53">
        <f t="shared" si="28"/>
        <v>18854695</v>
      </c>
      <c r="N145" s="54"/>
      <c r="O145" s="52">
        <f>SUM(O140:O144)</f>
        <v>80492038</v>
      </c>
      <c r="P145" s="55">
        <f>(O145/$O$318)*100</f>
        <v>1.1520641676320438</v>
      </c>
      <c r="Q145" s="9"/>
      <c r="S145" s="3"/>
      <c r="T145" s="3"/>
    </row>
    <row r="146" spans="2:20" ht="16.5" customHeight="1">
      <c r="B146" s="6"/>
      <c r="D146" s="56"/>
      <c r="E146" s="56"/>
      <c r="F146" s="56"/>
      <c r="G146" s="57"/>
      <c r="H146" s="58"/>
      <c r="I146" s="58"/>
      <c r="J146" s="58"/>
      <c r="K146" s="58"/>
      <c r="L146" s="58"/>
      <c r="M146" s="58"/>
      <c r="N146" s="49"/>
      <c r="O146" s="57"/>
      <c r="P146" s="57"/>
      <c r="Q146" s="5"/>
      <c r="S146" s="3"/>
      <c r="T146" s="3"/>
    </row>
    <row r="147" spans="2:20" ht="16.5" customHeight="1">
      <c r="B147" s="6" t="s">
        <v>109</v>
      </c>
      <c r="C147" t="s">
        <v>110</v>
      </c>
      <c r="D147" s="56">
        <v>470532</v>
      </c>
      <c r="E147" s="56">
        <v>603204</v>
      </c>
      <c r="F147" s="56">
        <v>758344</v>
      </c>
      <c r="G147" s="57">
        <v>833432</v>
      </c>
      <c r="H147" s="58">
        <v>92620</v>
      </c>
      <c r="I147" s="58">
        <v>271560</v>
      </c>
      <c r="J147" s="58">
        <v>611856</v>
      </c>
      <c r="K147" s="58">
        <v>280924</v>
      </c>
      <c r="L147" s="58">
        <v>315200</v>
      </c>
      <c r="M147" s="58">
        <v>0</v>
      </c>
      <c r="N147" s="49"/>
      <c r="O147" s="57">
        <f>SUM(D147:N147)</f>
        <v>4237672</v>
      </c>
      <c r="P147" s="50">
        <f>(O147/$O$148)*100</f>
        <v>100</v>
      </c>
      <c r="Q147" s="5"/>
      <c r="S147" s="3"/>
      <c r="T147" s="3"/>
    </row>
    <row r="148" spans="2:20" ht="16.5" customHeight="1" thickBot="1">
      <c r="B148" s="7"/>
      <c r="C148" s="8" t="s">
        <v>11</v>
      </c>
      <c r="D148" s="51">
        <f aca="true" t="shared" si="29" ref="D148:M148">SUM(D146:D147)</f>
        <v>470532</v>
      </c>
      <c r="E148" s="51">
        <f t="shared" si="29"/>
        <v>603204</v>
      </c>
      <c r="F148" s="51">
        <f t="shared" si="29"/>
        <v>758344</v>
      </c>
      <c r="G148" s="52">
        <f t="shared" si="29"/>
        <v>833432</v>
      </c>
      <c r="H148" s="53">
        <f t="shared" si="29"/>
        <v>92620</v>
      </c>
      <c r="I148" s="53">
        <f t="shared" si="29"/>
        <v>271560</v>
      </c>
      <c r="J148" s="53">
        <f t="shared" si="29"/>
        <v>611856</v>
      </c>
      <c r="K148" s="53">
        <f t="shared" si="29"/>
        <v>280924</v>
      </c>
      <c r="L148" s="53">
        <f t="shared" si="29"/>
        <v>315200</v>
      </c>
      <c r="M148" s="53">
        <f t="shared" si="29"/>
        <v>0</v>
      </c>
      <c r="N148" s="54"/>
      <c r="O148" s="52">
        <f>SUM(O146:O147)</f>
        <v>4237672</v>
      </c>
      <c r="P148" s="55">
        <f>(O148/$O$318)*100</f>
        <v>0.06065283208977288</v>
      </c>
      <c r="Q148" s="9"/>
      <c r="S148" s="3"/>
      <c r="T148" s="3"/>
    </row>
    <row r="149" spans="2:20" ht="16.5" customHeight="1">
      <c r="B149" s="6"/>
      <c r="D149" s="56"/>
      <c r="E149" s="56"/>
      <c r="F149" s="56"/>
      <c r="G149" s="57"/>
      <c r="H149" s="58"/>
      <c r="I149" s="58"/>
      <c r="J149" s="58"/>
      <c r="K149" s="58"/>
      <c r="L149" s="58"/>
      <c r="M149" s="58"/>
      <c r="N149" s="49"/>
      <c r="O149" s="57"/>
      <c r="P149" s="57"/>
      <c r="Q149" s="5"/>
      <c r="S149" s="3"/>
      <c r="T149" s="3"/>
    </row>
    <row r="150" spans="2:20" ht="16.5" customHeight="1">
      <c r="B150" s="6" t="s">
        <v>111</v>
      </c>
      <c r="C150" t="s">
        <v>112</v>
      </c>
      <c r="D150" s="56">
        <v>1380000</v>
      </c>
      <c r="E150" s="56">
        <v>920000</v>
      </c>
      <c r="F150" s="56">
        <v>1880000</v>
      </c>
      <c r="G150" s="57">
        <v>416000</v>
      </c>
      <c r="H150" s="58">
        <v>1872000</v>
      </c>
      <c r="I150" s="58">
        <v>1600000</v>
      </c>
      <c r="J150" s="58">
        <v>968000</v>
      </c>
      <c r="K150" s="58">
        <v>1544000</v>
      </c>
      <c r="L150" s="58">
        <v>2560000</v>
      </c>
      <c r="M150" s="58">
        <v>3080000</v>
      </c>
      <c r="N150" s="49"/>
      <c r="O150" s="57">
        <f aca="true" t="shared" si="30" ref="O150:O155">SUM(D150:N150)</f>
        <v>16220000</v>
      </c>
      <c r="P150" s="50">
        <f aca="true" t="shared" si="31" ref="P150:P155">(O150/$O$156)*100</f>
        <v>9.516868094230912</v>
      </c>
      <c r="Q150" s="5"/>
      <c r="S150" s="3"/>
      <c r="T150" s="3"/>
    </row>
    <row r="151" spans="2:20" ht="16.5" customHeight="1">
      <c r="B151" s="6"/>
      <c r="C151" t="s">
        <v>113</v>
      </c>
      <c r="D151" s="56">
        <v>12870000</v>
      </c>
      <c r="E151" s="56">
        <v>13083014</v>
      </c>
      <c r="F151" s="56">
        <v>12549960</v>
      </c>
      <c r="G151" s="57">
        <v>6713068</v>
      </c>
      <c r="H151" s="58">
        <v>12051844</v>
      </c>
      <c r="I151" s="58">
        <v>17774978</v>
      </c>
      <c r="J151" s="58">
        <v>6565025</v>
      </c>
      <c r="K151" s="58">
        <v>16009034</v>
      </c>
      <c r="L151" s="58">
        <v>5473687</v>
      </c>
      <c r="M151" s="58">
        <v>3868254</v>
      </c>
      <c r="N151" s="49"/>
      <c r="O151" s="57">
        <f t="shared" si="30"/>
        <v>106958864</v>
      </c>
      <c r="P151" s="50">
        <f t="shared" si="31"/>
        <v>62.75668311940711</v>
      </c>
      <c r="Q151" s="5"/>
      <c r="S151" s="3"/>
      <c r="T151" s="3"/>
    </row>
    <row r="152" spans="2:20" ht="16.5" customHeight="1">
      <c r="B152" s="6"/>
      <c r="C152" t="s">
        <v>114</v>
      </c>
      <c r="D152" s="56">
        <v>0</v>
      </c>
      <c r="E152" s="56">
        <v>492800</v>
      </c>
      <c r="F152" s="56">
        <v>0</v>
      </c>
      <c r="G152" s="57">
        <v>0</v>
      </c>
      <c r="H152" s="58">
        <v>24320</v>
      </c>
      <c r="I152" s="58">
        <v>40000</v>
      </c>
      <c r="J152" s="58">
        <v>1036000</v>
      </c>
      <c r="K152" s="58">
        <v>1363347</v>
      </c>
      <c r="L152" s="58">
        <v>0</v>
      </c>
      <c r="M152" s="58">
        <v>0</v>
      </c>
      <c r="N152" s="49"/>
      <c r="O152" s="57">
        <f t="shared" si="30"/>
        <v>2956467</v>
      </c>
      <c r="P152" s="50">
        <f t="shared" si="31"/>
        <v>1.734667476198926</v>
      </c>
      <c r="Q152" s="5"/>
      <c r="S152" s="3"/>
      <c r="T152" s="3"/>
    </row>
    <row r="153" spans="2:20" ht="16.5" customHeight="1">
      <c r="B153" s="6"/>
      <c r="C153" t="s">
        <v>115</v>
      </c>
      <c r="D153" s="56">
        <v>1224000</v>
      </c>
      <c r="E153" s="56">
        <v>1977594</v>
      </c>
      <c r="F153" s="56">
        <v>652040</v>
      </c>
      <c r="G153" s="57">
        <v>800000</v>
      </c>
      <c r="H153" s="58">
        <v>5619834</v>
      </c>
      <c r="I153" s="58">
        <v>1483615</v>
      </c>
      <c r="J153" s="58">
        <v>1106567</v>
      </c>
      <c r="K153" s="58">
        <v>2163741</v>
      </c>
      <c r="L153" s="58">
        <v>2544928</v>
      </c>
      <c r="M153" s="58">
        <v>2051731</v>
      </c>
      <c r="N153" s="49"/>
      <c r="O153" s="57">
        <f t="shared" si="30"/>
        <v>19624050</v>
      </c>
      <c r="P153" s="50">
        <f t="shared" si="31"/>
        <v>11.514148910270784</v>
      </c>
      <c r="Q153" s="5"/>
      <c r="S153" s="3"/>
      <c r="T153" s="3"/>
    </row>
    <row r="154" spans="2:20" ht="16.5" customHeight="1">
      <c r="B154" s="6"/>
      <c r="C154" t="s">
        <v>116</v>
      </c>
      <c r="D154" s="56">
        <v>983600</v>
      </c>
      <c r="E154" s="56">
        <v>2061591</v>
      </c>
      <c r="F154" s="56">
        <v>0</v>
      </c>
      <c r="G154" s="57">
        <v>169408</v>
      </c>
      <c r="H154" s="58">
        <v>96000</v>
      </c>
      <c r="I154" s="58">
        <v>440000</v>
      </c>
      <c r="J154" s="58">
        <v>1129200</v>
      </c>
      <c r="K154" s="58">
        <v>30157</v>
      </c>
      <c r="L154" s="58">
        <v>1291121</v>
      </c>
      <c r="M154" s="58">
        <v>752000</v>
      </c>
      <c r="N154" s="49"/>
      <c r="O154" s="57">
        <f t="shared" si="30"/>
        <v>6953077</v>
      </c>
      <c r="P154" s="50">
        <f t="shared" si="31"/>
        <v>4.079624948090677</v>
      </c>
      <c r="Q154" s="5"/>
      <c r="S154" s="3"/>
      <c r="T154" s="3"/>
    </row>
    <row r="155" spans="2:20" ht="16.5" customHeight="1">
      <c r="B155" s="6"/>
      <c r="C155" t="s">
        <v>117</v>
      </c>
      <c r="D155" s="56">
        <v>266232</v>
      </c>
      <c r="E155" s="56">
        <v>910881</v>
      </c>
      <c r="F155" s="56">
        <v>547292</v>
      </c>
      <c r="G155" s="57">
        <v>1006114</v>
      </c>
      <c r="H155" s="58">
        <v>859200</v>
      </c>
      <c r="I155" s="58">
        <v>2727721</v>
      </c>
      <c r="J155" s="58">
        <v>4897180</v>
      </c>
      <c r="K155" s="58">
        <v>1563758</v>
      </c>
      <c r="L155" s="58">
        <v>2494170</v>
      </c>
      <c r="M155" s="58">
        <v>2449215</v>
      </c>
      <c r="N155" s="49"/>
      <c r="O155" s="57">
        <f t="shared" si="30"/>
        <v>17721763</v>
      </c>
      <c r="P155" s="50">
        <f t="shared" si="31"/>
        <v>10.398007451801595</v>
      </c>
      <c r="Q155" s="5"/>
      <c r="S155" s="3"/>
      <c r="T155" s="3"/>
    </row>
    <row r="156" spans="2:20" ht="16.5" customHeight="1" thickBot="1">
      <c r="B156" s="7"/>
      <c r="C156" s="8" t="s">
        <v>11</v>
      </c>
      <c r="D156" s="51">
        <f aca="true" t="shared" si="32" ref="D156:M156">SUM(D149:D155)</f>
        <v>16723832</v>
      </c>
      <c r="E156" s="51">
        <f t="shared" si="32"/>
        <v>19445880</v>
      </c>
      <c r="F156" s="51">
        <f t="shared" si="32"/>
        <v>15629292</v>
      </c>
      <c r="G156" s="52">
        <f t="shared" si="32"/>
        <v>9104590</v>
      </c>
      <c r="H156" s="53">
        <f t="shared" si="32"/>
        <v>20523198</v>
      </c>
      <c r="I156" s="53">
        <f t="shared" si="32"/>
        <v>24066314</v>
      </c>
      <c r="J156" s="53">
        <f t="shared" si="32"/>
        <v>15701972</v>
      </c>
      <c r="K156" s="53">
        <f t="shared" si="32"/>
        <v>22674037</v>
      </c>
      <c r="L156" s="53">
        <f t="shared" si="32"/>
        <v>14363906</v>
      </c>
      <c r="M156" s="53">
        <f t="shared" si="32"/>
        <v>12201200</v>
      </c>
      <c r="N156" s="54"/>
      <c r="O156" s="52">
        <f>SUM(O149:O155)</f>
        <v>170434221</v>
      </c>
      <c r="P156" s="55">
        <f>(O156/$O$318)*100</f>
        <v>2.439386103658859</v>
      </c>
      <c r="Q156" s="9"/>
      <c r="S156" s="3"/>
      <c r="T156" s="3"/>
    </row>
    <row r="157" spans="2:20" ht="16.5" customHeight="1">
      <c r="B157" s="6"/>
      <c r="D157" s="56"/>
      <c r="E157" s="56"/>
      <c r="F157" s="56"/>
      <c r="G157" s="57"/>
      <c r="H157" s="58"/>
      <c r="I157" s="58"/>
      <c r="J157" s="58"/>
      <c r="K157" s="58"/>
      <c r="L157" s="58"/>
      <c r="M157" s="58"/>
      <c r="N157" s="49"/>
      <c r="O157" s="57"/>
      <c r="P157" s="57"/>
      <c r="Q157" s="5"/>
      <c r="S157" s="3"/>
      <c r="T157" s="3"/>
    </row>
    <row r="158" spans="2:20" ht="16.5" customHeight="1">
      <c r="B158" s="6" t="s">
        <v>118</v>
      </c>
      <c r="C158" t="s">
        <v>119</v>
      </c>
      <c r="D158" s="56">
        <v>9426673</v>
      </c>
      <c r="E158" s="56">
        <v>16433171</v>
      </c>
      <c r="F158" s="56">
        <v>0</v>
      </c>
      <c r="G158" s="57">
        <v>14934673</v>
      </c>
      <c r="H158" s="58">
        <v>0</v>
      </c>
      <c r="I158" s="58">
        <v>12189760</v>
      </c>
      <c r="J158" s="58">
        <v>21422755</v>
      </c>
      <c r="K158" s="58">
        <v>18390649</v>
      </c>
      <c r="L158" s="58">
        <v>0</v>
      </c>
      <c r="M158" s="58">
        <v>0</v>
      </c>
      <c r="N158" s="49"/>
      <c r="O158" s="57">
        <f>SUM(D158:N158)</f>
        <v>92797681</v>
      </c>
      <c r="P158" s="50">
        <f>(O158/$O$160)*100</f>
        <v>82.35831417796446</v>
      </c>
      <c r="Q158" s="5"/>
      <c r="S158" s="3"/>
      <c r="T158" s="3"/>
    </row>
    <row r="159" spans="2:20" ht="16.5" customHeight="1">
      <c r="B159" s="6"/>
      <c r="C159" t="s">
        <v>120</v>
      </c>
      <c r="D159" s="56">
        <f>12456+70000</f>
        <v>82456</v>
      </c>
      <c r="E159" s="56">
        <f>878400+376400</f>
        <v>1254800</v>
      </c>
      <c r="F159" s="56">
        <v>2980465</v>
      </c>
      <c r="G159" s="57">
        <v>2498200</v>
      </c>
      <c r="H159" s="58">
        <f>1996000+59000</f>
        <v>2055000</v>
      </c>
      <c r="I159" s="58">
        <v>488000</v>
      </c>
      <c r="J159" s="58">
        <v>2188872</v>
      </c>
      <c r="K159" s="58">
        <v>2996558</v>
      </c>
      <c r="L159" s="58">
        <v>4616623</v>
      </c>
      <c r="M159" s="58">
        <v>716892</v>
      </c>
      <c r="N159" s="49"/>
      <c r="O159" s="57">
        <f>SUM(D159:N159)</f>
        <v>19877866</v>
      </c>
      <c r="P159" s="50">
        <f>(O159/$O$160)*100</f>
        <v>17.641685822035548</v>
      </c>
      <c r="Q159" s="5"/>
      <c r="S159" s="3"/>
      <c r="T159" s="3"/>
    </row>
    <row r="160" spans="2:20" ht="16.5" customHeight="1" thickBot="1">
      <c r="B160" s="7"/>
      <c r="C160" s="8" t="s">
        <v>11</v>
      </c>
      <c r="D160" s="51">
        <f aca="true" t="shared" si="33" ref="D160:M160">SUM(D157:D159)</f>
        <v>9509129</v>
      </c>
      <c r="E160" s="51">
        <f t="shared" si="33"/>
        <v>17687971</v>
      </c>
      <c r="F160" s="51">
        <f t="shared" si="33"/>
        <v>2980465</v>
      </c>
      <c r="G160" s="52">
        <f t="shared" si="33"/>
        <v>17432873</v>
      </c>
      <c r="H160" s="53">
        <f t="shared" si="33"/>
        <v>2055000</v>
      </c>
      <c r="I160" s="53">
        <f t="shared" si="33"/>
        <v>12677760</v>
      </c>
      <c r="J160" s="53">
        <f t="shared" si="33"/>
        <v>23611627</v>
      </c>
      <c r="K160" s="53">
        <f t="shared" si="33"/>
        <v>21387207</v>
      </c>
      <c r="L160" s="53">
        <f t="shared" si="33"/>
        <v>4616623</v>
      </c>
      <c r="M160" s="53">
        <f t="shared" si="33"/>
        <v>716892</v>
      </c>
      <c r="N160" s="54"/>
      <c r="O160" s="52">
        <f>SUM(O157:O159)</f>
        <v>112675547</v>
      </c>
      <c r="P160" s="55">
        <f>(O160/$O$318)*100</f>
        <v>1.612699386081394</v>
      </c>
      <c r="Q160" s="9"/>
      <c r="S160" s="3"/>
      <c r="T160" s="3"/>
    </row>
    <row r="161" spans="2:20" ht="16.5" customHeight="1">
      <c r="B161" s="6"/>
      <c r="D161" s="56"/>
      <c r="E161" s="56"/>
      <c r="F161" s="56"/>
      <c r="G161" s="57"/>
      <c r="H161" s="58"/>
      <c r="I161" s="58"/>
      <c r="J161" s="58"/>
      <c r="K161" s="58"/>
      <c r="L161" s="58"/>
      <c r="M161" s="58"/>
      <c r="N161" s="49"/>
      <c r="O161" s="57"/>
      <c r="P161" s="57"/>
      <c r="Q161" s="5"/>
      <c r="S161" s="3"/>
      <c r="T161" s="3"/>
    </row>
    <row r="162" spans="2:20" ht="16.5" customHeight="1">
      <c r="B162" s="6" t="s">
        <v>121</v>
      </c>
      <c r="C162" t="s">
        <v>122</v>
      </c>
      <c r="D162" s="56">
        <v>367984</v>
      </c>
      <c r="E162" s="56">
        <v>2785220</v>
      </c>
      <c r="F162" s="56">
        <v>1096000</v>
      </c>
      <c r="G162" s="57">
        <v>750000</v>
      </c>
      <c r="H162" s="58">
        <v>741600</v>
      </c>
      <c r="I162" s="58">
        <v>2119064</v>
      </c>
      <c r="J162" s="58">
        <v>461014</v>
      </c>
      <c r="K162" s="58">
        <v>4145331</v>
      </c>
      <c r="L162" s="58">
        <v>278620</v>
      </c>
      <c r="M162" s="58">
        <v>4008500</v>
      </c>
      <c r="N162" s="49"/>
      <c r="O162" s="57">
        <f>SUM(D162:N162)</f>
        <v>16753333</v>
      </c>
      <c r="P162" s="50">
        <f>(O162/$O$165)*100</f>
        <v>14.03918261083902</v>
      </c>
      <c r="Q162" s="5"/>
      <c r="S162" s="3"/>
      <c r="T162" s="3"/>
    </row>
    <row r="163" spans="2:20" ht="16.5" customHeight="1">
      <c r="B163" s="6"/>
      <c r="C163" t="s">
        <v>80</v>
      </c>
      <c r="D163" s="56">
        <v>6694804</v>
      </c>
      <c r="E163" s="56">
        <v>6188695</v>
      </c>
      <c r="F163" s="56">
        <v>9815208</v>
      </c>
      <c r="G163" s="57">
        <v>7522415</v>
      </c>
      <c r="H163" s="58">
        <v>2152190</v>
      </c>
      <c r="I163" s="58">
        <v>7331238</v>
      </c>
      <c r="J163" s="58">
        <v>29956397</v>
      </c>
      <c r="K163" s="58">
        <v>11161039</v>
      </c>
      <c r="L163" s="58">
        <v>9680472</v>
      </c>
      <c r="M163" s="58">
        <v>10560000</v>
      </c>
      <c r="N163" s="49"/>
      <c r="O163" s="57">
        <f>SUM(D163:N163)</f>
        <v>101062458</v>
      </c>
      <c r="P163" s="50">
        <f>(O163/$O$165)*100</f>
        <v>84.68967356896975</v>
      </c>
      <c r="Q163" s="5"/>
      <c r="S163" s="3"/>
      <c r="T163" s="3"/>
    </row>
    <row r="164" spans="2:20" ht="16.5" customHeight="1">
      <c r="B164" s="6"/>
      <c r="C164" t="s">
        <v>123</v>
      </c>
      <c r="D164" s="56">
        <v>104800</v>
      </c>
      <c r="E164" s="56">
        <v>261000</v>
      </c>
      <c r="F164" s="56">
        <v>55688</v>
      </c>
      <c r="G164" s="57">
        <v>66942</v>
      </c>
      <c r="H164" s="58">
        <v>406000</v>
      </c>
      <c r="I164" s="58">
        <v>60000</v>
      </c>
      <c r="J164" s="58">
        <v>318460</v>
      </c>
      <c r="K164" s="58">
        <v>40000</v>
      </c>
      <c r="L164" s="58">
        <v>84000</v>
      </c>
      <c r="M164" s="58">
        <v>120000</v>
      </c>
      <c r="N164" s="49"/>
      <c r="O164" s="57">
        <f>SUM(D164:N164)</f>
        <v>1516890</v>
      </c>
      <c r="P164" s="50">
        <f>(O164/$O$165)*100</f>
        <v>1.2711438201912182</v>
      </c>
      <c r="Q164" s="5"/>
      <c r="S164" s="3"/>
      <c r="T164" s="3"/>
    </row>
    <row r="165" spans="2:20" ht="16.5" customHeight="1" thickBot="1">
      <c r="B165" s="7"/>
      <c r="C165" s="8" t="s">
        <v>11</v>
      </c>
      <c r="D165" s="51">
        <f aca="true" t="shared" si="34" ref="D165:M165">SUM(D161:D164)</f>
        <v>7167588</v>
      </c>
      <c r="E165" s="51">
        <f t="shared" si="34"/>
        <v>9234915</v>
      </c>
      <c r="F165" s="51">
        <f t="shared" si="34"/>
        <v>10966896</v>
      </c>
      <c r="G165" s="52">
        <f t="shared" si="34"/>
        <v>8339357</v>
      </c>
      <c r="H165" s="53">
        <f t="shared" si="34"/>
        <v>3299790</v>
      </c>
      <c r="I165" s="53">
        <f t="shared" si="34"/>
        <v>9510302</v>
      </c>
      <c r="J165" s="53">
        <f t="shared" si="34"/>
        <v>30735871</v>
      </c>
      <c r="K165" s="53">
        <f t="shared" si="34"/>
        <v>15346370</v>
      </c>
      <c r="L165" s="53">
        <f t="shared" si="34"/>
        <v>10043092</v>
      </c>
      <c r="M165" s="53">
        <f t="shared" si="34"/>
        <v>14688500</v>
      </c>
      <c r="N165" s="54"/>
      <c r="O165" s="52">
        <f>SUM(O161:O164)</f>
        <v>119332681</v>
      </c>
      <c r="P165" s="55">
        <f>(O165/$O$318)*100</f>
        <v>1.7079814255363397</v>
      </c>
      <c r="Q165" s="9"/>
      <c r="S165" s="3"/>
      <c r="T165" s="3"/>
    </row>
    <row r="166" spans="2:20" ht="16.5" customHeight="1">
      <c r="B166" s="6"/>
      <c r="D166" s="56"/>
      <c r="E166" s="56"/>
      <c r="F166" s="56"/>
      <c r="G166" s="57"/>
      <c r="H166" s="58"/>
      <c r="I166" s="58"/>
      <c r="J166" s="58"/>
      <c r="K166" s="58"/>
      <c r="L166" s="58"/>
      <c r="M166" s="58"/>
      <c r="N166" s="49"/>
      <c r="O166" s="57"/>
      <c r="P166" s="57"/>
      <c r="Q166" s="5"/>
      <c r="S166" s="3"/>
      <c r="T166" s="3"/>
    </row>
    <row r="167" spans="2:20" ht="16.5" customHeight="1">
      <c r="B167" s="6" t="s">
        <v>124</v>
      </c>
      <c r="C167" t="s">
        <v>125</v>
      </c>
      <c r="D167" s="56">
        <v>507850</v>
      </c>
      <c r="E167" s="56">
        <v>0</v>
      </c>
      <c r="F167" s="56">
        <v>0</v>
      </c>
      <c r="G167" s="57">
        <v>0</v>
      </c>
      <c r="H167" s="58">
        <v>0</v>
      </c>
      <c r="I167" s="58">
        <v>240000</v>
      </c>
      <c r="J167" s="58">
        <v>0</v>
      </c>
      <c r="K167" s="58">
        <v>0</v>
      </c>
      <c r="L167" s="58">
        <v>0</v>
      </c>
      <c r="M167" s="58">
        <v>504000</v>
      </c>
      <c r="N167" s="49"/>
      <c r="O167" s="57">
        <f>SUM(D167:N167)</f>
        <v>1251850</v>
      </c>
      <c r="P167" s="50">
        <f>(O167/$O$169)*100</f>
        <v>37.677794585666156</v>
      </c>
      <c r="Q167" s="5"/>
      <c r="S167" s="3"/>
      <c r="T167" s="3"/>
    </row>
    <row r="168" spans="2:20" ht="16.5" customHeight="1">
      <c r="B168" s="6"/>
      <c r="C168" t="s">
        <v>126</v>
      </c>
      <c r="D168" s="56">
        <v>562500</v>
      </c>
      <c r="E168" s="56">
        <v>0</v>
      </c>
      <c r="F168" s="56">
        <v>107900</v>
      </c>
      <c r="G168" s="57">
        <v>37350</v>
      </c>
      <c r="H168" s="58">
        <v>83000</v>
      </c>
      <c r="I168" s="58">
        <v>633000</v>
      </c>
      <c r="J168" s="58">
        <v>250000</v>
      </c>
      <c r="K168" s="58">
        <v>105914</v>
      </c>
      <c r="L168" s="58">
        <v>291000</v>
      </c>
      <c r="M168" s="58">
        <v>0</v>
      </c>
      <c r="N168" s="49"/>
      <c r="O168" s="57">
        <f>SUM(D168:N168)</f>
        <v>2070664</v>
      </c>
      <c r="P168" s="50">
        <f>(O168/$O$169)*100</f>
        <v>62.322205414333844</v>
      </c>
      <c r="Q168" s="5"/>
      <c r="S168" s="3"/>
      <c r="T168" s="3"/>
    </row>
    <row r="169" spans="2:20" ht="16.5" customHeight="1" thickBot="1">
      <c r="B169" s="7"/>
      <c r="C169" s="8" t="s">
        <v>11</v>
      </c>
      <c r="D169" s="51">
        <f aca="true" t="shared" si="35" ref="D169:M169">SUM(D166:D168)</f>
        <v>1070350</v>
      </c>
      <c r="E169" s="51">
        <f t="shared" si="35"/>
        <v>0</v>
      </c>
      <c r="F169" s="51">
        <f t="shared" si="35"/>
        <v>107900</v>
      </c>
      <c r="G169" s="52">
        <f t="shared" si="35"/>
        <v>37350</v>
      </c>
      <c r="H169" s="53">
        <f t="shared" si="35"/>
        <v>83000</v>
      </c>
      <c r="I169" s="53">
        <f t="shared" si="35"/>
        <v>873000</v>
      </c>
      <c r="J169" s="53">
        <f t="shared" si="35"/>
        <v>250000</v>
      </c>
      <c r="K169" s="53">
        <f t="shared" si="35"/>
        <v>105914</v>
      </c>
      <c r="L169" s="53">
        <f t="shared" si="35"/>
        <v>291000</v>
      </c>
      <c r="M169" s="53">
        <f t="shared" si="35"/>
        <v>504000</v>
      </c>
      <c r="N169" s="54"/>
      <c r="O169" s="52">
        <f>SUM(O166:O168)</f>
        <v>3322514</v>
      </c>
      <c r="P169" s="55">
        <f>(O169/$O$318)*100</f>
        <v>0.0475543845200666</v>
      </c>
      <c r="Q169" s="9"/>
      <c r="S169" s="3"/>
      <c r="T169" s="3"/>
    </row>
    <row r="170" spans="2:20" ht="16.5" customHeight="1">
      <c r="B170" s="6"/>
      <c r="D170" s="56"/>
      <c r="E170" s="56"/>
      <c r="F170" s="56"/>
      <c r="G170" s="57"/>
      <c r="H170" s="58"/>
      <c r="I170" s="58"/>
      <c r="J170" s="58"/>
      <c r="K170" s="58"/>
      <c r="L170" s="58"/>
      <c r="M170" s="58"/>
      <c r="N170" s="49"/>
      <c r="O170" s="57"/>
      <c r="P170" s="57"/>
      <c r="Q170" s="5"/>
      <c r="S170" s="3"/>
      <c r="T170" s="3"/>
    </row>
    <row r="171" spans="2:20" ht="16.5" customHeight="1">
      <c r="B171" s="6" t="s">
        <v>127</v>
      </c>
      <c r="C171" t="s">
        <v>128</v>
      </c>
      <c r="D171" s="56">
        <v>0</v>
      </c>
      <c r="E171" s="56">
        <v>255411</v>
      </c>
      <c r="F171" s="56">
        <v>1587680</v>
      </c>
      <c r="G171" s="57">
        <v>914352</v>
      </c>
      <c r="H171" s="58">
        <v>112000</v>
      </c>
      <c r="I171" s="58">
        <v>48000</v>
      </c>
      <c r="J171" s="58">
        <v>562770</v>
      </c>
      <c r="K171" s="58">
        <v>0</v>
      </c>
      <c r="L171" s="58">
        <v>56000</v>
      </c>
      <c r="M171" s="58">
        <v>0</v>
      </c>
      <c r="N171" s="49"/>
      <c r="O171" s="57">
        <f>SUM(D171:N171)</f>
        <v>3536213</v>
      </c>
      <c r="P171" s="50">
        <f>(O171/$O$172)*100</f>
        <v>100</v>
      </c>
      <c r="Q171" s="5"/>
      <c r="S171" s="3"/>
      <c r="T171" s="3"/>
    </row>
    <row r="172" spans="2:20" ht="16.5" customHeight="1" thickBot="1">
      <c r="B172" s="7"/>
      <c r="C172" s="8" t="s">
        <v>11</v>
      </c>
      <c r="D172" s="51">
        <f aca="true" t="shared" si="36" ref="D172:M172">SUM(D170:D171)</f>
        <v>0</v>
      </c>
      <c r="E172" s="51">
        <f t="shared" si="36"/>
        <v>255411</v>
      </c>
      <c r="F172" s="51">
        <f t="shared" si="36"/>
        <v>1587680</v>
      </c>
      <c r="G172" s="52">
        <f t="shared" si="36"/>
        <v>914352</v>
      </c>
      <c r="H172" s="53">
        <f t="shared" si="36"/>
        <v>112000</v>
      </c>
      <c r="I172" s="53">
        <f t="shared" si="36"/>
        <v>48000</v>
      </c>
      <c r="J172" s="53">
        <f t="shared" si="36"/>
        <v>562770</v>
      </c>
      <c r="K172" s="53">
        <f t="shared" si="36"/>
        <v>0</v>
      </c>
      <c r="L172" s="53">
        <f t="shared" si="36"/>
        <v>56000</v>
      </c>
      <c r="M172" s="53">
        <f t="shared" si="36"/>
        <v>0</v>
      </c>
      <c r="N172" s="54"/>
      <c r="O172" s="52">
        <f>SUM(O170:O171)</f>
        <v>3536213</v>
      </c>
      <c r="P172" s="55">
        <f>(O172/$O$318)*100</f>
        <v>0.050613009530391224</v>
      </c>
      <c r="Q172" s="9"/>
      <c r="S172" s="3"/>
      <c r="T172" s="3"/>
    </row>
    <row r="173" spans="2:20" ht="16.5" customHeight="1">
      <c r="B173" s="6"/>
      <c r="D173" s="56"/>
      <c r="E173" s="56"/>
      <c r="F173" s="56"/>
      <c r="G173" s="57"/>
      <c r="H173" s="58"/>
      <c r="I173" s="58"/>
      <c r="J173" s="58"/>
      <c r="K173" s="58"/>
      <c r="L173" s="58"/>
      <c r="M173" s="58"/>
      <c r="N173" s="49"/>
      <c r="O173" s="57"/>
      <c r="P173" s="57"/>
      <c r="Q173" s="5"/>
      <c r="S173" s="3"/>
      <c r="T173" s="3"/>
    </row>
    <row r="174" spans="2:20" ht="16.5" customHeight="1">
      <c r="B174" s="6" t="s">
        <v>129</v>
      </c>
      <c r="C174" t="s">
        <v>130</v>
      </c>
      <c r="D174" s="56">
        <v>556000</v>
      </c>
      <c r="E174" s="56">
        <v>4904000</v>
      </c>
      <c r="F174" s="56">
        <v>861600</v>
      </c>
      <c r="G174" s="57">
        <v>3132000</v>
      </c>
      <c r="H174" s="58">
        <v>3073466</v>
      </c>
      <c r="I174" s="58">
        <v>0</v>
      </c>
      <c r="J174" s="58">
        <v>9960693</v>
      </c>
      <c r="K174" s="58">
        <v>7044358</v>
      </c>
      <c r="L174" s="58">
        <v>6414910</v>
      </c>
      <c r="M174" s="58">
        <v>4222615</v>
      </c>
      <c r="N174" s="49"/>
      <c r="O174" s="57">
        <f aca="true" t="shared" si="37" ref="O174:O179">SUM(D174:N174)</f>
        <v>40169642</v>
      </c>
      <c r="P174" s="50">
        <f aca="true" t="shared" si="38" ref="P174:P179">(O174/$O$180)*100</f>
        <v>44.5463829234549</v>
      </c>
      <c r="Q174" s="5"/>
      <c r="S174" s="3"/>
      <c r="T174" s="3"/>
    </row>
    <row r="175" spans="2:20" ht="16.5" customHeight="1">
      <c r="B175" s="6"/>
      <c r="C175" t="s">
        <v>131</v>
      </c>
      <c r="D175" s="56">
        <v>0</v>
      </c>
      <c r="E175" s="56">
        <v>72000</v>
      </c>
      <c r="F175" s="56">
        <v>110800</v>
      </c>
      <c r="G175" s="57">
        <v>674400</v>
      </c>
      <c r="H175" s="58">
        <v>208600</v>
      </c>
      <c r="I175" s="58">
        <v>-11200</v>
      </c>
      <c r="J175" s="58">
        <v>84000</v>
      </c>
      <c r="K175" s="58">
        <v>6439174</v>
      </c>
      <c r="L175" s="58">
        <v>3101314</v>
      </c>
      <c r="M175" s="58">
        <v>271004</v>
      </c>
      <c r="N175" s="49"/>
      <c r="O175" s="57">
        <f t="shared" si="37"/>
        <v>10950092</v>
      </c>
      <c r="P175" s="50">
        <f t="shared" si="38"/>
        <v>12.143174969770957</v>
      </c>
      <c r="Q175" s="5"/>
      <c r="S175" s="3"/>
      <c r="T175" s="3"/>
    </row>
    <row r="176" spans="2:20" ht="16.5" customHeight="1">
      <c r="B176" s="6"/>
      <c r="C176" t="s">
        <v>132</v>
      </c>
      <c r="D176" s="56">
        <v>511280</v>
      </c>
      <c r="E176" s="56">
        <v>124500</v>
      </c>
      <c r="F176" s="56">
        <v>488248</v>
      </c>
      <c r="G176" s="57">
        <v>536385</v>
      </c>
      <c r="H176" s="58">
        <v>220000</v>
      </c>
      <c r="I176" s="58">
        <v>320000</v>
      </c>
      <c r="J176" s="58">
        <v>0</v>
      </c>
      <c r="K176" s="58">
        <v>584848</v>
      </c>
      <c r="L176" s="58">
        <v>0</v>
      </c>
      <c r="M176" s="58">
        <v>920827</v>
      </c>
      <c r="N176" s="49"/>
      <c r="O176" s="57">
        <f t="shared" si="37"/>
        <v>3706088</v>
      </c>
      <c r="P176" s="50">
        <f t="shared" si="38"/>
        <v>4.109890130363151</v>
      </c>
      <c r="Q176" s="5"/>
      <c r="S176" s="3"/>
      <c r="T176" s="3"/>
    </row>
    <row r="177" spans="2:20" ht="16.5" customHeight="1">
      <c r="B177" s="6"/>
      <c r="C177" t="s">
        <v>259</v>
      </c>
      <c r="D177" s="56">
        <v>0</v>
      </c>
      <c r="E177" s="56">
        <v>0</v>
      </c>
      <c r="F177" s="56">
        <v>0</v>
      </c>
      <c r="G177" s="57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2280000</v>
      </c>
      <c r="N177" s="49"/>
      <c r="O177" s="57">
        <f t="shared" si="37"/>
        <v>2280000</v>
      </c>
      <c r="P177" s="50">
        <f t="shared" si="38"/>
        <v>2.52842066816222</v>
      </c>
      <c r="Q177" s="5"/>
      <c r="S177" s="3"/>
      <c r="T177" s="3"/>
    </row>
    <row r="178" spans="2:20" ht="16.5" customHeight="1">
      <c r="B178" s="6"/>
      <c r="C178" t="s">
        <v>133</v>
      </c>
      <c r="D178" s="56">
        <v>232815</v>
      </c>
      <c r="E178" s="56">
        <v>248760</v>
      </c>
      <c r="F178" s="56">
        <v>25280</v>
      </c>
      <c r="G178" s="57">
        <v>0</v>
      </c>
      <c r="H178" s="58">
        <v>582804</v>
      </c>
      <c r="I178" s="58">
        <v>856696</v>
      </c>
      <c r="J178" s="58">
        <v>4738000</v>
      </c>
      <c r="K178" s="58">
        <v>835579</v>
      </c>
      <c r="L178" s="58">
        <v>3064360</v>
      </c>
      <c r="M178" s="58">
        <v>552000</v>
      </c>
      <c r="N178" s="49"/>
      <c r="O178" s="57">
        <f t="shared" si="37"/>
        <v>11136294</v>
      </c>
      <c r="P178" s="50">
        <f t="shared" si="38"/>
        <v>12.349664875583738</v>
      </c>
      <c r="Q178" s="5"/>
      <c r="S178" s="3"/>
      <c r="T178" s="3"/>
    </row>
    <row r="179" spans="2:20" ht="16.5" customHeight="1">
      <c r="B179" s="6"/>
      <c r="C179" t="s">
        <v>134</v>
      </c>
      <c r="D179" s="56">
        <v>0</v>
      </c>
      <c r="E179" s="56">
        <v>0</v>
      </c>
      <c r="F179" s="56">
        <v>0</v>
      </c>
      <c r="G179" s="57">
        <v>0</v>
      </c>
      <c r="H179" s="58">
        <v>0</v>
      </c>
      <c r="I179" s="58">
        <v>4496161</v>
      </c>
      <c r="J179" s="58">
        <v>4571920</v>
      </c>
      <c r="K179" s="58">
        <v>1018703</v>
      </c>
      <c r="L179" s="58">
        <v>7510553</v>
      </c>
      <c r="M179" s="58">
        <v>4335415</v>
      </c>
      <c r="N179" s="49"/>
      <c r="O179" s="57">
        <f t="shared" si="37"/>
        <v>21932752</v>
      </c>
      <c r="P179" s="50">
        <f t="shared" si="38"/>
        <v>24.32246643266503</v>
      </c>
      <c r="Q179" s="5"/>
      <c r="S179" s="3"/>
      <c r="T179" s="3"/>
    </row>
    <row r="180" spans="2:20" ht="16.5" customHeight="1" thickBot="1">
      <c r="B180" s="7"/>
      <c r="C180" s="8" t="s">
        <v>11</v>
      </c>
      <c r="D180" s="51">
        <f aca="true" t="shared" si="39" ref="D180:M180">SUM(D173:D179)</f>
        <v>1300095</v>
      </c>
      <c r="E180" s="51">
        <f t="shared" si="39"/>
        <v>5349260</v>
      </c>
      <c r="F180" s="51">
        <f t="shared" si="39"/>
        <v>1485928</v>
      </c>
      <c r="G180" s="52">
        <f t="shared" si="39"/>
        <v>4342785</v>
      </c>
      <c r="H180" s="53">
        <f t="shared" si="39"/>
        <v>4084870</v>
      </c>
      <c r="I180" s="53">
        <f t="shared" si="39"/>
        <v>5661657</v>
      </c>
      <c r="J180" s="53">
        <f t="shared" si="39"/>
        <v>19354613</v>
      </c>
      <c r="K180" s="53">
        <f t="shared" si="39"/>
        <v>15922662</v>
      </c>
      <c r="L180" s="53">
        <f t="shared" si="39"/>
        <v>20091137</v>
      </c>
      <c r="M180" s="53">
        <f t="shared" si="39"/>
        <v>12581861</v>
      </c>
      <c r="N180" s="54"/>
      <c r="O180" s="52">
        <f>SUM(O173:O179)</f>
        <v>90174868</v>
      </c>
      <c r="P180" s="55">
        <f>(O180/$O$318)*100</f>
        <v>1.290652303321596</v>
      </c>
      <c r="Q180" s="9"/>
      <c r="S180" s="3"/>
      <c r="T180" s="3"/>
    </row>
    <row r="181" spans="2:20" ht="16.5" customHeight="1">
      <c r="B181" s="6"/>
      <c r="D181" s="56"/>
      <c r="E181" s="56"/>
      <c r="F181" s="56"/>
      <c r="G181" s="57"/>
      <c r="H181" s="58"/>
      <c r="I181" s="58"/>
      <c r="J181" s="58"/>
      <c r="K181" s="58"/>
      <c r="L181" s="58"/>
      <c r="M181" s="58"/>
      <c r="N181" s="49"/>
      <c r="O181" s="57"/>
      <c r="P181" s="57"/>
      <c r="Q181" s="5"/>
      <c r="S181" s="3"/>
      <c r="T181" s="3"/>
    </row>
    <row r="182" spans="2:20" ht="16.5" customHeight="1">
      <c r="B182" s="6" t="s">
        <v>135</v>
      </c>
      <c r="C182" t="s">
        <v>136</v>
      </c>
      <c r="D182" s="56">
        <v>415100</v>
      </c>
      <c r="E182" s="56">
        <v>759600</v>
      </c>
      <c r="F182" s="56">
        <v>362600</v>
      </c>
      <c r="G182" s="57">
        <v>738701</v>
      </c>
      <c r="H182" s="58">
        <v>0</v>
      </c>
      <c r="I182" s="58">
        <v>120000</v>
      </c>
      <c r="J182" s="58">
        <v>126400</v>
      </c>
      <c r="K182" s="58">
        <v>128000</v>
      </c>
      <c r="L182" s="58">
        <v>148000</v>
      </c>
      <c r="M182" s="58">
        <v>492506</v>
      </c>
      <c r="N182" s="49"/>
      <c r="O182" s="57">
        <f>SUM(D182:N182)</f>
        <v>3290907</v>
      </c>
      <c r="P182" s="50">
        <f>(O182/$O$183)*100</f>
        <v>100</v>
      </c>
      <c r="Q182" s="5"/>
      <c r="S182" s="3"/>
      <c r="T182" s="3"/>
    </row>
    <row r="183" spans="2:20" ht="16.5" customHeight="1" thickBot="1">
      <c r="B183" s="7"/>
      <c r="C183" s="8" t="s">
        <v>11</v>
      </c>
      <c r="D183" s="51">
        <f aca="true" t="shared" si="40" ref="D183:M183">SUM(D181:D182)</f>
        <v>415100</v>
      </c>
      <c r="E183" s="51">
        <f t="shared" si="40"/>
        <v>759600</v>
      </c>
      <c r="F183" s="51">
        <f t="shared" si="40"/>
        <v>362600</v>
      </c>
      <c r="G183" s="52">
        <f t="shared" si="40"/>
        <v>738701</v>
      </c>
      <c r="H183" s="53">
        <f t="shared" si="40"/>
        <v>0</v>
      </c>
      <c r="I183" s="53">
        <f t="shared" si="40"/>
        <v>120000</v>
      </c>
      <c r="J183" s="53">
        <f t="shared" si="40"/>
        <v>126400</v>
      </c>
      <c r="K183" s="53">
        <f t="shared" si="40"/>
        <v>128000</v>
      </c>
      <c r="L183" s="53">
        <f t="shared" si="40"/>
        <v>148000</v>
      </c>
      <c r="M183" s="53">
        <f t="shared" si="40"/>
        <v>492506</v>
      </c>
      <c r="N183" s="54"/>
      <c r="O183" s="52">
        <f>SUM(O181:O182)</f>
        <v>3290907</v>
      </c>
      <c r="P183" s="55">
        <f>(O183/$O$318)*100</f>
        <v>0.047102000743346396</v>
      </c>
      <c r="Q183" s="9"/>
      <c r="S183" s="3"/>
      <c r="T183" s="3"/>
    </row>
    <row r="184" spans="2:20" ht="16.5" customHeight="1">
      <c r="B184" s="6"/>
      <c r="D184" s="56"/>
      <c r="E184" s="56"/>
      <c r="F184" s="56"/>
      <c r="G184" s="57"/>
      <c r="H184" s="58"/>
      <c r="I184" s="58"/>
      <c r="J184" s="58"/>
      <c r="K184" s="58"/>
      <c r="L184" s="58"/>
      <c r="M184" s="58"/>
      <c r="N184" s="49"/>
      <c r="O184" s="57"/>
      <c r="P184" s="57"/>
      <c r="Q184" s="5"/>
      <c r="S184" s="3"/>
      <c r="T184" s="3"/>
    </row>
    <row r="185" spans="2:20" ht="16.5" customHeight="1">
      <c r="B185" s="6" t="s">
        <v>137</v>
      </c>
      <c r="C185" t="s">
        <v>260</v>
      </c>
      <c r="D185" s="56">
        <v>0</v>
      </c>
      <c r="E185" s="56">
        <v>0</v>
      </c>
      <c r="F185" s="56">
        <v>0</v>
      </c>
      <c r="G185" s="57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58">
        <v>1068720</v>
      </c>
      <c r="N185" s="49"/>
      <c r="O185" s="57">
        <f>SUM(D185:N185)</f>
        <v>1068720</v>
      </c>
      <c r="P185" s="50">
        <f>(O185/$O$188)*100</f>
        <v>4.721433147047779</v>
      </c>
      <c r="Q185" s="5"/>
      <c r="S185" s="3"/>
      <c r="T185" s="3"/>
    </row>
    <row r="186" spans="2:20" ht="16.5" customHeight="1">
      <c r="B186" s="6"/>
      <c r="C186" t="s">
        <v>138</v>
      </c>
      <c r="D186" s="56">
        <v>500000</v>
      </c>
      <c r="E186" s="56">
        <v>33600</v>
      </c>
      <c r="F186" s="56">
        <v>112000</v>
      </c>
      <c r="G186" s="57">
        <v>2575200</v>
      </c>
      <c r="H186" s="58">
        <v>378400</v>
      </c>
      <c r="I186" s="58">
        <v>6387200</v>
      </c>
      <c r="J186" s="58">
        <v>927600</v>
      </c>
      <c r="K186" s="58">
        <v>3200160</v>
      </c>
      <c r="L186" s="58">
        <v>88000</v>
      </c>
      <c r="M186" s="58">
        <v>131200</v>
      </c>
      <c r="N186" s="49"/>
      <c r="O186" s="57">
        <f>SUM(D186:N186)</f>
        <v>14333360</v>
      </c>
      <c r="P186" s="50">
        <f>(O186/$O$188)*100</f>
        <v>63.322480174946435</v>
      </c>
      <c r="Q186" s="5"/>
      <c r="S186" s="3"/>
      <c r="T186" s="3"/>
    </row>
    <row r="187" spans="2:20" ht="16.5" customHeight="1">
      <c r="B187" s="6"/>
      <c r="C187" t="s">
        <v>139</v>
      </c>
      <c r="D187" s="56">
        <v>80000</v>
      </c>
      <c r="E187" s="56">
        <v>112000</v>
      </c>
      <c r="F187" s="56">
        <v>568550</v>
      </c>
      <c r="G187" s="57">
        <v>2000000</v>
      </c>
      <c r="H187" s="58">
        <v>0</v>
      </c>
      <c r="I187" s="58">
        <v>863200</v>
      </c>
      <c r="J187" s="58">
        <v>863200</v>
      </c>
      <c r="K187" s="58">
        <v>863200</v>
      </c>
      <c r="L187" s="58">
        <v>1883270</v>
      </c>
      <c r="M187" s="58">
        <v>0</v>
      </c>
      <c r="N187" s="49"/>
      <c r="O187" s="57">
        <f>SUM(D187:N187)</f>
        <v>7233420</v>
      </c>
      <c r="P187" s="50">
        <f>(O187/$O$188)*100</f>
        <v>31.956086678005786</v>
      </c>
      <c r="Q187" s="5"/>
      <c r="S187" s="3"/>
      <c r="T187" s="3"/>
    </row>
    <row r="188" spans="2:20" ht="16.5" customHeight="1" thickBot="1">
      <c r="B188" s="7"/>
      <c r="C188" s="8" t="s">
        <v>11</v>
      </c>
      <c r="D188" s="51">
        <f aca="true" t="shared" si="41" ref="D188:M188">SUM(D184:D187)</f>
        <v>580000</v>
      </c>
      <c r="E188" s="51">
        <f t="shared" si="41"/>
        <v>145600</v>
      </c>
      <c r="F188" s="51">
        <f t="shared" si="41"/>
        <v>680550</v>
      </c>
      <c r="G188" s="52">
        <f t="shared" si="41"/>
        <v>4575200</v>
      </c>
      <c r="H188" s="53">
        <f t="shared" si="41"/>
        <v>378400</v>
      </c>
      <c r="I188" s="53">
        <f t="shared" si="41"/>
        <v>7250400</v>
      </c>
      <c r="J188" s="53">
        <f t="shared" si="41"/>
        <v>1790800</v>
      </c>
      <c r="K188" s="53">
        <f t="shared" si="41"/>
        <v>4063360</v>
      </c>
      <c r="L188" s="53">
        <f t="shared" si="41"/>
        <v>1971270</v>
      </c>
      <c r="M188" s="53">
        <f t="shared" si="41"/>
        <v>1199920</v>
      </c>
      <c r="N188" s="54"/>
      <c r="O188" s="52">
        <f>SUM(O184:O187)</f>
        <v>22635500</v>
      </c>
      <c r="P188" s="55">
        <f>(O188/$O$318)*100</f>
        <v>0.32397674495998136</v>
      </c>
      <c r="Q188" s="9"/>
      <c r="S188" s="3"/>
      <c r="T188" s="3"/>
    </row>
    <row r="189" spans="2:20" ht="16.5" customHeight="1">
      <c r="B189" s="6"/>
      <c r="D189" s="56"/>
      <c r="E189" s="56"/>
      <c r="F189" s="56"/>
      <c r="G189" s="57"/>
      <c r="H189" s="58"/>
      <c r="I189" s="58"/>
      <c r="J189" s="58"/>
      <c r="K189" s="58"/>
      <c r="L189" s="58"/>
      <c r="M189" s="58"/>
      <c r="N189" s="49"/>
      <c r="O189" s="57"/>
      <c r="P189" s="57"/>
      <c r="Q189" s="5"/>
      <c r="S189" s="3"/>
      <c r="T189" s="3"/>
    </row>
    <row r="190" spans="2:20" ht="16.5" customHeight="1">
      <c r="B190" s="6" t="s">
        <v>140</v>
      </c>
      <c r="C190" t="s">
        <v>141</v>
      </c>
      <c r="D190" s="56">
        <v>520000</v>
      </c>
      <c r="E190" s="56">
        <v>27390</v>
      </c>
      <c r="F190" s="56">
        <v>280000</v>
      </c>
      <c r="G190" s="57">
        <v>204000</v>
      </c>
      <c r="H190" s="58">
        <v>180000</v>
      </c>
      <c r="I190" s="58">
        <v>2439440</v>
      </c>
      <c r="J190" s="58">
        <v>5200</v>
      </c>
      <c r="K190" s="58">
        <v>2409152</v>
      </c>
      <c r="L190" s="58">
        <v>416000</v>
      </c>
      <c r="M190" s="58">
        <v>492000</v>
      </c>
      <c r="N190" s="49"/>
      <c r="O190" s="57">
        <f>SUM(D190:N190)</f>
        <v>6973182</v>
      </c>
      <c r="P190" s="50">
        <f>(O190/$O$191)*100</f>
        <v>100</v>
      </c>
      <c r="Q190" s="5"/>
      <c r="S190" s="3"/>
      <c r="T190" s="3"/>
    </row>
    <row r="191" spans="2:20" ht="16.5" customHeight="1" thickBot="1">
      <c r="B191" s="7"/>
      <c r="C191" s="8" t="s">
        <v>11</v>
      </c>
      <c r="D191" s="51">
        <f aca="true" t="shared" si="42" ref="D191:M191">SUM(D189:D190)</f>
        <v>520000</v>
      </c>
      <c r="E191" s="51">
        <f t="shared" si="42"/>
        <v>27390</v>
      </c>
      <c r="F191" s="51">
        <f t="shared" si="42"/>
        <v>280000</v>
      </c>
      <c r="G191" s="52">
        <f t="shared" si="42"/>
        <v>204000</v>
      </c>
      <c r="H191" s="53">
        <f t="shared" si="42"/>
        <v>180000</v>
      </c>
      <c r="I191" s="53">
        <f t="shared" si="42"/>
        <v>2439440</v>
      </c>
      <c r="J191" s="53">
        <f t="shared" si="42"/>
        <v>5200</v>
      </c>
      <c r="K191" s="53">
        <f t="shared" si="42"/>
        <v>2409152</v>
      </c>
      <c r="L191" s="53">
        <f t="shared" si="42"/>
        <v>416000</v>
      </c>
      <c r="M191" s="53">
        <f t="shared" si="42"/>
        <v>492000</v>
      </c>
      <c r="N191" s="54"/>
      <c r="O191" s="52">
        <f>SUM(O189:O190)</f>
        <v>6973182</v>
      </c>
      <c r="P191" s="55">
        <f>(O191/$O$318)*100</f>
        <v>0.09980556234116908</v>
      </c>
      <c r="Q191" s="9"/>
      <c r="S191" s="3"/>
      <c r="T191" s="3"/>
    </row>
    <row r="192" spans="2:20" ht="16.5" customHeight="1">
      <c r="B192" s="6"/>
      <c r="D192" s="56"/>
      <c r="E192" s="56"/>
      <c r="F192" s="56"/>
      <c r="G192" s="57"/>
      <c r="H192" s="58"/>
      <c r="I192" s="58"/>
      <c r="J192" s="58"/>
      <c r="K192" s="58"/>
      <c r="L192" s="58"/>
      <c r="M192" s="58"/>
      <c r="N192" s="49"/>
      <c r="O192" s="57"/>
      <c r="P192" s="57"/>
      <c r="Q192" s="5"/>
      <c r="S192" s="3"/>
      <c r="T192" s="3"/>
    </row>
    <row r="193" spans="2:20" ht="16.5" customHeight="1">
      <c r="B193" s="6" t="s">
        <v>142</v>
      </c>
      <c r="C193" t="s">
        <v>143</v>
      </c>
      <c r="D193" s="56">
        <v>0</v>
      </c>
      <c r="E193" s="56">
        <v>70374</v>
      </c>
      <c r="F193" s="56">
        <v>0</v>
      </c>
      <c r="G193" s="57">
        <v>0</v>
      </c>
      <c r="H193" s="58">
        <v>0</v>
      </c>
      <c r="I193" s="58">
        <v>0</v>
      </c>
      <c r="J193" s="58">
        <v>0</v>
      </c>
      <c r="K193" s="58">
        <v>0</v>
      </c>
      <c r="L193" s="58">
        <v>314740</v>
      </c>
      <c r="M193" s="58">
        <v>0</v>
      </c>
      <c r="N193" s="49"/>
      <c r="O193" s="57">
        <f aca="true" t="shared" si="43" ref="O193:O198">SUM(D193:N193)</f>
        <v>385114</v>
      </c>
      <c r="P193" s="50">
        <f aca="true" t="shared" si="44" ref="P193:P198">(O193/$O$199)*100</f>
        <v>0.5869915005165901</v>
      </c>
      <c r="Q193" s="5"/>
      <c r="S193" s="3"/>
      <c r="T193" s="3"/>
    </row>
    <row r="194" spans="2:20" ht="16.5" customHeight="1">
      <c r="B194" s="6"/>
      <c r="C194" t="s">
        <v>144</v>
      </c>
      <c r="D194" s="56">
        <v>0</v>
      </c>
      <c r="E194" s="56">
        <v>27565610</v>
      </c>
      <c r="F194" s="56">
        <v>19100000</v>
      </c>
      <c r="G194" s="57">
        <v>0</v>
      </c>
      <c r="H194" s="58">
        <v>185057</v>
      </c>
      <c r="I194" s="58">
        <v>0</v>
      </c>
      <c r="J194" s="58">
        <v>0</v>
      </c>
      <c r="K194" s="58">
        <v>110000</v>
      </c>
      <c r="L194" s="58">
        <v>13472260</v>
      </c>
      <c r="M194" s="58">
        <v>0</v>
      </c>
      <c r="N194" s="49"/>
      <c r="O194" s="57">
        <f t="shared" si="43"/>
        <v>60432927</v>
      </c>
      <c r="P194" s="50">
        <f t="shared" si="44"/>
        <v>92.11198372518152</v>
      </c>
      <c r="Q194" s="5"/>
      <c r="S194" s="3"/>
      <c r="T194" s="3"/>
    </row>
    <row r="195" spans="2:20" ht="16.5" customHeight="1">
      <c r="B195" s="6"/>
      <c r="C195" t="s">
        <v>145</v>
      </c>
      <c r="D195" s="56">
        <v>0</v>
      </c>
      <c r="E195" s="56">
        <v>1232250</v>
      </c>
      <c r="F195" s="56">
        <v>0</v>
      </c>
      <c r="G195" s="57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1612763</v>
      </c>
      <c r="M195" s="58">
        <v>0</v>
      </c>
      <c r="N195" s="49"/>
      <c r="O195" s="57">
        <f t="shared" si="43"/>
        <v>2845013</v>
      </c>
      <c r="P195" s="50">
        <f t="shared" si="44"/>
        <v>4.336374293999194</v>
      </c>
      <c r="Q195" s="5"/>
      <c r="S195" s="3"/>
      <c r="T195" s="3"/>
    </row>
    <row r="196" spans="2:20" ht="16.5" customHeight="1">
      <c r="B196" s="6"/>
      <c r="C196" t="s">
        <v>146</v>
      </c>
      <c r="D196" s="56">
        <v>0</v>
      </c>
      <c r="E196" s="56">
        <v>197740</v>
      </c>
      <c r="F196" s="56">
        <v>0</v>
      </c>
      <c r="G196" s="57">
        <v>261000</v>
      </c>
      <c r="H196" s="58">
        <v>0</v>
      </c>
      <c r="I196" s="58">
        <v>143000</v>
      </c>
      <c r="J196" s="58">
        <v>148000</v>
      </c>
      <c r="K196" s="58">
        <v>0</v>
      </c>
      <c r="L196" s="58">
        <v>165000</v>
      </c>
      <c r="M196" s="58">
        <v>170000</v>
      </c>
      <c r="N196" s="49"/>
      <c r="O196" s="57">
        <f t="shared" si="43"/>
        <v>1084740</v>
      </c>
      <c r="P196" s="50">
        <f t="shared" si="44"/>
        <v>1.6533627971726967</v>
      </c>
      <c r="Q196" s="5"/>
      <c r="S196" s="3"/>
      <c r="T196" s="3"/>
    </row>
    <row r="197" spans="2:20" ht="16.5" customHeight="1">
      <c r="B197" s="6"/>
      <c r="C197" t="s">
        <v>147</v>
      </c>
      <c r="D197" s="56">
        <v>0</v>
      </c>
      <c r="E197" s="56">
        <v>410750</v>
      </c>
      <c r="F197" s="56">
        <v>0</v>
      </c>
      <c r="G197" s="57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335297</v>
      </c>
      <c r="M197" s="58">
        <v>0</v>
      </c>
      <c r="N197" s="49"/>
      <c r="O197" s="57">
        <f t="shared" si="43"/>
        <v>746047</v>
      </c>
      <c r="P197" s="50">
        <f t="shared" si="44"/>
        <v>1.1371262742613888</v>
      </c>
      <c r="Q197" s="5"/>
      <c r="S197" s="3"/>
      <c r="T197" s="3"/>
    </row>
    <row r="198" spans="2:20" ht="16.5" customHeight="1">
      <c r="B198" s="6"/>
      <c r="C198" t="s">
        <v>49</v>
      </c>
      <c r="D198" s="56">
        <v>0</v>
      </c>
      <c r="E198" s="56">
        <v>114264</v>
      </c>
      <c r="F198" s="56">
        <v>0</v>
      </c>
      <c r="G198" s="57">
        <v>0</v>
      </c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58">
        <v>0</v>
      </c>
      <c r="N198" s="49"/>
      <c r="O198" s="57">
        <f t="shared" si="43"/>
        <v>114264</v>
      </c>
      <c r="P198" s="50">
        <f t="shared" si="44"/>
        <v>0.17416140886861464</v>
      </c>
      <c r="Q198" s="5"/>
      <c r="S198" s="3"/>
      <c r="T198" s="3"/>
    </row>
    <row r="199" spans="2:20" ht="16.5" customHeight="1" thickBot="1">
      <c r="B199" s="7"/>
      <c r="C199" s="8" t="s">
        <v>11</v>
      </c>
      <c r="D199" s="51">
        <f aca="true" t="shared" si="45" ref="D199:M199">SUM(D192:D198)</f>
        <v>0</v>
      </c>
      <c r="E199" s="51">
        <f t="shared" si="45"/>
        <v>29590988</v>
      </c>
      <c r="F199" s="51">
        <f t="shared" si="45"/>
        <v>19100000</v>
      </c>
      <c r="G199" s="52">
        <f t="shared" si="45"/>
        <v>261000</v>
      </c>
      <c r="H199" s="53">
        <f t="shared" si="45"/>
        <v>185057</v>
      </c>
      <c r="I199" s="53">
        <f t="shared" si="45"/>
        <v>143000</v>
      </c>
      <c r="J199" s="53">
        <f t="shared" si="45"/>
        <v>148000</v>
      </c>
      <c r="K199" s="53">
        <f t="shared" si="45"/>
        <v>110000</v>
      </c>
      <c r="L199" s="53">
        <f t="shared" si="45"/>
        <v>15900060</v>
      </c>
      <c r="M199" s="53">
        <f t="shared" si="45"/>
        <v>170000</v>
      </c>
      <c r="N199" s="54"/>
      <c r="O199" s="52">
        <f>SUM(O192:O198)</f>
        <v>65608105</v>
      </c>
      <c r="P199" s="55">
        <f>(O199/$O$318)*100</f>
        <v>0.9390338318522974</v>
      </c>
      <c r="Q199" s="9"/>
      <c r="S199" s="3"/>
      <c r="T199" s="3"/>
    </row>
    <row r="200" spans="2:20" ht="16.5" customHeight="1">
      <c r="B200" s="6"/>
      <c r="D200" s="56"/>
      <c r="E200" s="56"/>
      <c r="F200" s="56"/>
      <c r="G200" s="57"/>
      <c r="H200" s="58"/>
      <c r="I200" s="58"/>
      <c r="J200" s="58"/>
      <c r="K200" s="58"/>
      <c r="L200" s="58"/>
      <c r="M200" s="58"/>
      <c r="N200" s="49"/>
      <c r="O200" s="57"/>
      <c r="P200" s="57"/>
      <c r="Q200" s="5"/>
      <c r="S200" s="3"/>
      <c r="T200" s="3"/>
    </row>
    <row r="201" spans="2:20" ht="16.5" customHeight="1">
      <c r="B201" s="6" t="s">
        <v>148</v>
      </c>
      <c r="C201" t="s">
        <v>149</v>
      </c>
      <c r="D201" s="56">
        <v>5780309</v>
      </c>
      <c r="E201" s="56">
        <v>0</v>
      </c>
      <c r="F201" s="56">
        <v>0</v>
      </c>
      <c r="G201" s="57">
        <v>2303860</v>
      </c>
      <c r="H201" s="58">
        <v>2670401</v>
      </c>
      <c r="I201" s="58">
        <v>0</v>
      </c>
      <c r="J201" s="58">
        <v>5750000</v>
      </c>
      <c r="K201" s="58">
        <v>1200000</v>
      </c>
      <c r="L201" s="58">
        <v>9240000</v>
      </c>
      <c r="M201" s="58">
        <v>0</v>
      </c>
      <c r="N201" s="49"/>
      <c r="O201" s="57">
        <f>SUM(D201:N201)</f>
        <v>26944570</v>
      </c>
      <c r="P201" s="50">
        <f>(O201/$O$203)*100</f>
        <v>91.88800935611856</v>
      </c>
      <c r="Q201" s="5"/>
      <c r="S201" s="3"/>
      <c r="T201" s="3"/>
    </row>
    <row r="202" spans="2:20" ht="16.5" customHeight="1">
      <c r="B202" s="6"/>
      <c r="C202" t="s">
        <v>150</v>
      </c>
      <c r="D202" s="56">
        <v>436832</v>
      </c>
      <c r="E202" s="56">
        <v>562368</v>
      </c>
      <c r="F202" s="56">
        <v>0</v>
      </c>
      <c r="G202" s="57">
        <v>313740</v>
      </c>
      <c r="H202" s="58">
        <v>249000</v>
      </c>
      <c r="I202" s="58">
        <v>311250</v>
      </c>
      <c r="J202" s="58">
        <v>15061</v>
      </c>
      <c r="K202" s="58">
        <v>241050</v>
      </c>
      <c r="L202" s="58">
        <v>249400</v>
      </c>
      <c r="M202" s="58">
        <v>0</v>
      </c>
      <c r="N202" s="49"/>
      <c r="O202" s="57">
        <f>SUM(D202:N202)</f>
        <v>2378701</v>
      </c>
      <c r="P202" s="50">
        <f>(O202/$O$203)*100</f>
        <v>8.111990643881443</v>
      </c>
      <c r="Q202" s="5"/>
      <c r="S202" s="3"/>
      <c r="T202" s="3"/>
    </row>
    <row r="203" spans="2:20" ht="16.5" customHeight="1" thickBot="1">
      <c r="B203" s="7"/>
      <c r="C203" s="8" t="s">
        <v>11</v>
      </c>
      <c r="D203" s="51">
        <f aca="true" t="shared" si="46" ref="D203:M203">SUM(D200:D202)</f>
        <v>6217141</v>
      </c>
      <c r="E203" s="51">
        <f t="shared" si="46"/>
        <v>562368</v>
      </c>
      <c r="F203" s="51">
        <f t="shared" si="46"/>
        <v>0</v>
      </c>
      <c r="G203" s="52">
        <f t="shared" si="46"/>
        <v>2617600</v>
      </c>
      <c r="H203" s="53">
        <f t="shared" si="46"/>
        <v>2919401</v>
      </c>
      <c r="I203" s="53">
        <f t="shared" si="46"/>
        <v>311250</v>
      </c>
      <c r="J203" s="53">
        <f t="shared" si="46"/>
        <v>5765061</v>
      </c>
      <c r="K203" s="53">
        <f t="shared" si="46"/>
        <v>1441050</v>
      </c>
      <c r="L203" s="53">
        <f t="shared" si="46"/>
        <v>9489400</v>
      </c>
      <c r="M203" s="53">
        <f t="shared" si="46"/>
        <v>0</v>
      </c>
      <c r="N203" s="54"/>
      <c r="O203" s="52">
        <f>SUM(O200:O202)</f>
        <v>29323271</v>
      </c>
      <c r="P203" s="55">
        <f>(O203/$O$318)*100</f>
        <v>0.4196972848030491</v>
      </c>
      <c r="Q203" s="9"/>
      <c r="S203" s="3"/>
      <c r="T203" s="3"/>
    </row>
    <row r="204" spans="2:20" ht="16.5" customHeight="1">
      <c r="B204" s="6"/>
      <c r="D204" s="56"/>
      <c r="E204" s="56"/>
      <c r="F204" s="56"/>
      <c r="G204" s="57"/>
      <c r="H204" s="58"/>
      <c r="I204" s="58"/>
      <c r="J204" s="58"/>
      <c r="K204" s="58"/>
      <c r="L204" s="58"/>
      <c r="M204" s="58"/>
      <c r="N204" s="49"/>
      <c r="O204" s="57"/>
      <c r="P204" s="57"/>
      <c r="Q204" s="5"/>
      <c r="S204" s="3"/>
      <c r="T204" s="3"/>
    </row>
    <row r="205" spans="2:20" ht="16.5" customHeight="1">
      <c r="B205" s="6" t="s">
        <v>151</v>
      </c>
      <c r="C205" t="s">
        <v>152</v>
      </c>
      <c r="D205" s="56">
        <v>6422412</v>
      </c>
      <c r="E205" s="56">
        <v>8694128</v>
      </c>
      <c r="F205" s="56">
        <v>0</v>
      </c>
      <c r="G205" s="57">
        <v>8256000</v>
      </c>
      <c r="H205" s="58">
        <v>8537639</v>
      </c>
      <c r="I205" s="58">
        <v>0</v>
      </c>
      <c r="J205" s="58">
        <v>12464000</v>
      </c>
      <c r="K205" s="58">
        <v>2898841</v>
      </c>
      <c r="L205" s="58">
        <v>-1114883</v>
      </c>
      <c r="M205" s="58">
        <v>16000000</v>
      </c>
      <c r="N205" s="49"/>
      <c r="O205" s="57">
        <f>SUM(D205:N205)</f>
        <v>62158137</v>
      </c>
      <c r="P205" s="50">
        <f>(O205/$O$207)*100</f>
        <v>79.7417646680976</v>
      </c>
      <c r="Q205" s="5"/>
      <c r="S205" s="3"/>
      <c r="T205" s="3"/>
    </row>
    <row r="206" spans="2:20" ht="16.5" customHeight="1">
      <c r="B206" s="6"/>
      <c r="C206" t="s">
        <v>153</v>
      </c>
      <c r="D206" s="56">
        <v>2106623</v>
      </c>
      <c r="E206" s="56">
        <v>1753300</v>
      </c>
      <c r="F206" s="56">
        <v>4926000</v>
      </c>
      <c r="G206" s="57">
        <v>863200</v>
      </c>
      <c r="H206" s="58">
        <v>0</v>
      </c>
      <c r="I206" s="58">
        <v>933193</v>
      </c>
      <c r="J206" s="58">
        <v>388534</v>
      </c>
      <c r="K206" s="58">
        <v>912000</v>
      </c>
      <c r="L206" s="58">
        <v>2863300</v>
      </c>
      <c r="M206" s="58">
        <v>1045000</v>
      </c>
      <c r="N206" s="49"/>
      <c r="O206" s="57">
        <f>SUM(D206:N206)</f>
        <v>15791150</v>
      </c>
      <c r="P206" s="50">
        <f>(O206/$O$207)*100</f>
        <v>20.258235331902394</v>
      </c>
      <c r="Q206" s="5"/>
      <c r="S206" s="3"/>
      <c r="T206" s="3"/>
    </row>
    <row r="207" spans="2:20" ht="16.5" customHeight="1" thickBot="1">
      <c r="B207" s="7"/>
      <c r="C207" s="8" t="s">
        <v>11</v>
      </c>
      <c r="D207" s="51">
        <f aca="true" t="shared" si="47" ref="D207:M207">SUM(D204:D206)</f>
        <v>8529035</v>
      </c>
      <c r="E207" s="51">
        <f t="shared" si="47"/>
        <v>10447428</v>
      </c>
      <c r="F207" s="51">
        <f t="shared" si="47"/>
        <v>4926000</v>
      </c>
      <c r="G207" s="52">
        <f t="shared" si="47"/>
        <v>9119200</v>
      </c>
      <c r="H207" s="53">
        <f t="shared" si="47"/>
        <v>8537639</v>
      </c>
      <c r="I207" s="53">
        <f t="shared" si="47"/>
        <v>933193</v>
      </c>
      <c r="J207" s="53">
        <f t="shared" si="47"/>
        <v>12852534</v>
      </c>
      <c r="K207" s="53">
        <f t="shared" si="47"/>
        <v>3810841</v>
      </c>
      <c r="L207" s="53">
        <f t="shared" si="47"/>
        <v>1748417</v>
      </c>
      <c r="M207" s="53">
        <f t="shared" si="47"/>
        <v>17045000</v>
      </c>
      <c r="N207" s="54"/>
      <c r="O207" s="52">
        <f>SUM(O204:O206)</f>
        <v>77949287</v>
      </c>
      <c r="P207" s="55">
        <f>(O207/$O$318)*100</f>
        <v>1.1156703529505154</v>
      </c>
      <c r="Q207" s="9"/>
      <c r="S207" s="3"/>
      <c r="T207" s="3"/>
    </row>
    <row r="208" spans="2:20" ht="16.5" customHeight="1">
      <c r="B208" s="6"/>
      <c r="D208" s="56"/>
      <c r="E208" s="56"/>
      <c r="F208" s="56"/>
      <c r="G208" s="57"/>
      <c r="H208" s="58"/>
      <c r="I208" s="58"/>
      <c r="J208" s="58"/>
      <c r="K208" s="58"/>
      <c r="L208" s="58"/>
      <c r="M208" s="58"/>
      <c r="N208" s="49"/>
      <c r="O208" s="57"/>
      <c r="P208" s="57"/>
      <c r="Q208" s="5"/>
      <c r="S208" s="3"/>
      <c r="T208" s="3"/>
    </row>
    <row r="209" spans="2:20" ht="16.5" customHeight="1">
      <c r="B209" s="6" t="s">
        <v>154</v>
      </c>
      <c r="C209" t="s">
        <v>155</v>
      </c>
      <c r="D209" s="56">
        <v>864000</v>
      </c>
      <c r="E209" s="56">
        <v>7664000</v>
      </c>
      <c r="F209" s="56">
        <v>3300367</v>
      </c>
      <c r="G209" s="57">
        <v>8040000</v>
      </c>
      <c r="H209" s="58">
        <v>5672000</v>
      </c>
      <c r="I209" s="58">
        <v>3280000</v>
      </c>
      <c r="J209" s="58">
        <v>1920000</v>
      </c>
      <c r="K209" s="58">
        <v>602370</v>
      </c>
      <c r="L209" s="58">
        <v>408000</v>
      </c>
      <c r="M209" s="58">
        <v>320000</v>
      </c>
      <c r="N209" s="49"/>
      <c r="O209" s="57">
        <f aca="true" t="shared" si="48" ref="O209:O214">SUM(D209:N209)</f>
        <v>32070737</v>
      </c>
      <c r="P209" s="50">
        <f aca="true" t="shared" si="49" ref="P209:P214">(O209/$O$215)*100</f>
        <v>7.05247606392513</v>
      </c>
      <c r="Q209" s="5"/>
      <c r="S209" s="3"/>
      <c r="T209" s="3"/>
    </row>
    <row r="210" spans="2:20" ht="16.5" customHeight="1">
      <c r="B210" s="6"/>
      <c r="C210" t="s">
        <v>156</v>
      </c>
      <c r="D210" s="56">
        <v>13688000</v>
      </c>
      <c r="E210" s="56">
        <v>499200</v>
      </c>
      <c r="F210" s="56">
        <v>72000</v>
      </c>
      <c r="G210" s="57">
        <v>0</v>
      </c>
      <c r="H210" s="58">
        <v>2019770</v>
      </c>
      <c r="I210" s="58">
        <v>0</v>
      </c>
      <c r="J210" s="58">
        <v>7529690</v>
      </c>
      <c r="K210" s="58">
        <v>4188192</v>
      </c>
      <c r="L210" s="58">
        <v>4960000</v>
      </c>
      <c r="M210" s="58">
        <v>1801042</v>
      </c>
      <c r="N210" s="49"/>
      <c r="O210" s="57">
        <f t="shared" si="48"/>
        <v>34757894</v>
      </c>
      <c r="P210" s="50">
        <f t="shared" si="49"/>
        <v>7.643392026427296</v>
      </c>
      <c r="Q210" s="5"/>
      <c r="S210" s="3"/>
      <c r="T210" s="3"/>
    </row>
    <row r="211" spans="2:17" ht="16.5" customHeight="1">
      <c r="B211" s="6"/>
      <c r="C211" t="s">
        <v>157</v>
      </c>
      <c r="D211" s="56">
        <v>26248956</v>
      </c>
      <c r="E211" s="56">
        <v>12431254</v>
      </c>
      <c r="F211" s="56">
        <v>8968000</v>
      </c>
      <c r="G211" s="57">
        <v>35085540</v>
      </c>
      <c r="H211" s="58">
        <v>19774432</v>
      </c>
      <c r="I211" s="58">
        <v>13640000</v>
      </c>
      <c r="J211" s="58">
        <v>42876108</v>
      </c>
      <c r="K211" s="58">
        <v>41691768</v>
      </c>
      <c r="L211" s="58">
        <v>69407486</v>
      </c>
      <c r="M211" s="58">
        <v>36811456</v>
      </c>
      <c r="N211" s="49"/>
      <c r="O211" s="57">
        <f t="shared" si="48"/>
        <v>306935000</v>
      </c>
      <c r="P211" s="50">
        <f t="shared" si="49"/>
        <v>67.49616451536052</v>
      </c>
      <c r="Q211" s="5"/>
    </row>
    <row r="212" spans="2:17" ht="16.5" customHeight="1">
      <c r="B212" s="6"/>
      <c r="C212" t="s">
        <v>158</v>
      </c>
      <c r="D212" s="56">
        <v>4099892</v>
      </c>
      <c r="E212" s="56">
        <v>8714296</v>
      </c>
      <c r="F212" s="56">
        <v>4704732</v>
      </c>
      <c r="G212" s="57">
        <v>5385708</v>
      </c>
      <c r="H212" s="58">
        <v>2961617</v>
      </c>
      <c r="I212" s="58">
        <v>4160380</v>
      </c>
      <c r="J212" s="58">
        <v>3074820</v>
      </c>
      <c r="K212" s="58">
        <v>3464768</v>
      </c>
      <c r="L212" s="58">
        <v>8084292</v>
      </c>
      <c r="M212" s="58">
        <v>5490144</v>
      </c>
      <c r="N212" s="49"/>
      <c r="O212" s="57">
        <f t="shared" si="48"/>
        <v>50140649</v>
      </c>
      <c r="P212" s="50">
        <f t="shared" si="49"/>
        <v>11.026117887536275</v>
      </c>
      <c r="Q212" s="5"/>
    </row>
    <row r="213" spans="2:17" ht="16.5" customHeight="1">
      <c r="B213" s="6"/>
      <c r="C213" t="s">
        <v>159</v>
      </c>
      <c r="D213" s="56">
        <v>4953080</v>
      </c>
      <c r="E213" s="56">
        <v>1447005</v>
      </c>
      <c r="F213" s="56">
        <v>1544315</v>
      </c>
      <c r="G213" s="57">
        <v>1810752</v>
      </c>
      <c r="H213" s="58">
        <v>2726400</v>
      </c>
      <c r="I213" s="58">
        <v>48000</v>
      </c>
      <c r="J213" s="58">
        <v>2425467</v>
      </c>
      <c r="K213" s="58">
        <v>1174091</v>
      </c>
      <c r="L213" s="58">
        <v>684800</v>
      </c>
      <c r="M213" s="58">
        <v>762168</v>
      </c>
      <c r="N213" s="49"/>
      <c r="O213" s="57">
        <f t="shared" si="48"/>
        <v>17576078</v>
      </c>
      <c r="P213" s="50">
        <f t="shared" si="49"/>
        <v>3.865045863856545</v>
      </c>
      <c r="Q213" s="5"/>
    </row>
    <row r="214" spans="2:17" ht="16.5" customHeight="1">
      <c r="B214" s="6"/>
      <c r="C214" t="s">
        <v>160</v>
      </c>
      <c r="D214" s="56">
        <v>0</v>
      </c>
      <c r="E214" s="56">
        <v>0</v>
      </c>
      <c r="F214" s="56">
        <v>2243200</v>
      </c>
      <c r="G214" s="57">
        <v>0</v>
      </c>
      <c r="H214" s="58">
        <v>0</v>
      </c>
      <c r="I214" s="58">
        <v>716800</v>
      </c>
      <c r="J214" s="58">
        <v>4400000</v>
      </c>
      <c r="K214" s="58">
        <v>504000</v>
      </c>
      <c r="L214" s="58">
        <v>0</v>
      </c>
      <c r="M214" s="58">
        <v>5400000</v>
      </c>
      <c r="N214" s="49"/>
      <c r="O214" s="57">
        <f t="shared" si="48"/>
        <v>13264000</v>
      </c>
      <c r="P214" s="50">
        <f t="shared" si="49"/>
        <v>2.916803642894235</v>
      </c>
      <c r="Q214" s="5"/>
    </row>
    <row r="215" spans="2:17" ht="16.5" customHeight="1" thickBot="1">
      <c r="B215" s="7"/>
      <c r="C215" s="8" t="s">
        <v>11</v>
      </c>
      <c r="D215" s="51">
        <f aca="true" t="shared" si="50" ref="D215:M215">SUM(D208:D214)</f>
        <v>49853928</v>
      </c>
      <c r="E215" s="51">
        <f t="shared" si="50"/>
        <v>30755755</v>
      </c>
      <c r="F215" s="51">
        <f t="shared" si="50"/>
        <v>20832614</v>
      </c>
      <c r="G215" s="52">
        <f t="shared" si="50"/>
        <v>50322000</v>
      </c>
      <c r="H215" s="53">
        <f t="shared" si="50"/>
        <v>33154219</v>
      </c>
      <c r="I215" s="53">
        <f t="shared" si="50"/>
        <v>21845180</v>
      </c>
      <c r="J215" s="53">
        <f t="shared" si="50"/>
        <v>62226085</v>
      </c>
      <c r="K215" s="53">
        <f t="shared" si="50"/>
        <v>51625189</v>
      </c>
      <c r="L215" s="53">
        <f t="shared" si="50"/>
        <v>83544578</v>
      </c>
      <c r="M215" s="53">
        <f t="shared" si="50"/>
        <v>50584810</v>
      </c>
      <c r="N215" s="54"/>
      <c r="O215" s="52">
        <f>SUM(O208:O214)</f>
        <v>454744358</v>
      </c>
      <c r="P215" s="55">
        <f>(O215/$O$318)*100</f>
        <v>6.50865220091257</v>
      </c>
      <c r="Q215" s="9"/>
    </row>
    <row r="216" spans="2:17" ht="16.5" customHeight="1">
      <c r="B216" s="6"/>
      <c r="D216" s="56"/>
      <c r="E216" s="56"/>
      <c r="F216" s="56"/>
      <c r="G216" s="57"/>
      <c r="H216" s="58"/>
      <c r="I216" s="58"/>
      <c r="J216" s="58"/>
      <c r="K216" s="58"/>
      <c r="L216" s="58"/>
      <c r="M216" s="58"/>
      <c r="N216" s="49"/>
      <c r="O216" s="57"/>
      <c r="P216" s="57"/>
      <c r="Q216" s="5"/>
    </row>
    <row r="217" spans="2:17" ht="16.5" customHeight="1">
      <c r="B217" s="6" t="s">
        <v>161</v>
      </c>
      <c r="C217" t="s">
        <v>162</v>
      </c>
      <c r="D217" s="56">
        <v>380916</v>
      </c>
      <c r="E217" s="56">
        <v>4705000</v>
      </c>
      <c r="F217" s="56">
        <v>80320</v>
      </c>
      <c r="G217" s="57">
        <v>4942000</v>
      </c>
      <c r="H217" s="58">
        <v>960000</v>
      </c>
      <c r="I217" s="58">
        <v>2814000</v>
      </c>
      <c r="J217" s="58">
        <v>2213370</v>
      </c>
      <c r="K217" s="58">
        <v>1904000</v>
      </c>
      <c r="L217" s="58">
        <v>2816000</v>
      </c>
      <c r="M217" s="58">
        <v>2436000</v>
      </c>
      <c r="N217" s="49"/>
      <c r="O217" s="57">
        <f aca="true" t="shared" si="51" ref="O217:O226">SUM(D217:N217)</f>
        <v>23251606</v>
      </c>
      <c r="P217" s="50">
        <f aca="true" t="shared" si="52" ref="P217:P226">(O217/$O$227)*100</f>
        <v>8.87566891105187</v>
      </c>
      <c r="Q217" s="5"/>
    </row>
    <row r="218" spans="2:17" ht="16.5" customHeight="1">
      <c r="B218" s="6"/>
      <c r="C218" t="s">
        <v>163</v>
      </c>
      <c r="D218" s="56">
        <v>797695</v>
      </c>
      <c r="E218" s="56">
        <v>621778</v>
      </c>
      <c r="F218" s="56">
        <v>616000</v>
      </c>
      <c r="G218" s="57">
        <v>633840</v>
      </c>
      <c r="H218" s="58">
        <v>915052</v>
      </c>
      <c r="I218" s="58">
        <v>1843211</v>
      </c>
      <c r="J218" s="58">
        <v>1611589</v>
      </c>
      <c r="K218" s="58">
        <v>2226424</v>
      </c>
      <c r="L218" s="58">
        <v>1326400</v>
      </c>
      <c r="M218" s="58">
        <v>471114</v>
      </c>
      <c r="N218" s="49"/>
      <c r="O218" s="57">
        <f t="shared" si="51"/>
        <v>11063103</v>
      </c>
      <c r="P218" s="50">
        <f t="shared" si="52"/>
        <v>4.22303901747108</v>
      </c>
      <c r="Q218" s="5"/>
    </row>
    <row r="219" spans="2:20" ht="16.5" customHeight="1">
      <c r="B219" s="6"/>
      <c r="C219" t="s">
        <v>164</v>
      </c>
      <c r="D219" s="56">
        <v>8124000</v>
      </c>
      <c r="E219" s="56">
        <v>13744695</v>
      </c>
      <c r="F219" s="56">
        <v>1520500</v>
      </c>
      <c r="G219" s="57">
        <v>1200000</v>
      </c>
      <c r="H219" s="58">
        <v>600000</v>
      </c>
      <c r="I219" s="58">
        <v>1586710</v>
      </c>
      <c r="J219" s="58">
        <v>1521600</v>
      </c>
      <c r="K219" s="58">
        <v>1103200</v>
      </c>
      <c r="L219" s="58">
        <v>1460000</v>
      </c>
      <c r="M219" s="58">
        <v>4878804</v>
      </c>
      <c r="N219" s="49"/>
      <c r="O219" s="57">
        <f t="shared" si="51"/>
        <v>35739509</v>
      </c>
      <c r="P219" s="50">
        <f t="shared" si="52"/>
        <v>13.642586620793354</v>
      </c>
      <c r="Q219" s="5"/>
      <c r="S219" s="3"/>
      <c r="T219" s="3"/>
    </row>
    <row r="220" spans="2:20" ht="16.5" customHeight="1">
      <c r="B220" s="6"/>
      <c r="C220" t="s">
        <v>165</v>
      </c>
      <c r="D220" s="56">
        <v>7431543</v>
      </c>
      <c r="E220" s="56">
        <v>17204000</v>
      </c>
      <c r="F220" s="56">
        <v>1614408</v>
      </c>
      <c r="G220" s="57">
        <v>6202493</v>
      </c>
      <c r="H220" s="58">
        <v>3428467</v>
      </c>
      <c r="I220" s="58">
        <v>13372497</v>
      </c>
      <c r="J220" s="58">
        <v>17000742</v>
      </c>
      <c r="K220" s="58">
        <v>14992742</v>
      </c>
      <c r="L220" s="58">
        <v>18265308</v>
      </c>
      <c r="M220" s="58">
        <v>7272000</v>
      </c>
      <c r="N220" s="49"/>
      <c r="O220" s="57">
        <f t="shared" si="51"/>
        <v>106784200</v>
      </c>
      <c r="P220" s="50">
        <f t="shared" si="52"/>
        <v>40.76196732954898</v>
      </c>
      <c r="Q220" s="5"/>
      <c r="S220" s="3"/>
      <c r="T220" s="3"/>
    </row>
    <row r="221" spans="2:20" ht="16.5" customHeight="1">
      <c r="B221" s="6"/>
      <c r="C221" t="s">
        <v>166</v>
      </c>
      <c r="D221" s="56">
        <v>79200</v>
      </c>
      <c r="E221" s="56">
        <v>4665180</v>
      </c>
      <c r="F221" s="56">
        <v>4288500</v>
      </c>
      <c r="G221" s="57">
        <v>598500</v>
      </c>
      <c r="H221" s="58">
        <v>1295150</v>
      </c>
      <c r="I221" s="58">
        <v>3600000</v>
      </c>
      <c r="J221" s="58">
        <v>5839268</v>
      </c>
      <c r="K221" s="58">
        <v>514000</v>
      </c>
      <c r="L221" s="58">
        <v>1945600</v>
      </c>
      <c r="M221" s="58">
        <v>1540000</v>
      </c>
      <c r="N221" s="49"/>
      <c r="O221" s="57">
        <f t="shared" si="51"/>
        <v>24365398</v>
      </c>
      <c r="P221" s="50">
        <f t="shared" si="52"/>
        <v>9.300828748517647</v>
      </c>
      <c r="Q221" s="5"/>
      <c r="S221" s="3"/>
      <c r="T221" s="3"/>
    </row>
    <row r="222" spans="2:20" ht="16.5" customHeight="1">
      <c r="B222" s="6"/>
      <c r="C222" t="s">
        <v>167</v>
      </c>
      <c r="D222" s="56">
        <v>0</v>
      </c>
      <c r="E222" s="56">
        <v>5993435</v>
      </c>
      <c r="F222" s="56">
        <v>1832594</v>
      </c>
      <c r="G222" s="57">
        <v>2897858</v>
      </c>
      <c r="H222" s="58">
        <v>0</v>
      </c>
      <c r="I222" s="58">
        <v>3040000</v>
      </c>
      <c r="J222" s="58">
        <v>5508800</v>
      </c>
      <c r="K222" s="58">
        <v>0</v>
      </c>
      <c r="L222" s="58">
        <v>5501000</v>
      </c>
      <c r="M222" s="58">
        <v>0</v>
      </c>
      <c r="N222" s="49"/>
      <c r="O222" s="57">
        <f t="shared" si="51"/>
        <v>24773687</v>
      </c>
      <c r="P222" s="50">
        <f t="shared" si="52"/>
        <v>9.456681982226511</v>
      </c>
      <c r="Q222" s="5"/>
      <c r="S222" s="3"/>
      <c r="T222" s="3"/>
    </row>
    <row r="223" spans="2:20" ht="16.5" customHeight="1">
      <c r="B223" s="6"/>
      <c r="C223" t="s">
        <v>168</v>
      </c>
      <c r="D223" s="56">
        <v>0</v>
      </c>
      <c r="E223" s="56">
        <v>0</v>
      </c>
      <c r="F223" s="56">
        <v>0</v>
      </c>
      <c r="G223" s="57">
        <v>453950</v>
      </c>
      <c r="H223" s="58">
        <v>737322</v>
      </c>
      <c r="I223" s="58">
        <v>0</v>
      </c>
      <c r="J223" s="58">
        <v>356000</v>
      </c>
      <c r="K223" s="58">
        <v>40000</v>
      </c>
      <c r="L223" s="58">
        <v>264000</v>
      </c>
      <c r="M223" s="58">
        <v>0</v>
      </c>
      <c r="N223" s="49"/>
      <c r="O223" s="57">
        <f t="shared" si="51"/>
        <v>1851272</v>
      </c>
      <c r="P223" s="50">
        <f t="shared" si="52"/>
        <v>0.7066727922493102</v>
      </c>
      <c r="Q223" s="5"/>
      <c r="S223" s="3"/>
      <c r="T223" s="3"/>
    </row>
    <row r="224" spans="2:20" ht="16.5" customHeight="1">
      <c r="B224" s="6"/>
      <c r="C224" t="s">
        <v>169</v>
      </c>
      <c r="D224" s="56">
        <v>268850</v>
      </c>
      <c r="E224" s="56">
        <f>43472+140190</f>
        <v>183662</v>
      </c>
      <c r="F224" s="56">
        <v>228000</v>
      </c>
      <c r="G224" s="57">
        <v>1480600</v>
      </c>
      <c r="H224" s="58">
        <v>92000</v>
      </c>
      <c r="I224" s="58">
        <v>2109100</v>
      </c>
      <c r="J224" s="58">
        <v>1622619</v>
      </c>
      <c r="K224" s="58">
        <v>91800</v>
      </c>
      <c r="L224" s="58">
        <v>2273476</v>
      </c>
      <c r="M224" s="58">
        <v>6175982</v>
      </c>
      <c r="N224" s="49"/>
      <c r="O224" s="57">
        <f t="shared" si="51"/>
        <v>14526089</v>
      </c>
      <c r="P224" s="50">
        <f t="shared" si="52"/>
        <v>5.544939843573495</v>
      </c>
      <c r="Q224" s="5"/>
      <c r="S224" s="3"/>
      <c r="T224" s="3"/>
    </row>
    <row r="225" spans="2:20" ht="16.5" customHeight="1">
      <c r="B225" s="6"/>
      <c r="C225" t="s">
        <v>170</v>
      </c>
      <c r="D225" s="56">
        <v>3546977</v>
      </c>
      <c r="E225" s="56">
        <v>0</v>
      </c>
      <c r="F225" s="56">
        <v>0</v>
      </c>
      <c r="G225" s="57">
        <v>0</v>
      </c>
      <c r="H225" s="58">
        <v>0</v>
      </c>
      <c r="I225" s="58">
        <v>4538380</v>
      </c>
      <c r="J225" s="58">
        <v>4192000</v>
      </c>
      <c r="K225" s="58">
        <v>520000</v>
      </c>
      <c r="L225" s="58">
        <v>0</v>
      </c>
      <c r="M225" s="58">
        <v>1811376</v>
      </c>
      <c r="N225" s="49"/>
      <c r="O225" s="57">
        <f t="shared" si="51"/>
        <v>14608733</v>
      </c>
      <c r="P225" s="50">
        <f t="shared" si="52"/>
        <v>5.576486945373042</v>
      </c>
      <c r="Q225" s="5"/>
      <c r="S225" s="3"/>
      <c r="T225" s="3"/>
    </row>
    <row r="226" spans="2:20" ht="16.5" customHeight="1">
      <c r="B226" s="6"/>
      <c r="C226" t="s">
        <v>171</v>
      </c>
      <c r="D226" s="56">
        <v>0</v>
      </c>
      <c r="E226" s="56">
        <v>52000</v>
      </c>
      <c r="F226" s="56">
        <v>0</v>
      </c>
      <c r="G226" s="57">
        <v>0</v>
      </c>
      <c r="H226" s="58">
        <v>375100</v>
      </c>
      <c r="I226" s="58">
        <v>630045</v>
      </c>
      <c r="J226" s="58">
        <v>2776590</v>
      </c>
      <c r="K226" s="58">
        <v>1172850</v>
      </c>
      <c r="L226" s="58">
        <v>0</v>
      </c>
      <c r="M226" s="58">
        <v>0</v>
      </c>
      <c r="N226" s="49"/>
      <c r="O226" s="57">
        <f t="shared" si="51"/>
        <v>5006585</v>
      </c>
      <c r="P226" s="50">
        <f t="shared" si="52"/>
        <v>1.9111278091947121</v>
      </c>
      <c r="Q226" s="5"/>
      <c r="S226" s="3"/>
      <c r="T226" s="3"/>
    </row>
    <row r="227" spans="2:20" ht="16.5" customHeight="1" thickBot="1">
      <c r="B227" s="7"/>
      <c r="C227" s="8" t="s">
        <v>11</v>
      </c>
      <c r="D227" s="51">
        <f aca="true" t="shared" si="53" ref="D227:M227">SUM(D216:D226)</f>
        <v>20629181</v>
      </c>
      <c r="E227" s="51">
        <f t="shared" si="53"/>
        <v>47169750</v>
      </c>
      <c r="F227" s="51">
        <f t="shared" si="53"/>
        <v>10180322</v>
      </c>
      <c r="G227" s="52">
        <f t="shared" si="53"/>
        <v>18409241</v>
      </c>
      <c r="H227" s="53">
        <f t="shared" si="53"/>
        <v>8403091</v>
      </c>
      <c r="I227" s="53">
        <f t="shared" si="53"/>
        <v>33533943</v>
      </c>
      <c r="J227" s="53">
        <f t="shared" si="53"/>
        <v>42642578</v>
      </c>
      <c r="K227" s="53">
        <f t="shared" si="53"/>
        <v>22565016</v>
      </c>
      <c r="L227" s="53">
        <f t="shared" si="53"/>
        <v>33851784</v>
      </c>
      <c r="M227" s="53">
        <f t="shared" si="53"/>
        <v>24585276</v>
      </c>
      <c r="N227" s="54"/>
      <c r="O227" s="52">
        <f>SUM(O216:O226)</f>
        <v>261970182</v>
      </c>
      <c r="P227" s="55">
        <f>(O227/$O$318)*100</f>
        <v>3.749519420420751</v>
      </c>
      <c r="Q227" s="9"/>
      <c r="S227" s="3"/>
      <c r="T227" s="3"/>
    </row>
    <row r="228" spans="2:20" ht="16.5" customHeight="1">
      <c r="B228" s="6"/>
      <c r="D228" s="56"/>
      <c r="E228" s="56"/>
      <c r="F228" s="56"/>
      <c r="G228" s="57"/>
      <c r="H228" s="58"/>
      <c r="I228" s="58"/>
      <c r="J228" s="58"/>
      <c r="K228" s="58"/>
      <c r="L228" s="58"/>
      <c r="M228" s="58"/>
      <c r="N228" s="49"/>
      <c r="O228" s="57"/>
      <c r="P228" s="57"/>
      <c r="Q228" s="5"/>
      <c r="S228" s="3"/>
      <c r="T228" s="3"/>
    </row>
    <row r="229" spans="2:20" ht="16.5" customHeight="1">
      <c r="B229" s="6" t="s">
        <v>172</v>
      </c>
      <c r="C229" t="s">
        <v>173</v>
      </c>
      <c r="D229" s="56">
        <v>0</v>
      </c>
      <c r="E229" s="56">
        <v>608000</v>
      </c>
      <c r="F229" s="56">
        <v>1709799</v>
      </c>
      <c r="G229" s="57">
        <v>1458864</v>
      </c>
      <c r="H229" s="58">
        <v>1170873</v>
      </c>
      <c r="I229" s="58">
        <v>0</v>
      </c>
      <c r="J229" s="58">
        <v>1803064</v>
      </c>
      <c r="K229" s="58">
        <v>0</v>
      </c>
      <c r="L229" s="58">
        <v>3693800</v>
      </c>
      <c r="M229" s="58">
        <v>1460800</v>
      </c>
      <c r="N229" s="49"/>
      <c r="O229" s="57">
        <f>SUM(D229:N229)</f>
        <v>11905200</v>
      </c>
      <c r="P229" s="50">
        <f>(O229/$O$232)*100</f>
        <v>63.801583356667905</v>
      </c>
      <c r="Q229" s="5"/>
      <c r="S229" s="3"/>
      <c r="T229" s="3"/>
    </row>
    <row r="230" spans="2:20" ht="16.5" customHeight="1">
      <c r="B230" s="6"/>
      <c r="C230" t="s">
        <v>174</v>
      </c>
      <c r="D230" s="56">
        <v>0</v>
      </c>
      <c r="E230" s="56">
        <v>0</v>
      </c>
      <c r="F230" s="56">
        <v>0</v>
      </c>
      <c r="G230" s="57">
        <v>0</v>
      </c>
      <c r="H230" s="58">
        <v>0</v>
      </c>
      <c r="I230" s="58">
        <v>0</v>
      </c>
      <c r="J230" s="58">
        <v>0</v>
      </c>
      <c r="K230" s="58">
        <v>747000</v>
      </c>
      <c r="L230" s="58">
        <v>0</v>
      </c>
      <c r="M230" s="58">
        <v>338640</v>
      </c>
      <c r="N230" s="49"/>
      <c r="O230" s="57">
        <f>SUM(D230:N230)</f>
        <v>1085640</v>
      </c>
      <c r="P230" s="50">
        <f>(O230/$O$232)*100</f>
        <v>5.8180921744559475</v>
      </c>
      <c r="Q230" s="5"/>
      <c r="S230" s="3"/>
      <c r="T230" s="3"/>
    </row>
    <row r="231" spans="2:20" ht="16.5" customHeight="1">
      <c r="B231" s="6"/>
      <c r="C231" t="s">
        <v>175</v>
      </c>
      <c r="D231" s="56">
        <v>857200</v>
      </c>
      <c r="E231" s="56">
        <v>1328000</v>
      </c>
      <c r="F231" s="56">
        <v>768000</v>
      </c>
      <c r="G231" s="57">
        <v>272700</v>
      </c>
      <c r="H231" s="58">
        <v>0</v>
      </c>
      <c r="I231" s="58">
        <v>1062980</v>
      </c>
      <c r="J231" s="58">
        <v>1150000</v>
      </c>
      <c r="K231" s="58">
        <v>-275115</v>
      </c>
      <c r="L231" s="58">
        <v>505120</v>
      </c>
      <c r="M231" s="58">
        <v>0</v>
      </c>
      <c r="N231" s="49"/>
      <c r="O231" s="57">
        <f>SUM(D231:N231)</f>
        <v>5668885</v>
      </c>
      <c r="P231" s="50">
        <f>(O231/$O$232)*100</f>
        <v>30.380324468876147</v>
      </c>
      <c r="Q231" s="5"/>
      <c r="S231" s="3"/>
      <c r="T231" s="3"/>
    </row>
    <row r="232" spans="2:20" ht="16.5" customHeight="1" thickBot="1">
      <c r="B232" s="7"/>
      <c r="C232" s="8" t="s">
        <v>11</v>
      </c>
      <c r="D232" s="51">
        <f aca="true" t="shared" si="54" ref="D232:M232">SUM(D228:D231)</f>
        <v>857200</v>
      </c>
      <c r="E232" s="51">
        <f t="shared" si="54"/>
        <v>1936000</v>
      </c>
      <c r="F232" s="51">
        <f t="shared" si="54"/>
        <v>2477799</v>
      </c>
      <c r="G232" s="52">
        <f t="shared" si="54"/>
        <v>1731564</v>
      </c>
      <c r="H232" s="53">
        <f t="shared" si="54"/>
        <v>1170873</v>
      </c>
      <c r="I232" s="53">
        <f t="shared" si="54"/>
        <v>1062980</v>
      </c>
      <c r="J232" s="53">
        <f t="shared" si="54"/>
        <v>2953064</v>
      </c>
      <c r="K232" s="53">
        <f t="shared" si="54"/>
        <v>471885</v>
      </c>
      <c r="L232" s="53">
        <f t="shared" si="54"/>
        <v>4198920</v>
      </c>
      <c r="M232" s="53">
        <f t="shared" si="54"/>
        <v>1799440</v>
      </c>
      <c r="N232" s="54"/>
      <c r="O232" s="52">
        <f>SUM(O228:O231)</f>
        <v>18659725</v>
      </c>
      <c r="P232" s="55">
        <f>(O232/$O$318)*100</f>
        <v>0.267072384853367</v>
      </c>
      <c r="Q232" s="9"/>
      <c r="S232" s="3"/>
      <c r="T232" s="3"/>
    </row>
    <row r="233" spans="2:20" ht="16.5" customHeight="1">
      <c r="B233" s="6"/>
      <c r="D233" s="56"/>
      <c r="E233" s="56"/>
      <c r="F233" s="56"/>
      <c r="G233" s="57"/>
      <c r="H233" s="58"/>
      <c r="I233" s="58"/>
      <c r="J233" s="58"/>
      <c r="K233" s="58"/>
      <c r="L233" s="58"/>
      <c r="M233" s="58"/>
      <c r="N233" s="49"/>
      <c r="O233" s="57"/>
      <c r="P233" s="57"/>
      <c r="Q233" s="5"/>
      <c r="S233" s="3"/>
      <c r="T233" s="3"/>
    </row>
    <row r="234" spans="2:20" ht="16.5" customHeight="1">
      <c r="B234" s="6" t="s">
        <v>176</v>
      </c>
      <c r="C234" t="s">
        <v>177</v>
      </c>
      <c r="D234" s="56">
        <v>4192917</v>
      </c>
      <c r="E234" s="56">
        <v>1248017</v>
      </c>
      <c r="F234" s="56">
        <v>10231868</v>
      </c>
      <c r="G234" s="57">
        <v>9798986</v>
      </c>
      <c r="H234" s="58">
        <v>7561582</v>
      </c>
      <c r="I234" s="58">
        <v>10046947</v>
      </c>
      <c r="J234" s="58">
        <v>10428098</v>
      </c>
      <c r="K234" s="58">
        <v>1392568</v>
      </c>
      <c r="L234" s="58">
        <v>7999959</v>
      </c>
      <c r="M234" s="58">
        <v>748834</v>
      </c>
      <c r="N234" s="49"/>
      <c r="O234" s="57">
        <f>SUM(D234:N234)</f>
        <v>63649776</v>
      </c>
      <c r="P234" s="50">
        <f>(O234/$O$237)*100</f>
        <v>92.24112061602968</v>
      </c>
      <c r="Q234" s="5"/>
      <c r="S234" s="3"/>
      <c r="T234" s="3"/>
    </row>
    <row r="235" spans="2:20" ht="16.5" customHeight="1">
      <c r="B235" s="6"/>
      <c r="C235" t="s">
        <v>261</v>
      </c>
      <c r="D235" s="56">
        <v>0</v>
      </c>
      <c r="E235" s="56">
        <v>0</v>
      </c>
      <c r="F235" s="56">
        <v>0</v>
      </c>
      <c r="G235" s="57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1450000</v>
      </c>
      <c r="N235" s="49"/>
      <c r="O235" s="57">
        <f>SUM(D235:N235)</f>
        <v>1450000</v>
      </c>
      <c r="P235" s="50">
        <f>(O235/$O$237)*100</f>
        <v>2.1013369299719615</v>
      </c>
      <c r="Q235" s="5"/>
      <c r="S235" s="3"/>
      <c r="T235" s="3"/>
    </row>
    <row r="236" spans="2:20" ht="16.5" customHeight="1">
      <c r="B236" s="6"/>
      <c r="C236" t="s">
        <v>178</v>
      </c>
      <c r="D236" s="56">
        <v>0</v>
      </c>
      <c r="E236" s="56">
        <v>0</v>
      </c>
      <c r="F236" s="56">
        <v>1273976</v>
      </c>
      <c r="G236" s="57">
        <v>1852000</v>
      </c>
      <c r="H236" s="58">
        <v>0</v>
      </c>
      <c r="I236" s="58">
        <v>0</v>
      </c>
      <c r="J236" s="58">
        <v>0</v>
      </c>
      <c r="K236" s="58">
        <v>701137</v>
      </c>
      <c r="L236" s="58">
        <v>76800</v>
      </c>
      <c r="M236" s="58">
        <v>0</v>
      </c>
      <c r="N236" s="49"/>
      <c r="O236" s="57">
        <f>SUM(D236:N236)</f>
        <v>3903913</v>
      </c>
      <c r="P236" s="50">
        <f>(O236/$O$237)*100</f>
        <v>5.657542453998365</v>
      </c>
      <c r="Q236" s="5"/>
      <c r="S236" s="3"/>
      <c r="T236" s="3"/>
    </row>
    <row r="237" spans="2:20" ht="16.5" customHeight="1" thickBot="1">
      <c r="B237" s="7"/>
      <c r="C237" s="8" t="s">
        <v>11</v>
      </c>
      <c r="D237" s="51">
        <f aca="true" t="shared" si="55" ref="D237:M237">SUM(D233:D236)</f>
        <v>4192917</v>
      </c>
      <c r="E237" s="51">
        <f t="shared" si="55"/>
        <v>1248017</v>
      </c>
      <c r="F237" s="51">
        <f t="shared" si="55"/>
        <v>11505844</v>
      </c>
      <c r="G237" s="52">
        <f t="shared" si="55"/>
        <v>11650986</v>
      </c>
      <c r="H237" s="53">
        <f t="shared" si="55"/>
        <v>7561582</v>
      </c>
      <c r="I237" s="53">
        <f t="shared" si="55"/>
        <v>10046947</v>
      </c>
      <c r="J237" s="53">
        <f t="shared" si="55"/>
        <v>10428098</v>
      </c>
      <c r="K237" s="53">
        <f t="shared" si="55"/>
        <v>2093705</v>
      </c>
      <c r="L237" s="53">
        <f t="shared" si="55"/>
        <v>8076759</v>
      </c>
      <c r="M237" s="53">
        <f t="shared" si="55"/>
        <v>2198834</v>
      </c>
      <c r="N237" s="54"/>
      <c r="O237" s="52">
        <f>SUM(O233:O236)</f>
        <v>69003689</v>
      </c>
      <c r="P237" s="55">
        <f>(O237/$O$318)*100</f>
        <v>0.9876340506041781</v>
      </c>
      <c r="Q237" s="9"/>
      <c r="S237" s="3"/>
      <c r="T237" s="3"/>
    </row>
    <row r="238" spans="2:20" ht="16.5" customHeight="1">
      <c r="B238" s="6"/>
      <c r="D238" s="56"/>
      <c r="E238" s="56"/>
      <c r="F238" s="56"/>
      <c r="G238" s="57"/>
      <c r="H238" s="58"/>
      <c r="I238" s="58"/>
      <c r="J238" s="58"/>
      <c r="K238" s="58"/>
      <c r="L238" s="58"/>
      <c r="M238" s="58"/>
      <c r="N238" s="49"/>
      <c r="O238" s="57"/>
      <c r="P238" s="57"/>
      <c r="Q238" s="5"/>
      <c r="S238" s="3"/>
      <c r="T238" s="3"/>
    </row>
    <row r="239" spans="2:20" ht="16.5" customHeight="1">
      <c r="B239" s="6" t="s">
        <v>179</v>
      </c>
      <c r="C239" t="s">
        <v>143</v>
      </c>
      <c r="D239" s="56">
        <v>1689600</v>
      </c>
      <c r="E239" s="56">
        <v>200000</v>
      </c>
      <c r="F239" s="56">
        <v>252800</v>
      </c>
      <c r="G239" s="57">
        <v>1989064</v>
      </c>
      <c r="H239" s="58">
        <v>480000</v>
      </c>
      <c r="I239" s="58">
        <v>4962140</v>
      </c>
      <c r="J239" s="58">
        <v>2272245</v>
      </c>
      <c r="K239" s="58">
        <v>1400000</v>
      </c>
      <c r="L239" s="58">
        <v>932000</v>
      </c>
      <c r="M239" s="58">
        <v>3164000</v>
      </c>
      <c r="N239" s="49"/>
      <c r="O239" s="57">
        <f aca="true" t="shared" si="56" ref="O239:O246">SUM(D239:N239)</f>
        <v>17341849</v>
      </c>
      <c r="P239" s="50">
        <f aca="true" t="shared" si="57" ref="P239:P246">(O239/$O$247)*100</f>
        <v>5.437883621736154</v>
      </c>
      <c r="Q239" s="5"/>
      <c r="S239" s="3"/>
      <c r="T239" s="3"/>
    </row>
    <row r="240" spans="2:20" ht="16.5" customHeight="1">
      <c r="B240" s="6"/>
      <c r="C240" t="s">
        <v>180</v>
      </c>
      <c r="D240" s="56">
        <v>0</v>
      </c>
      <c r="E240" s="56">
        <v>0</v>
      </c>
      <c r="F240" s="56">
        <v>549600</v>
      </c>
      <c r="G240" s="57">
        <v>31107</v>
      </c>
      <c r="H240" s="58">
        <v>0</v>
      </c>
      <c r="I240" s="58">
        <v>1060000</v>
      </c>
      <c r="J240" s="58">
        <v>1122380</v>
      </c>
      <c r="K240" s="58">
        <v>725680</v>
      </c>
      <c r="L240" s="58">
        <v>330000</v>
      </c>
      <c r="M240" s="58">
        <v>0</v>
      </c>
      <c r="N240" s="49"/>
      <c r="O240" s="57">
        <f t="shared" si="56"/>
        <v>3818767</v>
      </c>
      <c r="P240" s="50">
        <f t="shared" si="57"/>
        <v>1.1974507749736785</v>
      </c>
      <c r="Q240" s="5"/>
      <c r="S240" s="3"/>
      <c r="T240" s="3"/>
    </row>
    <row r="241" spans="2:20" ht="16.5" customHeight="1">
      <c r="B241" s="6"/>
      <c r="C241" t="s">
        <v>262</v>
      </c>
      <c r="D241" s="56">
        <v>0</v>
      </c>
      <c r="E241" s="56">
        <v>0</v>
      </c>
      <c r="F241" s="56">
        <v>0</v>
      </c>
      <c r="G241" s="57">
        <v>0</v>
      </c>
      <c r="H241" s="58">
        <v>0</v>
      </c>
      <c r="I241" s="58">
        <v>0</v>
      </c>
      <c r="J241" s="58">
        <v>0</v>
      </c>
      <c r="K241" s="58">
        <v>0</v>
      </c>
      <c r="L241" s="58">
        <v>0</v>
      </c>
      <c r="M241" s="58">
        <v>100000</v>
      </c>
      <c r="N241" s="49"/>
      <c r="O241" s="57">
        <f t="shared" si="56"/>
        <v>100000</v>
      </c>
      <c r="P241" s="50">
        <f t="shared" si="57"/>
        <v>0.03135700017764054</v>
      </c>
      <c r="Q241" s="5"/>
      <c r="S241" s="3"/>
      <c r="T241" s="3"/>
    </row>
    <row r="242" spans="2:20" ht="16.5" customHeight="1">
      <c r="B242" s="6"/>
      <c r="C242" t="s">
        <v>263</v>
      </c>
      <c r="D242" s="56">
        <v>20800000</v>
      </c>
      <c r="E242" s="56">
        <v>32402128</v>
      </c>
      <c r="F242" s="56">
        <v>5336121</v>
      </c>
      <c r="G242" s="57">
        <v>17020000</v>
      </c>
      <c r="H242" s="58">
        <v>25783858</v>
      </c>
      <c r="I242" s="58">
        <v>28566864</v>
      </c>
      <c r="J242" s="58">
        <v>27868780</v>
      </c>
      <c r="K242" s="58">
        <v>22838735</v>
      </c>
      <c r="L242" s="58">
        <v>28429235</v>
      </c>
      <c r="M242" s="58">
        <v>27024594</v>
      </c>
      <c r="N242" s="49"/>
      <c r="O242" s="57">
        <f t="shared" si="56"/>
        <v>236070315</v>
      </c>
      <c r="P242" s="50">
        <f t="shared" si="57"/>
        <v>74.02456909390659</v>
      </c>
      <c r="Q242" s="5"/>
      <c r="S242" s="3"/>
      <c r="T242" s="3"/>
    </row>
    <row r="243" spans="2:20" ht="16.5" customHeight="1">
      <c r="B243" s="6"/>
      <c r="C243" t="s">
        <v>181</v>
      </c>
      <c r="D243" s="56">
        <v>4689860</v>
      </c>
      <c r="E243" s="56">
        <v>3088712</v>
      </c>
      <c r="F243" s="56">
        <v>486800</v>
      </c>
      <c r="G243" s="57">
        <v>551098</v>
      </c>
      <c r="H243" s="58">
        <v>7126571</v>
      </c>
      <c r="I243" s="58">
        <v>0</v>
      </c>
      <c r="J243" s="58">
        <v>2801423</v>
      </c>
      <c r="K243" s="58">
        <v>414980</v>
      </c>
      <c r="L243" s="58">
        <v>7154389</v>
      </c>
      <c r="M243" s="58">
        <v>6668200</v>
      </c>
      <c r="N243" s="49"/>
      <c r="O243" s="57">
        <f t="shared" si="56"/>
        <v>32982033</v>
      </c>
      <c r="P243" s="50">
        <f t="shared" si="57"/>
        <v>10.342176146399462</v>
      </c>
      <c r="Q243" s="5"/>
      <c r="S243" s="3"/>
      <c r="T243" s="3"/>
    </row>
    <row r="244" spans="2:20" ht="16.5" customHeight="1">
      <c r="B244" s="6"/>
      <c r="C244" t="s">
        <v>264</v>
      </c>
      <c r="D244" s="56">
        <v>0</v>
      </c>
      <c r="E244" s="56">
        <v>0</v>
      </c>
      <c r="F244" s="56">
        <v>0</v>
      </c>
      <c r="G244" s="57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58">
        <v>295000</v>
      </c>
      <c r="N244" s="49"/>
      <c r="O244" s="57">
        <f t="shared" si="56"/>
        <v>295000</v>
      </c>
      <c r="P244" s="50">
        <f t="shared" si="57"/>
        <v>0.0925031505240396</v>
      </c>
      <c r="Q244" s="5"/>
      <c r="S244" s="3"/>
      <c r="T244" s="3"/>
    </row>
    <row r="245" spans="2:20" ht="16.5" customHeight="1">
      <c r="B245" s="6"/>
      <c r="C245" t="s">
        <v>182</v>
      </c>
      <c r="D245" s="56">
        <v>511228</v>
      </c>
      <c r="E245" s="56">
        <v>683972</v>
      </c>
      <c r="F245" s="56">
        <v>0</v>
      </c>
      <c r="G245" s="57">
        <v>1092137</v>
      </c>
      <c r="H245" s="58">
        <v>2324000</v>
      </c>
      <c r="I245" s="58">
        <v>1626808</v>
      </c>
      <c r="J245" s="58">
        <v>0</v>
      </c>
      <c r="K245" s="58">
        <v>0</v>
      </c>
      <c r="L245" s="58">
        <v>0</v>
      </c>
      <c r="M245" s="58">
        <v>1333654</v>
      </c>
      <c r="N245" s="49"/>
      <c r="O245" s="57">
        <f t="shared" si="56"/>
        <v>7571799</v>
      </c>
      <c r="P245" s="50">
        <f t="shared" si="57"/>
        <v>2.374289025880585</v>
      </c>
      <c r="Q245" s="5"/>
      <c r="S245" s="3"/>
      <c r="T245" s="3"/>
    </row>
    <row r="246" spans="2:20" ht="16.5" customHeight="1">
      <c r="B246" s="6"/>
      <c r="C246" t="s">
        <v>183</v>
      </c>
      <c r="D246" s="56">
        <v>1261558</v>
      </c>
      <c r="E246" s="56">
        <v>7323017</v>
      </c>
      <c r="F246" s="56">
        <v>1378061</v>
      </c>
      <c r="G246" s="57">
        <v>1031472</v>
      </c>
      <c r="H246" s="58">
        <v>3757087</v>
      </c>
      <c r="I246" s="58">
        <v>1112595</v>
      </c>
      <c r="J246" s="58">
        <v>2549754</v>
      </c>
      <c r="K246" s="58">
        <v>1136150</v>
      </c>
      <c r="L246" s="58">
        <v>940600</v>
      </c>
      <c r="M246" s="58">
        <v>238000</v>
      </c>
      <c r="N246" s="49"/>
      <c r="O246" s="57">
        <f t="shared" si="56"/>
        <v>20728294</v>
      </c>
      <c r="P246" s="50">
        <f t="shared" si="57"/>
        <v>6.499771186401854</v>
      </c>
      <c r="Q246" s="5"/>
      <c r="S246" s="3"/>
      <c r="T246" s="3"/>
    </row>
    <row r="247" spans="2:20" ht="16.5" customHeight="1" thickBot="1">
      <c r="B247" s="7"/>
      <c r="C247" s="8" t="s">
        <v>11</v>
      </c>
      <c r="D247" s="51">
        <f aca="true" t="shared" si="58" ref="D247:M247">SUM(D238:D246)</f>
        <v>28952246</v>
      </c>
      <c r="E247" s="51">
        <f t="shared" si="58"/>
        <v>43697829</v>
      </c>
      <c r="F247" s="51">
        <f t="shared" si="58"/>
        <v>8003382</v>
      </c>
      <c r="G247" s="52">
        <f t="shared" si="58"/>
        <v>21714878</v>
      </c>
      <c r="H247" s="53">
        <f t="shared" si="58"/>
        <v>39471516</v>
      </c>
      <c r="I247" s="53">
        <f t="shared" si="58"/>
        <v>37328407</v>
      </c>
      <c r="J247" s="53">
        <f t="shared" si="58"/>
        <v>36614582</v>
      </c>
      <c r="K247" s="53">
        <f t="shared" si="58"/>
        <v>26515545</v>
      </c>
      <c r="L247" s="53">
        <f t="shared" si="58"/>
        <v>37786224</v>
      </c>
      <c r="M247" s="53">
        <f t="shared" si="58"/>
        <v>38823448</v>
      </c>
      <c r="N247" s="54"/>
      <c r="O247" s="52">
        <f>SUM(O238:O246)</f>
        <v>318908057</v>
      </c>
      <c r="P247" s="55">
        <f>(O247/$O$318)*100</f>
        <v>4.564458229258121</v>
      </c>
      <c r="Q247" s="9"/>
      <c r="S247" s="3"/>
      <c r="T247" s="3"/>
    </row>
    <row r="248" spans="2:20" ht="16.5" customHeight="1">
      <c r="B248" s="6"/>
      <c r="D248" s="56"/>
      <c r="E248" s="56"/>
      <c r="F248" s="56"/>
      <c r="G248" s="57"/>
      <c r="H248" s="58"/>
      <c r="I248" s="58"/>
      <c r="J248" s="58"/>
      <c r="K248" s="58"/>
      <c r="L248" s="58"/>
      <c r="M248" s="58"/>
      <c r="N248" s="49"/>
      <c r="O248" s="57"/>
      <c r="P248" s="57"/>
      <c r="Q248" s="5"/>
      <c r="S248" s="3"/>
      <c r="T248" s="3"/>
    </row>
    <row r="249" spans="2:20" ht="16.5" customHeight="1">
      <c r="B249" s="6" t="s">
        <v>184</v>
      </c>
      <c r="C249" t="s">
        <v>185</v>
      </c>
      <c r="D249" s="56">
        <v>400000</v>
      </c>
      <c r="E249" s="56">
        <v>300000</v>
      </c>
      <c r="F249" s="56">
        <v>0</v>
      </c>
      <c r="G249" s="57">
        <v>0</v>
      </c>
      <c r="H249" s="58">
        <v>409600</v>
      </c>
      <c r="I249" s="58">
        <v>0</v>
      </c>
      <c r="J249" s="58">
        <v>1744320</v>
      </c>
      <c r="K249" s="58">
        <v>384800</v>
      </c>
      <c r="L249" s="58">
        <v>280000</v>
      </c>
      <c r="M249" s="58">
        <v>178000</v>
      </c>
      <c r="N249" s="49"/>
      <c r="O249" s="57">
        <f>SUM(D249:N249)</f>
        <v>3696720</v>
      </c>
      <c r="P249" s="50">
        <f>(O249/$O$251)*100</f>
        <v>13.885579268961468</v>
      </c>
      <c r="Q249" s="5"/>
      <c r="S249" s="3"/>
      <c r="T249" s="3"/>
    </row>
    <row r="250" spans="2:17" ht="16.5" customHeight="1">
      <c r="B250" s="6"/>
      <c r="C250" t="s">
        <v>186</v>
      </c>
      <c r="D250" s="56">
        <v>400000</v>
      </c>
      <c r="E250" s="56">
        <v>532000</v>
      </c>
      <c r="F250" s="56">
        <v>9025952</v>
      </c>
      <c r="G250" s="57">
        <v>3000000</v>
      </c>
      <c r="H250" s="58">
        <v>0</v>
      </c>
      <c r="I250" s="58">
        <v>7714456</v>
      </c>
      <c r="J250" s="58">
        <v>1049600</v>
      </c>
      <c r="K250" s="58">
        <v>200000</v>
      </c>
      <c r="L250" s="58">
        <v>0</v>
      </c>
      <c r="M250" s="58">
        <v>1004000</v>
      </c>
      <c r="N250" s="49"/>
      <c r="O250" s="57">
        <f>SUM(D250:N250)</f>
        <v>22926008</v>
      </c>
      <c r="P250" s="50">
        <f>(O250/$O$251)*100</f>
        <v>86.11442073103854</v>
      </c>
      <c r="Q250" s="5"/>
    </row>
    <row r="251" spans="2:17" ht="16.5" customHeight="1" thickBot="1">
      <c r="B251" s="7"/>
      <c r="C251" s="8" t="s">
        <v>11</v>
      </c>
      <c r="D251" s="51">
        <f aca="true" t="shared" si="59" ref="D251:M251">SUM(D248:D250)</f>
        <v>800000</v>
      </c>
      <c r="E251" s="51">
        <f t="shared" si="59"/>
        <v>832000</v>
      </c>
      <c r="F251" s="51">
        <f t="shared" si="59"/>
        <v>9025952</v>
      </c>
      <c r="G251" s="52">
        <f t="shared" si="59"/>
        <v>3000000</v>
      </c>
      <c r="H251" s="53">
        <f t="shared" si="59"/>
        <v>409600</v>
      </c>
      <c r="I251" s="53">
        <f t="shared" si="59"/>
        <v>7714456</v>
      </c>
      <c r="J251" s="53">
        <f t="shared" si="59"/>
        <v>2793920</v>
      </c>
      <c r="K251" s="53">
        <f t="shared" si="59"/>
        <v>584800</v>
      </c>
      <c r="L251" s="53">
        <f t="shared" si="59"/>
        <v>280000</v>
      </c>
      <c r="M251" s="53">
        <f t="shared" si="59"/>
        <v>1182000</v>
      </c>
      <c r="N251" s="54"/>
      <c r="O251" s="52">
        <f>SUM(O248:O250)</f>
        <v>26622728</v>
      </c>
      <c r="P251" s="55">
        <f>(O251/$O$318)*100</f>
        <v>0.381045029241455</v>
      </c>
      <c r="Q251" s="9"/>
    </row>
    <row r="252" spans="2:17" ht="16.5" customHeight="1">
      <c r="B252" s="6"/>
      <c r="D252" s="56"/>
      <c r="E252" s="56"/>
      <c r="F252" s="56"/>
      <c r="G252" s="57"/>
      <c r="H252" s="58"/>
      <c r="I252" s="58"/>
      <c r="J252" s="58"/>
      <c r="K252" s="58"/>
      <c r="L252" s="58"/>
      <c r="M252" s="58"/>
      <c r="N252" s="49"/>
      <c r="O252" s="57"/>
      <c r="P252" s="57"/>
      <c r="Q252" s="5"/>
    </row>
    <row r="253" spans="2:17" ht="16.5" customHeight="1">
      <c r="B253" s="6" t="s">
        <v>187</v>
      </c>
      <c r="C253" t="s">
        <v>103</v>
      </c>
      <c r="D253" s="56">
        <v>480000</v>
      </c>
      <c r="E253" s="56">
        <v>480000</v>
      </c>
      <c r="F253" s="56">
        <v>360000</v>
      </c>
      <c r="G253" s="57">
        <v>-360000</v>
      </c>
      <c r="H253" s="58">
        <v>8000000</v>
      </c>
      <c r="I253" s="58">
        <v>3600000</v>
      </c>
      <c r="J253" s="58">
        <v>1680000</v>
      </c>
      <c r="K253" s="58">
        <v>184000</v>
      </c>
      <c r="L253" s="58">
        <v>3384000</v>
      </c>
      <c r="M253" s="58">
        <v>2632000</v>
      </c>
      <c r="N253" s="49"/>
      <c r="O253" s="57">
        <f>SUM(D253:N253)</f>
        <v>20440000</v>
      </c>
      <c r="P253" s="50">
        <f>(O253/$O$255)*100</f>
        <v>69.52380952380952</v>
      </c>
      <c r="Q253" s="5"/>
    </row>
    <row r="254" spans="2:17" ht="16.5" customHeight="1">
      <c r="B254" s="6"/>
      <c r="C254" t="s">
        <v>238</v>
      </c>
      <c r="D254" s="56">
        <v>0</v>
      </c>
      <c r="E254" s="56">
        <v>0</v>
      </c>
      <c r="F254" s="56">
        <v>0</v>
      </c>
      <c r="G254" s="57">
        <v>0</v>
      </c>
      <c r="H254" s="58">
        <v>2400000</v>
      </c>
      <c r="I254" s="58">
        <v>2880000</v>
      </c>
      <c r="J254" s="58">
        <v>2880000</v>
      </c>
      <c r="K254" s="58">
        <v>0</v>
      </c>
      <c r="L254" s="58">
        <v>0</v>
      </c>
      <c r="M254" s="58">
        <v>800000</v>
      </c>
      <c r="N254" s="49"/>
      <c r="O254" s="57">
        <f>SUM(D254:N254)</f>
        <v>8960000</v>
      </c>
      <c r="P254" s="50">
        <f>(O254/$O$255)*100</f>
        <v>30.476190476190478</v>
      </c>
      <c r="Q254" s="5"/>
    </row>
    <row r="255" spans="2:17" ht="16.5" customHeight="1" thickBot="1">
      <c r="B255" s="7"/>
      <c r="C255" s="8" t="s">
        <v>11</v>
      </c>
      <c r="D255" s="51">
        <f aca="true" t="shared" si="60" ref="D255:M255">SUM(D252:D254)</f>
        <v>480000</v>
      </c>
      <c r="E255" s="51">
        <f t="shared" si="60"/>
        <v>480000</v>
      </c>
      <c r="F255" s="51">
        <f t="shared" si="60"/>
        <v>360000</v>
      </c>
      <c r="G255" s="51">
        <f t="shared" si="60"/>
        <v>-360000</v>
      </c>
      <c r="H255" s="53">
        <f t="shared" si="60"/>
        <v>10400000</v>
      </c>
      <c r="I255" s="53">
        <f t="shared" si="60"/>
        <v>6480000</v>
      </c>
      <c r="J255" s="53">
        <f t="shared" si="60"/>
        <v>4560000</v>
      </c>
      <c r="K255" s="53">
        <f t="shared" si="60"/>
        <v>184000</v>
      </c>
      <c r="L255" s="53">
        <f t="shared" si="60"/>
        <v>3384000</v>
      </c>
      <c r="M255" s="53">
        <f t="shared" si="60"/>
        <v>3432000</v>
      </c>
      <c r="N255" s="54"/>
      <c r="O255" s="52">
        <f>SUM(O252:O254)</f>
        <v>29400000</v>
      </c>
      <c r="P255" s="55">
        <f>(O255/$O$318)*100</f>
        <v>0.4207954894666984</v>
      </c>
      <c r="Q255" s="9"/>
    </row>
    <row r="256" spans="2:17" ht="16.5" customHeight="1">
      <c r="B256" s="6"/>
      <c r="D256" s="56"/>
      <c r="E256" s="56"/>
      <c r="F256" s="56"/>
      <c r="G256" s="57"/>
      <c r="H256" s="58"/>
      <c r="I256" s="58"/>
      <c r="J256" s="58"/>
      <c r="K256" s="58"/>
      <c r="L256" s="58"/>
      <c r="M256" s="58"/>
      <c r="N256" s="49"/>
      <c r="O256" s="57"/>
      <c r="P256" s="57"/>
      <c r="Q256" s="5"/>
    </row>
    <row r="257" spans="2:17" ht="16.5" customHeight="1">
      <c r="B257" s="6" t="s">
        <v>188</v>
      </c>
      <c r="C257" t="s">
        <v>189</v>
      </c>
      <c r="D257" s="56">
        <v>736000</v>
      </c>
      <c r="E257" s="56">
        <v>752000</v>
      </c>
      <c r="F257" s="56">
        <v>0</v>
      </c>
      <c r="G257" s="57">
        <v>0</v>
      </c>
      <c r="H257" s="58">
        <v>805936</v>
      </c>
      <c r="I257" s="58">
        <v>128000</v>
      </c>
      <c r="J257" s="58">
        <v>0</v>
      </c>
      <c r="K257" s="58">
        <v>200000</v>
      </c>
      <c r="L257" s="58">
        <v>250000</v>
      </c>
      <c r="M257" s="58">
        <v>250000</v>
      </c>
      <c r="N257" s="49"/>
      <c r="O257" s="57">
        <f>SUM(D257:N257)</f>
        <v>3121936</v>
      </c>
      <c r="P257" s="50">
        <f>(O257/$O$261)*100</f>
        <v>16.13660552359784</v>
      </c>
      <c r="Q257" s="5"/>
    </row>
    <row r="258" spans="2:17" ht="16.5" customHeight="1">
      <c r="B258" s="6"/>
      <c r="C258" t="s">
        <v>190</v>
      </c>
      <c r="D258" s="56">
        <v>760000</v>
      </c>
      <c r="E258" s="56">
        <v>120000</v>
      </c>
      <c r="F258" s="56">
        <v>0</v>
      </c>
      <c r="G258" s="57">
        <v>0</v>
      </c>
      <c r="H258" s="58">
        <v>2963100</v>
      </c>
      <c r="I258" s="58">
        <v>0</v>
      </c>
      <c r="J258" s="58">
        <v>0</v>
      </c>
      <c r="K258" s="58">
        <v>0</v>
      </c>
      <c r="L258" s="58">
        <v>352000</v>
      </c>
      <c r="M258" s="58">
        <v>0</v>
      </c>
      <c r="N258" s="49"/>
      <c r="O258" s="57">
        <f>SUM(D258:N258)</f>
        <v>4195100</v>
      </c>
      <c r="P258" s="50">
        <f>(O258/$O$261)*100</f>
        <v>21.683555919162114</v>
      </c>
      <c r="Q258" s="5"/>
    </row>
    <row r="259" spans="2:17" ht="16.5" customHeight="1">
      <c r="B259" s="6"/>
      <c r="C259" t="s">
        <v>191</v>
      </c>
      <c r="D259" s="56">
        <v>684856</v>
      </c>
      <c r="E259" s="56">
        <v>656000</v>
      </c>
      <c r="F259" s="56">
        <v>0</v>
      </c>
      <c r="G259" s="57">
        <v>0</v>
      </c>
      <c r="H259" s="58">
        <v>0</v>
      </c>
      <c r="I259" s="58">
        <v>256000</v>
      </c>
      <c r="J259" s="58">
        <v>256000</v>
      </c>
      <c r="K259" s="58">
        <v>1838425</v>
      </c>
      <c r="L259" s="58">
        <v>133083</v>
      </c>
      <c r="M259" s="58">
        <v>0</v>
      </c>
      <c r="N259" s="49"/>
      <c r="O259" s="57">
        <f>SUM(D259:N259)</f>
        <v>3824364</v>
      </c>
      <c r="P259" s="50">
        <f>(O259/$O$261)*100</f>
        <v>19.76730248366678</v>
      </c>
      <c r="Q259" s="5"/>
    </row>
    <row r="260" spans="2:17" ht="16.5" customHeight="1">
      <c r="B260" s="6"/>
      <c r="C260" t="s">
        <v>192</v>
      </c>
      <c r="D260" s="56">
        <v>307580</v>
      </c>
      <c r="E260" s="56">
        <v>876200</v>
      </c>
      <c r="F260" s="56">
        <v>437164</v>
      </c>
      <c r="G260" s="57">
        <v>1544132</v>
      </c>
      <c r="H260" s="58">
        <v>175120</v>
      </c>
      <c r="I260" s="58">
        <v>753200</v>
      </c>
      <c r="J260" s="58">
        <v>110180</v>
      </c>
      <c r="K260" s="58">
        <v>1133211</v>
      </c>
      <c r="L260" s="58">
        <v>596252</v>
      </c>
      <c r="M260" s="58">
        <v>2272480</v>
      </c>
      <c r="N260" s="49"/>
      <c r="O260" s="57">
        <f>SUM(D260:N260)</f>
        <v>8205519</v>
      </c>
      <c r="P260" s="50">
        <f>(O260/$O$261)*100</f>
        <v>42.412536073573264</v>
      </c>
      <c r="Q260" s="5"/>
    </row>
    <row r="261" spans="2:17" ht="16.5" customHeight="1" thickBot="1">
      <c r="B261" s="7"/>
      <c r="C261" s="8" t="s">
        <v>11</v>
      </c>
      <c r="D261" s="51">
        <f aca="true" t="shared" si="61" ref="D261:M261">SUM(D256:D260)</f>
        <v>2488436</v>
      </c>
      <c r="E261" s="51">
        <f t="shared" si="61"/>
        <v>2404200</v>
      </c>
      <c r="F261" s="51">
        <f t="shared" si="61"/>
        <v>437164</v>
      </c>
      <c r="G261" s="52">
        <f t="shared" si="61"/>
        <v>1544132</v>
      </c>
      <c r="H261" s="53">
        <f t="shared" si="61"/>
        <v>3944156</v>
      </c>
      <c r="I261" s="53">
        <f t="shared" si="61"/>
        <v>1137200</v>
      </c>
      <c r="J261" s="53">
        <f t="shared" si="61"/>
        <v>366180</v>
      </c>
      <c r="K261" s="53">
        <f t="shared" si="61"/>
        <v>3171636</v>
      </c>
      <c r="L261" s="53">
        <f t="shared" si="61"/>
        <v>1331335</v>
      </c>
      <c r="M261" s="53">
        <f t="shared" si="61"/>
        <v>2522480</v>
      </c>
      <c r="N261" s="54"/>
      <c r="O261" s="52">
        <f>SUM(O256:O260)</f>
        <v>19346919</v>
      </c>
      <c r="P261" s="55">
        <f>(O261/$O$318)*100</f>
        <v>0.2769080357237268</v>
      </c>
      <c r="Q261" s="9"/>
    </row>
    <row r="262" spans="2:17" ht="16.5" customHeight="1">
      <c r="B262" s="6"/>
      <c r="D262" s="56"/>
      <c r="E262" s="56"/>
      <c r="F262" s="56"/>
      <c r="G262" s="57"/>
      <c r="H262" s="58"/>
      <c r="I262" s="58"/>
      <c r="J262" s="58"/>
      <c r="K262" s="58"/>
      <c r="L262" s="58"/>
      <c r="M262" s="58"/>
      <c r="N262" s="49"/>
      <c r="O262" s="57"/>
      <c r="P262" s="57"/>
      <c r="Q262" s="5"/>
    </row>
    <row r="263" spans="2:17" ht="16.5" customHeight="1">
      <c r="B263" s="6" t="s">
        <v>193</v>
      </c>
      <c r="C263" t="s">
        <v>194</v>
      </c>
      <c r="D263" s="56">
        <v>486800</v>
      </c>
      <c r="E263" s="56">
        <v>187000</v>
      </c>
      <c r="F263" s="56">
        <v>86320</v>
      </c>
      <c r="G263" s="57">
        <v>460768</v>
      </c>
      <c r="H263" s="58">
        <v>148312</v>
      </c>
      <c r="I263" s="58">
        <v>150230</v>
      </c>
      <c r="J263" s="58">
        <v>298600</v>
      </c>
      <c r="K263" s="58">
        <v>314370</v>
      </c>
      <c r="L263" s="58">
        <v>192940</v>
      </c>
      <c r="M263" s="58">
        <v>351600</v>
      </c>
      <c r="N263" s="49"/>
      <c r="O263" s="57">
        <f>SUM(D263:N263)</f>
        <v>2676940</v>
      </c>
      <c r="P263" s="50">
        <f>(O263/$O$264)*100</f>
        <v>100</v>
      </c>
      <c r="Q263" s="5"/>
    </row>
    <row r="264" spans="2:17" ht="16.5" customHeight="1" thickBot="1">
      <c r="B264" s="7"/>
      <c r="C264" s="8" t="s">
        <v>11</v>
      </c>
      <c r="D264" s="51">
        <f aca="true" t="shared" si="62" ref="D264:M264">SUM(D262:D263)</f>
        <v>486800</v>
      </c>
      <c r="E264" s="51">
        <f t="shared" si="62"/>
        <v>187000</v>
      </c>
      <c r="F264" s="51">
        <f t="shared" si="62"/>
        <v>86320</v>
      </c>
      <c r="G264" s="52">
        <f t="shared" si="62"/>
        <v>460768</v>
      </c>
      <c r="H264" s="53">
        <f t="shared" si="62"/>
        <v>148312</v>
      </c>
      <c r="I264" s="53">
        <f t="shared" si="62"/>
        <v>150230</v>
      </c>
      <c r="J264" s="53">
        <f t="shared" si="62"/>
        <v>298600</v>
      </c>
      <c r="K264" s="53">
        <f t="shared" si="62"/>
        <v>314370</v>
      </c>
      <c r="L264" s="53">
        <f t="shared" si="62"/>
        <v>192940</v>
      </c>
      <c r="M264" s="53">
        <f t="shared" si="62"/>
        <v>351600</v>
      </c>
      <c r="N264" s="54"/>
      <c r="O264" s="52">
        <f>SUM(O262:O263)</f>
        <v>2676940</v>
      </c>
      <c r="P264" s="55">
        <f>(O264/$O$318)*100</f>
        <v>0.03831443120996543</v>
      </c>
      <c r="Q264" s="9"/>
    </row>
    <row r="265" spans="2:17" ht="16.5" customHeight="1">
      <c r="B265" s="6"/>
      <c r="D265" s="56"/>
      <c r="E265" s="56"/>
      <c r="F265" s="56"/>
      <c r="G265" s="57"/>
      <c r="H265" s="58"/>
      <c r="I265" s="58"/>
      <c r="J265" s="58"/>
      <c r="K265" s="58"/>
      <c r="L265" s="58"/>
      <c r="M265" s="58"/>
      <c r="N265" s="49"/>
      <c r="O265" s="57"/>
      <c r="P265" s="57"/>
      <c r="Q265" s="5"/>
    </row>
    <row r="266" spans="2:17" ht="16.5" customHeight="1">
      <c r="B266" s="6" t="s">
        <v>195</v>
      </c>
      <c r="C266" t="s">
        <v>196</v>
      </c>
      <c r="D266" s="56">
        <v>0</v>
      </c>
      <c r="E266" s="56">
        <v>240000</v>
      </c>
      <c r="F266" s="56">
        <v>0</v>
      </c>
      <c r="G266" s="57">
        <v>0</v>
      </c>
      <c r="H266" s="58">
        <v>0</v>
      </c>
      <c r="I266" s="58">
        <v>0</v>
      </c>
      <c r="J266" s="58">
        <v>1296240</v>
      </c>
      <c r="K266" s="58">
        <v>1067200</v>
      </c>
      <c r="L266" s="58">
        <v>613897</v>
      </c>
      <c r="M266" s="58">
        <v>8</v>
      </c>
      <c r="N266" s="49"/>
      <c r="O266" s="57">
        <f aca="true" t="shared" si="63" ref="O266:O271">SUM(D266:N266)</f>
        <v>3217345</v>
      </c>
      <c r="P266" s="50">
        <f aca="true" t="shared" si="64" ref="P266:P271">(O266/$O$272)*100</f>
        <v>4.899396347016833</v>
      </c>
      <c r="Q266" s="5"/>
    </row>
    <row r="267" spans="2:17" ht="16.5" customHeight="1">
      <c r="B267" s="6"/>
      <c r="C267" t="s">
        <v>197</v>
      </c>
      <c r="D267" s="56">
        <v>73350</v>
      </c>
      <c r="E267" s="56">
        <v>1129000</v>
      </c>
      <c r="F267" s="56">
        <v>289642</v>
      </c>
      <c r="G267" s="57">
        <v>579284</v>
      </c>
      <c r="H267" s="58">
        <v>83000</v>
      </c>
      <c r="I267" s="58">
        <v>1665544</v>
      </c>
      <c r="J267" s="58">
        <v>671600</v>
      </c>
      <c r="K267" s="58">
        <v>1303380</v>
      </c>
      <c r="L267" s="58">
        <v>453180</v>
      </c>
      <c r="M267" s="58">
        <v>359195</v>
      </c>
      <c r="N267" s="49"/>
      <c r="O267" s="57">
        <f t="shared" si="63"/>
        <v>6607175</v>
      </c>
      <c r="P267" s="50">
        <f t="shared" si="64"/>
        <v>10.061454105512757</v>
      </c>
      <c r="Q267" s="5"/>
    </row>
    <row r="268" spans="2:17" ht="16.5" customHeight="1">
      <c r="B268" s="6"/>
      <c r="C268" t="s">
        <v>198</v>
      </c>
      <c r="D268" s="56">
        <v>2176000</v>
      </c>
      <c r="E268" s="56">
        <v>1120000</v>
      </c>
      <c r="F268" s="56">
        <v>0</v>
      </c>
      <c r="G268" s="57">
        <v>3840000</v>
      </c>
      <c r="H268" s="58">
        <v>3920000</v>
      </c>
      <c r="I268" s="58">
        <v>4540000</v>
      </c>
      <c r="J268" s="58">
        <v>5200000</v>
      </c>
      <c r="K268" s="58">
        <v>8800000</v>
      </c>
      <c r="L268" s="58">
        <v>5146000</v>
      </c>
      <c r="M268" s="58">
        <v>5492000</v>
      </c>
      <c r="N268" s="49"/>
      <c r="O268" s="57">
        <f t="shared" si="63"/>
        <v>40234000</v>
      </c>
      <c r="P268" s="50">
        <f t="shared" si="64"/>
        <v>61.26862758761502</v>
      </c>
      <c r="Q268" s="5"/>
    </row>
    <row r="269" spans="2:17" ht="16.5" customHeight="1">
      <c r="B269" s="6"/>
      <c r="C269" t="s">
        <v>199</v>
      </c>
      <c r="D269" s="56">
        <v>728000</v>
      </c>
      <c r="E269" s="56">
        <v>1472000</v>
      </c>
      <c r="F269" s="56">
        <v>1320000</v>
      </c>
      <c r="G269" s="57">
        <v>400000</v>
      </c>
      <c r="H269" s="58">
        <v>763536</v>
      </c>
      <c r="I269" s="58">
        <v>6412944</v>
      </c>
      <c r="J269" s="58">
        <v>428000</v>
      </c>
      <c r="K269" s="58">
        <v>635165</v>
      </c>
      <c r="L269" s="58">
        <v>152000</v>
      </c>
      <c r="M269" s="58">
        <v>0</v>
      </c>
      <c r="N269" s="49"/>
      <c r="O269" s="57">
        <f t="shared" si="63"/>
        <v>12311645</v>
      </c>
      <c r="P269" s="50">
        <f t="shared" si="64"/>
        <v>18.748262476908153</v>
      </c>
      <c r="Q269" s="5"/>
    </row>
    <row r="270" spans="2:17" ht="16.5" customHeight="1">
      <c r="B270" s="6"/>
      <c r="C270" t="s">
        <v>200</v>
      </c>
      <c r="D270" s="56">
        <v>0</v>
      </c>
      <c r="E270" s="56">
        <v>0</v>
      </c>
      <c r="F270" s="56">
        <v>0</v>
      </c>
      <c r="G270" s="57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58">
        <v>976000</v>
      </c>
      <c r="N270" s="49"/>
      <c r="O270" s="57">
        <f t="shared" si="63"/>
        <v>976000</v>
      </c>
      <c r="P270" s="50">
        <f t="shared" si="64"/>
        <v>1.4862598927651305</v>
      </c>
      <c r="Q270" s="5"/>
    </row>
    <row r="271" spans="2:17" ht="16.5" customHeight="1">
      <c r="B271" s="6"/>
      <c r="C271" t="s">
        <v>201</v>
      </c>
      <c r="D271" s="56">
        <v>167900</v>
      </c>
      <c r="E271" s="56">
        <v>0</v>
      </c>
      <c r="F271" s="56">
        <v>0</v>
      </c>
      <c r="G271" s="57">
        <v>332200</v>
      </c>
      <c r="H271" s="58">
        <v>282400</v>
      </c>
      <c r="I271" s="58">
        <v>116000</v>
      </c>
      <c r="J271" s="58">
        <v>172208</v>
      </c>
      <c r="K271" s="58">
        <v>90131</v>
      </c>
      <c r="L271" s="58">
        <v>0</v>
      </c>
      <c r="M271" s="58">
        <v>1161188</v>
      </c>
      <c r="N271" s="49"/>
      <c r="O271" s="57">
        <f t="shared" si="63"/>
        <v>2322027</v>
      </c>
      <c r="P271" s="50">
        <f t="shared" si="64"/>
        <v>3.535999590182108</v>
      </c>
      <c r="Q271" s="5"/>
    </row>
    <row r="272" spans="2:17" ht="16.5" customHeight="1" thickBot="1">
      <c r="B272" s="7"/>
      <c r="C272" s="8" t="s">
        <v>11</v>
      </c>
      <c r="D272" s="51">
        <f aca="true" t="shared" si="65" ref="D272:M272">SUM(D265:D271)</f>
        <v>3145250</v>
      </c>
      <c r="E272" s="51">
        <f t="shared" si="65"/>
        <v>3961000</v>
      </c>
      <c r="F272" s="51">
        <f t="shared" si="65"/>
        <v>1609642</v>
      </c>
      <c r="G272" s="52">
        <f t="shared" si="65"/>
        <v>5151484</v>
      </c>
      <c r="H272" s="53">
        <f t="shared" si="65"/>
        <v>5048936</v>
      </c>
      <c r="I272" s="53">
        <f t="shared" si="65"/>
        <v>12734488</v>
      </c>
      <c r="J272" s="53">
        <f t="shared" si="65"/>
        <v>7768048</v>
      </c>
      <c r="K272" s="53">
        <f t="shared" si="65"/>
        <v>11895876</v>
      </c>
      <c r="L272" s="53">
        <f t="shared" si="65"/>
        <v>6365077</v>
      </c>
      <c r="M272" s="53">
        <f t="shared" si="65"/>
        <v>7988391</v>
      </c>
      <c r="N272" s="54"/>
      <c r="O272" s="52">
        <f>SUM(O265:O271)</f>
        <v>65668192</v>
      </c>
      <c r="P272" s="55">
        <f>(O272/$O$318)*100</f>
        <v>0.9398938433684738</v>
      </c>
      <c r="Q272" s="9"/>
    </row>
    <row r="273" spans="2:17" ht="16.5" customHeight="1">
      <c r="B273" s="6"/>
      <c r="D273" s="56"/>
      <c r="E273" s="56"/>
      <c r="F273" s="56"/>
      <c r="G273" s="57"/>
      <c r="H273" s="58"/>
      <c r="I273" s="58"/>
      <c r="J273" s="58"/>
      <c r="K273" s="58"/>
      <c r="L273" s="58"/>
      <c r="M273" s="58"/>
      <c r="N273" s="49"/>
      <c r="O273" s="57"/>
      <c r="P273" s="57"/>
      <c r="Q273" s="5"/>
    </row>
    <row r="274" spans="2:17" ht="16.5" customHeight="1">
      <c r="B274" s="6" t="s">
        <v>202</v>
      </c>
      <c r="C274" t="s">
        <v>203</v>
      </c>
      <c r="D274" s="56">
        <v>304168</v>
      </c>
      <c r="E274" s="56">
        <v>2547200</v>
      </c>
      <c r="F274" s="56">
        <v>8591200</v>
      </c>
      <c r="G274" s="57">
        <v>13719330</v>
      </c>
      <c r="H274" s="58">
        <v>0</v>
      </c>
      <c r="I274" s="58">
        <v>7650000</v>
      </c>
      <c r="J274" s="58">
        <v>12226226</v>
      </c>
      <c r="K274" s="58">
        <v>10736624</v>
      </c>
      <c r="L274" s="58">
        <v>0</v>
      </c>
      <c r="M274" s="58">
        <v>3696614</v>
      </c>
      <c r="N274" s="49"/>
      <c r="O274" s="57">
        <f aca="true" t="shared" si="66" ref="O274:O281">SUM(D274:N274)</f>
        <v>59471362</v>
      </c>
      <c r="P274" s="50">
        <f aca="true" t="shared" si="67" ref="P274:P281">(O274/$O$282)*100</f>
        <v>9.592297622381462</v>
      </c>
      <c r="Q274" s="5"/>
    </row>
    <row r="275" spans="2:17" ht="16.5" customHeight="1">
      <c r="B275" s="6"/>
      <c r="C275" t="s">
        <v>204</v>
      </c>
      <c r="D275" s="56">
        <v>2664560</v>
      </c>
      <c r="E275" s="56">
        <v>2756000</v>
      </c>
      <c r="F275" s="56">
        <v>844000</v>
      </c>
      <c r="G275" s="57">
        <v>1340450</v>
      </c>
      <c r="H275" s="58">
        <v>0</v>
      </c>
      <c r="I275" s="58">
        <v>1224250</v>
      </c>
      <c r="J275" s="58">
        <v>3544550</v>
      </c>
      <c r="K275" s="58">
        <v>0</v>
      </c>
      <c r="L275" s="58">
        <v>0</v>
      </c>
      <c r="M275" s="58">
        <v>4800000</v>
      </c>
      <c r="N275" s="49"/>
      <c r="O275" s="57">
        <f t="shared" si="66"/>
        <v>17173810</v>
      </c>
      <c r="P275" s="50">
        <f t="shared" si="67"/>
        <v>2.770010493962304</v>
      </c>
      <c r="Q275" s="5"/>
    </row>
    <row r="276" spans="2:17" ht="16.5" customHeight="1">
      <c r="B276" s="6"/>
      <c r="C276" t="s">
        <v>205</v>
      </c>
      <c r="D276" s="56">
        <v>25346800</v>
      </c>
      <c r="E276" s="56">
        <v>20310400</v>
      </c>
      <c r="F276" s="56">
        <v>22999641</v>
      </c>
      <c r="G276" s="57">
        <v>2587000</v>
      </c>
      <c r="H276" s="58">
        <v>14342981</v>
      </c>
      <c r="I276" s="58">
        <v>0</v>
      </c>
      <c r="J276" s="58">
        <v>73717111</v>
      </c>
      <c r="K276" s="58">
        <v>3436800</v>
      </c>
      <c r="L276" s="58">
        <v>7451000</v>
      </c>
      <c r="M276" s="58">
        <v>13592776</v>
      </c>
      <c r="N276" s="49"/>
      <c r="O276" s="57">
        <f t="shared" si="66"/>
        <v>183784509</v>
      </c>
      <c r="P276" s="50">
        <f t="shared" si="67"/>
        <v>29.643102989826335</v>
      </c>
      <c r="Q276" s="5"/>
    </row>
    <row r="277" spans="2:17" ht="16.5" customHeight="1">
      <c r="B277" s="6"/>
      <c r="C277" t="s">
        <v>206</v>
      </c>
      <c r="D277" s="56">
        <v>0</v>
      </c>
      <c r="E277" s="56">
        <v>3652000</v>
      </c>
      <c r="F277" s="56">
        <v>1446290</v>
      </c>
      <c r="G277" s="57">
        <v>0</v>
      </c>
      <c r="H277" s="58">
        <v>2490000</v>
      </c>
      <c r="I277" s="58">
        <v>0</v>
      </c>
      <c r="J277" s="58">
        <v>0</v>
      </c>
      <c r="K277" s="58">
        <v>0</v>
      </c>
      <c r="L277" s="58">
        <v>0</v>
      </c>
      <c r="M277" s="58">
        <v>0</v>
      </c>
      <c r="N277" s="49"/>
      <c r="O277" s="57">
        <f t="shared" si="66"/>
        <v>7588290</v>
      </c>
      <c r="P277" s="50">
        <f t="shared" si="67"/>
        <v>1.2239359193579764</v>
      </c>
      <c r="Q277" s="5"/>
    </row>
    <row r="278" spans="2:20" ht="16.5" customHeight="1">
      <c r="B278" s="6"/>
      <c r="C278" t="s">
        <v>207</v>
      </c>
      <c r="D278" s="56">
        <v>14745691</v>
      </c>
      <c r="E278" s="56">
        <v>42645349</v>
      </c>
      <c r="F278" s="56">
        <v>14137120</v>
      </c>
      <c r="G278" s="57">
        <v>37276008</v>
      </c>
      <c r="H278" s="58">
        <v>0</v>
      </c>
      <c r="I278" s="58">
        <v>72257685</v>
      </c>
      <c r="J278" s="58">
        <v>35376405</v>
      </c>
      <c r="K278" s="58">
        <v>5869184</v>
      </c>
      <c r="L278" s="58">
        <v>4271524</v>
      </c>
      <c r="M278" s="58">
        <v>5680520</v>
      </c>
      <c r="N278" s="49"/>
      <c r="O278" s="57">
        <f t="shared" si="66"/>
        <v>232259486</v>
      </c>
      <c r="P278" s="50">
        <f t="shared" si="67"/>
        <v>37.46176378696928</v>
      </c>
      <c r="Q278" s="5"/>
      <c r="S278" s="3"/>
      <c r="T278" s="3"/>
    </row>
    <row r="279" spans="2:20" ht="16.5" customHeight="1">
      <c r="B279" s="6"/>
      <c r="C279" t="s">
        <v>208</v>
      </c>
      <c r="D279" s="56">
        <v>0</v>
      </c>
      <c r="E279" s="56">
        <v>0</v>
      </c>
      <c r="F279" s="56">
        <v>538000</v>
      </c>
      <c r="G279" s="57">
        <v>0</v>
      </c>
      <c r="H279" s="58">
        <v>0</v>
      </c>
      <c r="I279" s="58">
        <v>580800</v>
      </c>
      <c r="J279" s="58">
        <v>0</v>
      </c>
      <c r="K279" s="58">
        <v>0</v>
      </c>
      <c r="L279" s="58">
        <v>0</v>
      </c>
      <c r="M279" s="58">
        <v>820449</v>
      </c>
      <c r="N279" s="49"/>
      <c r="O279" s="57">
        <f t="shared" si="66"/>
        <v>1939249</v>
      </c>
      <c r="P279" s="50">
        <f t="shared" si="67"/>
        <v>0.3127867421618094</v>
      </c>
      <c r="Q279" s="5"/>
      <c r="S279" s="3"/>
      <c r="T279" s="3"/>
    </row>
    <row r="280" spans="2:20" ht="16.5" customHeight="1">
      <c r="B280" s="6"/>
      <c r="C280" t="s">
        <v>209</v>
      </c>
      <c r="D280" s="56">
        <v>0</v>
      </c>
      <c r="E280" s="56">
        <v>12716276</v>
      </c>
      <c r="F280" s="56">
        <v>0</v>
      </c>
      <c r="G280" s="57">
        <v>3648000</v>
      </c>
      <c r="H280" s="58">
        <v>14837233</v>
      </c>
      <c r="I280" s="58">
        <v>959798</v>
      </c>
      <c r="J280" s="58">
        <v>16340896</v>
      </c>
      <c r="K280" s="58">
        <v>11549476</v>
      </c>
      <c r="L280" s="58">
        <v>4186820</v>
      </c>
      <c r="M280" s="58">
        <v>4568016</v>
      </c>
      <c r="N280" s="49"/>
      <c r="O280" s="57">
        <f t="shared" si="66"/>
        <v>68806515</v>
      </c>
      <c r="P280" s="50">
        <f t="shared" si="67"/>
        <v>11.097989823048856</v>
      </c>
      <c r="Q280" s="5"/>
      <c r="S280" s="3"/>
      <c r="T280" s="3"/>
    </row>
    <row r="281" spans="2:20" ht="16.5" customHeight="1">
      <c r="B281" s="6"/>
      <c r="C281" t="s">
        <v>210</v>
      </c>
      <c r="D281" s="56">
        <v>4528930</v>
      </c>
      <c r="E281" s="56">
        <v>9405200</v>
      </c>
      <c r="F281" s="56">
        <v>2139983</v>
      </c>
      <c r="G281" s="57">
        <v>1707440</v>
      </c>
      <c r="H281" s="58">
        <v>4236066</v>
      </c>
      <c r="I281" s="58">
        <v>6778391</v>
      </c>
      <c r="J281" s="58">
        <v>3857152</v>
      </c>
      <c r="K281" s="58">
        <v>6983892</v>
      </c>
      <c r="L281" s="58">
        <v>4173057</v>
      </c>
      <c r="M281" s="58">
        <v>5157460</v>
      </c>
      <c r="N281" s="49"/>
      <c r="O281" s="57">
        <f t="shared" si="66"/>
        <v>48967571</v>
      </c>
      <c r="P281" s="50">
        <f t="shared" si="67"/>
        <v>7.898112622291978</v>
      </c>
      <c r="Q281" s="5"/>
      <c r="S281" s="3"/>
      <c r="T281" s="3"/>
    </row>
    <row r="282" spans="2:20" ht="16.5" customHeight="1" thickBot="1">
      <c r="B282" s="7"/>
      <c r="C282" s="8" t="s">
        <v>11</v>
      </c>
      <c r="D282" s="51">
        <f aca="true" t="shared" si="68" ref="D282:M282">SUM(D273:D281)</f>
        <v>47590149</v>
      </c>
      <c r="E282" s="51">
        <f t="shared" si="68"/>
        <v>94032425</v>
      </c>
      <c r="F282" s="51">
        <f t="shared" si="68"/>
        <v>50696234</v>
      </c>
      <c r="G282" s="52">
        <f t="shared" si="68"/>
        <v>60278228</v>
      </c>
      <c r="H282" s="53">
        <f t="shared" si="68"/>
        <v>35906280</v>
      </c>
      <c r="I282" s="53">
        <f t="shared" si="68"/>
        <v>89450924</v>
      </c>
      <c r="J282" s="53">
        <f t="shared" si="68"/>
        <v>145062340</v>
      </c>
      <c r="K282" s="53">
        <f t="shared" si="68"/>
        <v>38575976</v>
      </c>
      <c r="L282" s="53">
        <f t="shared" si="68"/>
        <v>20082401</v>
      </c>
      <c r="M282" s="53">
        <f t="shared" si="68"/>
        <v>38315835</v>
      </c>
      <c r="N282" s="54"/>
      <c r="O282" s="52">
        <f>SUM(O273:O281)</f>
        <v>619990792</v>
      </c>
      <c r="P282" s="55">
        <f>(O282/$O$318)*100</f>
        <v>8.873786693349864</v>
      </c>
      <c r="Q282" s="9"/>
      <c r="S282" s="3"/>
      <c r="T282" s="3"/>
    </row>
    <row r="283" spans="2:20" ht="16.5" customHeight="1">
      <c r="B283" s="6"/>
      <c r="D283" s="56"/>
      <c r="E283" s="56"/>
      <c r="F283" s="56"/>
      <c r="G283" s="57"/>
      <c r="H283" s="58"/>
      <c r="I283" s="58"/>
      <c r="J283" s="58"/>
      <c r="K283" s="58"/>
      <c r="L283" s="58"/>
      <c r="M283" s="58"/>
      <c r="N283" s="49"/>
      <c r="O283" s="57"/>
      <c r="P283" s="57"/>
      <c r="Q283" s="5"/>
      <c r="S283" s="3"/>
      <c r="T283" s="3"/>
    </row>
    <row r="284" spans="2:20" ht="16.5" customHeight="1">
      <c r="B284" s="6" t="s">
        <v>211</v>
      </c>
      <c r="C284" t="s">
        <v>212</v>
      </c>
      <c r="D284" s="56">
        <v>1480000</v>
      </c>
      <c r="E284" s="56">
        <v>1586400</v>
      </c>
      <c r="F284" s="56">
        <v>1571321</v>
      </c>
      <c r="G284" s="57">
        <v>432908</v>
      </c>
      <c r="H284" s="58">
        <v>0</v>
      </c>
      <c r="I284" s="58">
        <v>0</v>
      </c>
      <c r="J284" s="58">
        <v>0</v>
      </c>
      <c r="K284" s="58">
        <v>0</v>
      </c>
      <c r="L284" s="58">
        <v>114165</v>
      </c>
      <c r="M284" s="58">
        <v>1181725</v>
      </c>
      <c r="N284" s="49"/>
      <c r="O284" s="57">
        <f>SUM(D284:N284)</f>
        <v>6366519</v>
      </c>
      <c r="P284" s="50">
        <f>(O284/$O$288)*100</f>
        <v>19.47061314770293</v>
      </c>
      <c r="Q284" s="5"/>
      <c r="S284" s="3"/>
      <c r="T284" s="3"/>
    </row>
    <row r="285" spans="2:20" ht="16.5" customHeight="1">
      <c r="B285" s="6"/>
      <c r="C285" t="s">
        <v>213</v>
      </c>
      <c r="D285" s="56">
        <v>1250000</v>
      </c>
      <c r="E285" s="56">
        <v>2100420</v>
      </c>
      <c r="F285" s="56">
        <v>1239897</v>
      </c>
      <c r="G285" s="57">
        <v>1007828</v>
      </c>
      <c r="H285" s="58">
        <v>0</v>
      </c>
      <c r="I285" s="58">
        <v>0</v>
      </c>
      <c r="J285" s="58">
        <v>0</v>
      </c>
      <c r="K285" s="58">
        <v>317000</v>
      </c>
      <c r="L285" s="58">
        <v>91335</v>
      </c>
      <c r="M285" s="58">
        <v>103000</v>
      </c>
      <c r="N285" s="49"/>
      <c r="O285" s="57">
        <f>SUM(D285:N285)</f>
        <v>6109480</v>
      </c>
      <c r="P285" s="50">
        <f>(O285/$O$288)*100</f>
        <v>18.684515292207262</v>
      </c>
      <c r="Q285" s="5"/>
      <c r="S285" s="3"/>
      <c r="T285" s="3"/>
    </row>
    <row r="286" spans="2:20" ht="16.5" customHeight="1">
      <c r="B286" s="6"/>
      <c r="C286" t="s">
        <v>214</v>
      </c>
      <c r="D286" s="56">
        <v>1050000</v>
      </c>
      <c r="E286" s="56">
        <v>4895400</v>
      </c>
      <c r="F286" s="56">
        <v>3512782</v>
      </c>
      <c r="G286" s="57">
        <v>1432864</v>
      </c>
      <c r="H286" s="58">
        <v>0</v>
      </c>
      <c r="I286" s="58">
        <v>2701662</v>
      </c>
      <c r="J286" s="58">
        <v>1327451</v>
      </c>
      <c r="K286" s="58">
        <v>0</v>
      </c>
      <c r="L286" s="58">
        <v>1603141</v>
      </c>
      <c r="M286" s="58">
        <v>937565</v>
      </c>
      <c r="N286" s="49"/>
      <c r="O286" s="57">
        <f>SUM(D286:N286)</f>
        <v>17460865</v>
      </c>
      <c r="P286" s="50">
        <f>(O286/$O$288)*100</f>
        <v>53.40025650426331</v>
      </c>
      <c r="Q286" s="5"/>
      <c r="S286" s="3"/>
      <c r="T286" s="3"/>
    </row>
    <row r="287" spans="2:20" ht="16.5" customHeight="1">
      <c r="B287" s="6"/>
      <c r="C287" t="s">
        <v>215</v>
      </c>
      <c r="D287" s="56">
        <v>0</v>
      </c>
      <c r="E287" s="56">
        <v>0</v>
      </c>
      <c r="F287" s="56">
        <v>0</v>
      </c>
      <c r="G287" s="57">
        <v>960000</v>
      </c>
      <c r="H287" s="58">
        <v>610156</v>
      </c>
      <c r="I287" s="58">
        <v>0</v>
      </c>
      <c r="J287" s="58">
        <v>692000</v>
      </c>
      <c r="K287" s="58">
        <v>459232</v>
      </c>
      <c r="L287" s="58">
        <v>39840</v>
      </c>
      <c r="M287" s="58">
        <v>0</v>
      </c>
      <c r="N287" s="49"/>
      <c r="O287" s="57">
        <f>SUM(D287:N287)</f>
        <v>2761228</v>
      </c>
      <c r="P287" s="50">
        <f>(O287/$O$288)*100</f>
        <v>8.4446150558265</v>
      </c>
      <c r="Q287" s="5"/>
      <c r="S287" s="3"/>
      <c r="T287" s="3"/>
    </row>
    <row r="288" spans="2:20" ht="16.5" customHeight="1" thickBot="1">
      <c r="B288" s="7"/>
      <c r="C288" s="8" t="s">
        <v>11</v>
      </c>
      <c r="D288" s="51">
        <f aca="true" t="shared" si="69" ref="D288:M288">SUM(D283:D287)</f>
        <v>3780000</v>
      </c>
      <c r="E288" s="51">
        <f t="shared" si="69"/>
        <v>8582220</v>
      </c>
      <c r="F288" s="51">
        <f t="shared" si="69"/>
        <v>6324000</v>
      </c>
      <c r="G288" s="52">
        <f t="shared" si="69"/>
        <v>3833600</v>
      </c>
      <c r="H288" s="53">
        <f t="shared" si="69"/>
        <v>610156</v>
      </c>
      <c r="I288" s="53">
        <f t="shared" si="69"/>
        <v>2701662</v>
      </c>
      <c r="J288" s="53">
        <f t="shared" si="69"/>
        <v>2019451</v>
      </c>
      <c r="K288" s="53">
        <f t="shared" si="69"/>
        <v>776232</v>
      </c>
      <c r="L288" s="53">
        <f t="shared" si="69"/>
        <v>1848481</v>
      </c>
      <c r="M288" s="53">
        <f t="shared" si="69"/>
        <v>2222290</v>
      </c>
      <c r="N288" s="54"/>
      <c r="O288" s="52">
        <f>SUM(O283:O287)</f>
        <v>32698092</v>
      </c>
      <c r="P288" s="55">
        <f>(O288/$O$318)*100</f>
        <v>0.4680003274750726</v>
      </c>
      <c r="Q288" s="9"/>
      <c r="S288" s="3"/>
      <c r="T288" s="3"/>
    </row>
    <row r="289" spans="2:20" ht="16.5" customHeight="1">
      <c r="B289" s="6"/>
      <c r="D289" s="56"/>
      <c r="E289" s="56"/>
      <c r="F289" s="56"/>
      <c r="G289" s="57"/>
      <c r="H289" s="58"/>
      <c r="I289" s="58"/>
      <c r="J289" s="58"/>
      <c r="K289" s="58"/>
      <c r="L289" s="58"/>
      <c r="M289" s="58"/>
      <c r="N289" s="49"/>
      <c r="O289" s="57"/>
      <c r="P289" s="57"/>
      <c r="Q289" s="5"/>
      <c r="S289" s="3"/>
      <c r="T289" s="3"/>
    </row>
    <row r="290" spans="2:20" ht="16.5" customHeight="1">
      <c r="B290" s="6" t="s">
        <v>216</v>
      </c>
      <c r="C290" t="s">
        <v>217</v>
      </c>
      <c r="D290" s="56">
        <v>4896280</v>
      </c>
      <c r="E290" s="56">
        <v>1148000</v>
      </c>
      <c r="F290" s="56">
        <v>2134000</v>
      </c>
      <c r="G290" s="57">
        <v>3119818</v>
      </c>
      <c r="H290" s="58">
        <v>4905400</v>
      </c>
      <c r="I290" s="58">
        <v>6879476</v>
      </c>
      <c r="J290" s="58">
        <v>6725084</v>
      </c>
      <c r="K290" s="58">
        <v>7436960</v>
      </c>
      <c r="L290" s="58">
        <v>6449760</v>
      </c>
      <c r="M290" s="58">
        <v>0</v>
      </c>
      <c r="N290" s="49"/>
      <c r="O290" s="57">
        <f>SUM(D290:N290)</f>
        <v>43694778</v>
      </c>
      <c r="P290" s="50">
        <f>(O290/$O$295)*100</f>
        <v>44.919993738411996</v>
      </c>
      <c r="Q290" s="5"/>
      <c r="S290" s="3"/>
      <c r="T290" s="3"/>
    </row>
    <row r="291" spans="2:20" ht="16.5" customHeight="1">
      <c r="B291" s="6"/>
      <c r="C291" t="s">
        <v>218</v>
      </c>
      <c r="D291" s="56">
        <v>5000728</v>
      </c>
      <c r="E291" s="56">
        <v>3234300</v>
      </c>
      <c r="F291" s="56">
        <v>247000</v>
      </c>
      <c r="G291" s="57">
        <v>3053520</v>
      </c>
      <c r="H291" s="58">
        <v>3441120</v>
      </c>
      <c r="I291" s="58">
        <v>4485000</v>
      </c>
      <c r="J291" s="58">
        <v>4182676</v>
      </c>
      <c r="K291" s="58">
        <v>2080000</v>
      </c>
      <c r="L291" s="58">
        <v>4394200</v>
      </c>
      <c r="M291" s="58">
        <v>1200000</v>
      </c>
      <c r="N291" s="49"/>
      <c r="O291" s="57">
        <f>SUM(D291:N291)</f>
        <v>31318544</v>
      </c>
      <c r="P291" s="50">
        <f>(O291/$O$295)*100</f>
        <v>32.19672612540062</v>
      </c>
      <c r="Q291" s="5"/>
      <c r="S291" s="3"/>
      <c r="T291" s="3"/>
    </row>
    <row r="292" spans="2:20" ht="16.5" customHeight="1">
      <c r="B292" s="6"/>
      <c r="C292" t="s">
        <v>219</v>
      </c>
      <c r="D292" s="56">
        <f>996514+120000</f>
        <v>1116514</v>
      </c>
      <c r="E292" s="56">
        <v>1334536</v>
      </c>
      <c r="F292" s="56">
        <v>941882</v>
      </c>
      <c r="G292" s="57">
        <v>0</v>
      </c>
      <c r="H292" s="58">
        <v>201600</v>
      </c>
      <c r="I292" s="58">
        <v>1658231</v>
      </c>
      <c r="J292" s="58">
        <v>1559300</v>
      </c>
      <c r="K292" s="58">
        <v>3553173</v>
      </c>
      <c r="L292" s="58">
        <v>765000</v>
      </c>
      <c r="M292" s="58">
        <v>2292356</v>
      </c>
      <c r="N292" s="49"/>
      <c r="O292" s="57">
        <f>SUM(D292:N292)</f>
        <v>13422592</v>
      </c>
      <c r="P292" s="50">
        <f>(O292/$O$295)*100</f>
        <v>13.798965830499446</v>
      </c>
      <c r="Q292" s="5"/>
      <c r="S292" s="3"/>
      <c r="T292" s="3"/>
    </row>
    <row r="293" spans="2:20" ht="16.5" customHeight="1">
      <c r="B293" s="6"/>
      <c r="C293" t="s">
        <v>265</v>
      </c>
      <c r="D293" s="56">
        <v>0</v>
      </c>
      <c r="E293" s="56">
        <v>0</v>
      </c>
      <c r="F293" s="56">
        <v>0</v>
      </c>
      <c r="G293" s="57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58">
        <v>1923535</v>
      </c>
      <c r="N293" s="49"/>
      <c r="O293" s="57">
        <f>SUM(D293:N293)</f>
        <v>1923535</v>
      </c>
      <c r="P293" s="50">
        <f>(O293/$O$295)*100</f>
        <v>1.9774715448975693</v>
      </c>
      <c r="Q293" s="5"/>
      <c r="S293" s="3"/>
      <c r="T293" s="3"/>
    </row>
    <row r="294" spans="2:20" ht="16.5" customHeight="1">
      <c r="B294" s="6"/>
      <c r="C294" t="s">
        <v>46</v>
      </c>
      <c r="D294" s="56">
        <v>800000</v>
      </c>
      <c r="E294" s="56">
        <v>0</v>
      </c>
      <c r="F294" s="56">
        <v>0</v>
      </c>
      <c r="G294" s="57">
        <v>0</v>
      </c>
      <c r="H294" s="58">
        <v>0</v>
      </c>
      <c r="I294" s="58">
        <v>3140000</v>
      </c>
      <c r="J294" s="58">
        <v>0</v>
      </c>
      <c r="K294" s="58">
        <v>490000</v>
      </c>
      <c r="L294" s="58">
        <v>0</v>
      </c>
      <c r="M294" s="58">
        <v>2483000</v>
      </c>
      <c r="N294" s="49"/>
      <c r="O294" s="57">
        <f>SUM(D294:N294)</f>
        <v>6913000</v>
      </c>
      <c r="P294" s="50">
        <f>(O294/$O$295)*100</f>
        <v>7.106842760790364</v>
      </c>
      <c r="Q294" s="5"/>
      <c r="S294" s="3"/>
      <c r="T294" s="3"/>
    </row>
    <row r="295" spans="2:20" ht="16.5" customHeight="1" thickBot="1">
      <c r="B295" s="7"/>
      <c r="C295" s="8" t="s">
        <v>11</v>
      </c>
      <c r="D295" s="51">
        <f aca="true" t="shared" si="70" ref="D295:M295">SUM(D289:D294)</f>
        <v>11813522</v>
      </c>
      <c r="E295" s="51">
        <f t="shared" si="70"/>
        <v>5716836</v>
      </c>
      <c r="F295" s="51">
        <f t="shared" si="70"/>
        <v>3322882</v>
      </c>
      <c r="G295" s="52">
        <f t="shared" si="70"/>
        <v>6173338</v>
      </c>
      <c r="H295" s="53">
        <f t="shared" si="70"/>
        <v>8548120</v>
      </c>
      <c r="I295" s="53">
        <f t="shared" si="70"/>
        <v>16162707</v>
      </c>
      <c r="J295" s="53">
        <f t="shared" si="70"/>
        <v>12467060</v>
      </c>
      <c r="K295" s="53">
        <f t="shared" si="70"/>
        <v>13560133</v>
      </c>
      <c r="L295" s="53">
        <f t="shared" si="70"/>
        <v>11608960</v>
      </c>
      <c r="M295" s="53">
        <f t="shared" si="70"/>
        <v>7898891</v>
      </c>
      <c r="N295" s="54"/>
      <c r="O295" s="52">
        <f>SUM(O289:O294)</f>
        <v>97272449</v>
      </c>
      <c r="P295" s="55">
        <f>(O295/$O$318)*100</f>
        <v>1.392238360155764</v>
      </c>
      <c r="Q295" s="9"/>
      <c r="S295" s="3"/>
      <c r="T295" s="3"/>
    </row>
    <row r="296" spans="2:20" ht="16.5" customHeight="1">
      <c r="B296" s="6"/>
      <c r="D296" s="56"/>
      <c r="E296" s="56"/>
      <c r="F296" s="56"/>
      <c r="G296" s="57"/>
      <c r="H296" s="58"/>
      <c r="I296" s="58"/>
      <c r="J296" s="58"/>
      <c r="K296" s="58"/>
      <c r="L296" s="58"/>
      <c r="M296" s="58"/>
      <c r="N296" s="49"/>
      <c r="O296" s="57"/>
      <c r="P296" s="57"/>
      <c r="Q296" s="5"/>
      <c r="S296" s="3"/>
      <c r="T296" s="3"/>
    </row>
    <row r="297" spans="2:20" ht="16.5" customHeight="1">
      <c r="B297" s="6" t="s">
        <v>220</v>
      </c>
      <c r="C297" t="s">
        <v>221</v>
      </c>
      <c r="D297" s="56">
        <v>0</v>
      </c>
      <c r="E297" s="56">
        <v>96000</v>
      </c>
      <c r="F297" s="56">
        <v>0</v>
      </c>
      <c r="G297" s="57">
        <v>255200</v>
      </c>
      <c r="H297" s="58">
        <v>474296</v>
      </c>
      <c r="I297" s="58">
        <v>440988</v>
      </c>
      <c r="J297" s="58">
        <v>0</v>
      </c>
      <c r="K297" s="58">
        <v>1893912</v>
      </c>
      <c r="L297" s="58">
        <v>78488</v>
      </c>
      <c r="M297" s="58">
        <v>198000</v>
      </c>
      <c r="N297" s="49"/>
      <c r="O297" s="57">
        <f>SUM(D297:N297)</f>
        <v>3436884</v>
      </c>
      <c r="P297" s="50">
        <f>(O297/$O$298)*100</f>
        <v>100</v>
      </c>
      <c r="Q297" s="5"/>
      <c r="S297" s="3"/>
      <c r="T297" s="3"/>
    </row>
    <row r="298" spans="2:20" ht="16.5" customHeight="1" thickBot="1">
      <c r="B298" s="7"/>
      <c r="C298" s="8" t="s">
        <v>11</v>
      </c>
      <c r="D298" s="51">
        <f aca="true" t="shared" si="71" ref="D298:M298">SUM(D296:D297)</f>
        <v>0</v>
      </c>
      <c r="E298" s="51">
        <f t="shared" si="71"/>
        <v>96000</v>
      </c>
      <c r="F298" s="51">
        <f t="shared" si="71"/>
        <v>0</v>
      </c>
      <c r="G298" s="52">
        <f t="shared" si="71"/>
        <v>255200</v>
      </c>
      <c r="H298" s="53">
        <f t="shared" si="71"/>
        <v>474296</v>
      </c>
      <c r="I298" s="53">
        <f t="shared" si="71"/>
        <v>440988</v>
      </c>
      <c r="J298" s="53">
        <f t="shared" si="71"/>
        <v>0</v>
      </c>
      <c r="K298" s="53">
        <f t="shared" si="71"/>
        <v>1893912</v>
      </c>
      <c r="L298" s="53">
        <f t="shared" si="71"/>
        <v>78488</v>
      </c>
      <c r="M298" s="53">
        <f t="shared" si="71"/>
        <v>198000</v>
      </c>
      <c r="N298" s="54"/>
      <c r="O298" s="52">
        <f>SUM(O296:O297)</f>
        <v>3436884</v>
      </c>
      <c r="P298" s="55">
        <f>(O298/$O$318)*100</f>
        <v>0.04919133622517906</v>
      </c>
      <c r="Q298" s="9"/>
      <c r="S298" s="3"/>
      <c r="T298" s="3"/>
    </row>
    <row r="299" spans="2:20" ht="16.5" customHeight="1">
      <c r="B299" s="6"/>
      <c r="D299" s="56"/>
      <c r="E299" s="56"/>
      <c r="F299" s="56"/>
      <c r="G299" s="57"/>
      <c r="H299" s="58"/>
      <c r="I299" s="58"/>
      <c r="J299" s="58"/>
      <c r="K299" s="58"/>
      <c r="L299" s="58"/>
      <c r="M299" s="58"/>
      <c r="N299" s="49"/>
      <c r="O299" s="57"/>
      <c r="P299" s="57"/>
      <c r="Q299" s="5"/>
      <c r="S299" s="3"/>
      <c r="T299" s="3"/>
    </row>
    <row r="300" spans="2:20" ht="16.5" customHeight="1">
      <c r="B300" s="6" t="s">
        <v>222</v>
      </c>
      <c r="C300" t="s">
        <v>177</v>
      </c>
      <c r="D300" s="56">
        <v>3937632</v>
      </c>
      <c r="E300" s="56">
        <v>0</v>
      </c>
      <c r="F300" s="56">
        <v>1094460</v>
      </c>
      <c r="G300" s="57">
        <v>537003</v>
      </c>
      <c r="H300" s="58">
        <v>6479422</v>
      </c>
      <c r="I300" s="58">
        <v>0</v>
      </c>
      <c r="J300" s="58">
        <v>0</v>
      </c>
      <c r="K300" s="58">
        <v>1275000</v>
      </c>
      <c r="L300" s="58">
        <v>4213061</v>
      </c>
      <c r="M300" s="58">
        <v>0</v>
      </c>
      <c r="N300" s="49"/>
      <c r="O300" s="57">
        <f>SUM(D300:N300)</f>
        <v>17536578</v>
      </c>
      <c r="P300" s="50">
        <f>(O300/$O$305)*100</f>
        <v>5.0710411491276</v>
      </c>
      <c r="Q300" s="5"/>
      <c r="S300" s="3"/>
      <c r="T300" s="3"/>
    </row>
    <row r="301" spans="2:17" ht="16.5" customHeight="1">
      <c r="B301" s="6"/>
      <c r="C301" t="s">
        <v>223</v>
      </c>
      <c r="D301" s="56">
        <v>29550308</v>
      </c>
      <c r="E301" s="56">
        <v>2153201</v>
      </c>
      <c r="F301" s="56">
        <v>37114076</v>
      </c>
      <c r="G301" s="57">
        <v>35151720</v>
      </c>
      <c r="H301" s="58">
        <v>21516000</v>
      </c>
      <c r="I301" s="58">
        <v>22532000</v>
      </c>
      <c r="J301" s="58">
        <v>11396376</v>
      </c>
      <c r="K301" s="58">
        <v>63938000</v>
      </c>
      <c r="L301" s="58">
        <v>9245315</v>
      </c>
      <c r="M301" s="58">
        <v>12934387</v>
      </c>
      <c r="N301" s="49"/>
      <c r="O301" s="57">
        <f>SUM(D301:N301)</f>
        <v>245531383</v>
      </c>
      <c r="P301" s="50">
        <f>(O301/$O$305)*100</f>
        <v>71.00015445403368</v>
      </c>
      <c r="Q301" s="5"/>
    </row>
    <row r="302" spans="2:17" ht="16.5" customHeight="1">
      <c r="B302" s="6"/>
      <c r="C302" t="s">
        <v>224</v>
      </c>
      <c r="D302" s="56">
        <v>0</v>
      </c>
      <c r="E302" s="56">
        <v>5388679</v>
      </c>
      <c r="F302" s="56">
        <v>3276860</v>
      </c>
      <c r="G302" s="57">
        <v>3033797</v>
      </c>
      <c r="H302" s="58">
        <v>357272</v>
      </c>
      <c r="I302" s="58">
        <v>0</v>
      </c>
      <c r="J302" s="58">
        <v>0</v>
      </c>
      <c r="K302" s="58">
        <v>0</v>
      </c>
      <c r="L302" s="58">
        <v>8483200</v>
      </c>
      <c r="M302" s="58">
        <v>0</v>
      </c>
      <c r="N302" s="49"/>
      <c r="O302" s="57">
        <f>SUM(D302:N302)</f>
        <v>20539808</v>
      </c>
      <c r="P302" s="50">
        <f>(O302/$O$305)*100</f>
        <v>5.939483265388509</v>
      </c>
      <c r="Q302" s="5"/>
    </row>
    <row r="303" spans="2:17" ht="16.5" customHeight="1">
      <c r="B303" s="6"/>
      <c r="C303" t="s">
        <v>225</v>
      </c>
      <c r="D303" s="56">
        <v>1724000</v>
      </c>
      <c r="E303" s="56">
        <v>1779680</v>
      </c>
      <c r="F303" s="56">
        <v>3801151</v>
      </c>
      <c r="G303" s="57">
        <v>1300000</v>
      </c>
      <c r="H303" s="58">
        <v>5201893</v>
      </c>
      <c r="I303" s="58">
        <v>946000</v>
      </c>
      <c r="J303" s="58">
        <v>463562</v>
      </c>
      <c r="K303" s="58">
        <v>917712</v>
      </c>
      <c r="L303" s="58">
        <v>5677383</v>
      </c>
      <c r="M303" s="58">
        <v>1121469</v>
      </c>
      <c r="N303" s="49"/>
      <c r="O303" s="57">
        <f>SUM(D303:N303)</f>
        <v>22932850</v>
      </c>
      <c r="P303" s="50">
        <f>(O303/$O$305)*100</f>
        <v>6.631477704303022</v>
      </c>
      <c r="Q303" s="5"/>
    </row>
    <row r="304" spans="2:17" ht="16.5" customHeight="1">
      <c r="B304" s="6"/>
      <c r="C304" t="s">
        <v>226</v>
      </c>
      <c r="D304" s="56">
        <v>1593818</v>
      </c>
      <c r="E304" s="56">
        <v>2912576</v>
      </c>
      <c r="F304" s="56">
        <v>5678607</v>
      </c>
      <c r="G304" s="57">
        <v>6624105</v>
      </c>
      <c r="H304" s="58">
        <v>2437584</v>
      </c>
      <c r="I304" s="58">
        <v>2069579</v>
      </c>
      <c r="J304" s="58">
        <v>8496674</v>
      </c>
      <c r="K304" s="58">
        <v>1348531</v>
      </c>
      <c r="L304" s="58">
        <v>5805163</v>
      </c>
      <c r="M304" s="58">
        <v>2310841</v>
      </c>
      <c r="N304" s="49"/>
      <c r="O304" s="57">
        <f>SUM(D304:N304)</f>
        <v>39277478</v>
      </c>
      <c r="P304" s="50">
        <f>(O304/$O$305)*100</f>
        <v>11.357843427147191</v>
      </c>
      <c r="Q304" s="5"/>
    </row>
    <row r="305" spans="2:17" ht="16.5" customHeight="1" thickBot="1">
      <c r="B305" s="7"/>
      <c r="C305" s="8" t="s">
        <v>11</v>
      </c>
      <c r="D305" s="51">
        <f aca="true" t="shared" si="72" ref="D305:M305">SUM(D299:D304)</f>
        <v>36805758</v>
      </c>
      <c r="E305" s="51">
        <f t="shared" si="72"/>
        <v>12234136</v>
      </c>
      <c r="F305" s="51">
        <f t="shared" si="72"/>
        <v>50965154</v>
      </c>
      <c r="G305" s="52">
        <f t="shared" si="72"/>
        <v>46646625</v>
      </c>
      <c r="H305" s="53">
        <f t="shared" si="72"/>
        <v>35992171</v>
      </c>
      <c r="I305" s="53">
        <f t="shared" si="72"/>
        <v>25547579</v>
      </c>
      <c r="J305" s="53">
        <f t="shared" si="72"/>
        <v>20356612</v>
      </c>
      <c r="K305" s="53">
        <f t="shared" si="72"/>
        <v>67479243</v>
      </c>
      <c r="L305" s="53">
        <f t="shared" si="72"/>
        <v>33424122</v>
      </c>
      <c r="M305" s="53">
        <f t="shared" si="72"/>
        <v>16366697</v>
      </c>
      <c r="N305" s="54"/>
      <c r="O305" s="52">
        <f>SUM(O299:O304)</f>
        <v>345818097</v>
      </c>
      <c r="P305" s="55">
        <f>(O305/$O$318)*100</f>
        <v>4.949615489576775</v>
      </c>
      <c r="Q305" s="9"/>
    </row>
    <row r="306" spans="2:17" ht="16.5" customHeight="1">
      <c r="B306" s="6"/>
      <c r="D306" s="56"/>
      <c r="E306" s="56"/>
      <c r="F306" s="56"/>
      <c r="G306" s="57"/>
      <c r="H306" s="58"/>
      <c r="I306" s="58"/>
      <c r="J306" s="58"/>
      <c r="K306" s="58"/>
      <c r="L306" s="58"/>
      <c r="M306" s="58"/>
      <c r="N306" s="49"/>
      <c r="O306" s="57"/>
      <c r="P306" s="57"/>
      <c r="Q306" s="5"/>
    </row>
    <row r="307" spans="2:17" ht="16.5" customHeight="1">
      <c r="B307" s="6" t="s">
        <v>227</v>
      </c>
      <c r="C307" t="s">
        <v>228</v>
      </c>
      <c r="D307" s="56">
        <v>0</v>
      </c>
      <c r="E307" s="56">
        <v>3312000</v>
      </c>
      <c r="F307" s="56">
        <v>0</v>
      </c>
      <c r="G307" s="57">
        <v>0</v>
      </c>
      <c r="H307" s="58">
        <v>3479560</v>
      </c>
      <c r="I307" s="58">
        <v>0</v>
      </c>
      <c r="J307" s="58">
        <v>797805</v>
      </c>
      <c r="K307" s="58">
        <v>0</v>
      </c>
      <c r="L307" s="58">
        <v>600000</v>
      </c>
      <c r="M307" s="58">
        <v>815722</v>
      </c>
      <c r="N307" s="49"/>
      <c r="O307" s="57">
        <f>SUM(D307:N307)</f>
        <v>9005087</v>
      </c>
      <c r="P307" s="50">
        <f>(O307/$O$310)*100</f>
        <v>18.790177178704166</v>
      </c>
      <c r="Q307" s="5"/>
    </row>
    <row r="308" spans="2:20" ht="16.5" customHeight="1">
      <c r="B308" s="6"/>
      <c r="C308" t="s">
        <v>229</v>
      </c>
      <c r="D308" s="56">
        <v>6100000</v>
      </c>
      <c r="E308" s="56">
        <v>6336204</v>
      </c>
      <c r="F308" s="56">
        <v>0</v>
      </c>
      <c r="G308" s="57">
        <v>2688000</v>
      </c>
      <c r="H308" s="58">
        <v>0</v>
      </c>
      <c r="I308" s="58">
        <v>0</v>
      </c>
      <c r="J308" s="58">
        <v>668000</v>
      </c>
      <c r="K308" s="58">
        <v>120000</v>
      </c>
      <c r="L308" s="58">
        <v>4907912</v>
      </c>
      <c r="M308" s="58">
        <v>7005000</v>
      </c>
      <c r="N308" s="49"/>
      <c r="O308" s="57">
        <f>SUM(D308:N308)</f>
        <v>27825116</v>
      </c>
      <c r="P308" s="50">
        <f>(O308/$O$310)*100</f>
        <v>58.060389606229926</v>
      </c>
      <c r="Q308" s="5"/>
      <c r="S308" s="3"/>
      <c r="T308" s="3"/>
    </row>
    <row r="309" spans="2:20" ht="16.5" customHeight="1">
      <c r="B309" s="6"/>
      <c r="C309" t="s">
        <v>230</v>
      </c>
      <c r="D309" s="56">
        <v>4168000</v>
      </c>
      <c r="E309" s="56">
        <v>3376600</v>
      </c>
      <c r="F309" s="56">
        <v>0</v>
      </c>
      <c r="G309" s="57">
        <v>800000</v>
      </c>
      <c r="H309" s="58">
        <v>0</v>
      </c>
      <c r="I309" s="58">
        <v>0</v>
      </c>
      <c r="J309" s="58">
        <v>2024000</v>
      </c>
      <c r="K309" s="58">
        <v>0</v>
      </c>
      <c r="L309" s="58">
        <v>725636</v>
      </c>
      <c r="M309" s="58">
        <v>0</v>
      </c>
      <c r="N309" s="49"/>
      <c r="O309" s="57">
        <f>SUM(D309:N309)</f>
        <v>11094236</v>
      </c>
      <c r="P309" s="50">
        <f>(O309/$O$310)*100</f>
        <v>23.14943321506591</v>
      </c>
      <c r="Q309" s="5"/>
      <c r="S309" s="3"/>
      <c r="T309" s="3"/>
    </row>
    <row r="310" spans="2:20" ht="16.5" customHeight="1" thickBot="1">
      <c r="B310" s="7"/>
      <c r="C310" s="8" t="s">
        <v>11</v>
      </c>
      <c r="D310" s="51">
        <f aca="true" t="shared" si="73" ref="D310:M310">SUM(D306:D309)</f>
        <v>10268000</v>
      </c>
      <c r="E310" s="51">
        <f t="shared" si="73"/>
        <v>13024804</v>
      </c>
      <c r="F310" s="51">
        <f t="shared" si="73"/>
        <v>0</v>
      </c>
      <c r="G310" s="52">
        <f t="shared" si="73"/>
        <v>3488000</v>
      </c>
      <c r="H310" s="53">
        <f t="shared" si="73"/>
        <v>3479560</v>
      </c>
      <c r="I310" s="53">
        <f t="shared" si="73"/>
        <v>0</v>
      </c>
      <c r="J310" s="53">
        <f t="shared" si="73"/>
        <v>3489805</v>
      </c>
      <c r="K310" s="53">
        <f t="shared" si="73"/>
        <v>120000</v>
      </c>
      <c r="L310" s="53">
        <f t="shared" si="73"/>
        <v>6233548</v>
      </c>
      <c r="M310" s="53">
        <f t="shared" si="73"/>
        <v>7820722</v>
      </c>
      <c r="N310" s="54"/>
      <c r="O310" s="52">
        <f>SUM(O306:O309)</f>
        <v>47924439</v>
      </c>
      <c r="P310" s="55">
        <f>(O310/$O$318)*100</f>
        <v>0.6859315566810181</v>
      </c>
      <c r="Q310" s="9"/>
      <c r="S310" s="3"/>
      <c r="T310" s="3"/>
    </row>
    <row r="311" spans="2:20" ht="16.5" customHeight="1">
      <c r="B311" s="6"/>
      <c r="D311" s="56"/>
      <c r="E311" s="56"/>
      <c r="F311" s="56"/>
      <c r="G311" s="57"/>
      <c r="H311" s="58"/>
      <c r="I311" s="58"/>
      <c r="J311" s="58"/>
      <c r="K311" s="58"/>
      <c r="L311" s="58"/>
      <c r="M311" s="58"/>
      <c r="N311" s="49"/>
      <c r="O311" s="57"/>
      <c r="P311" s="57"/>
      <c r="Q311" s="5"/>
      <c r="S311" s="3"/>
      <c r="T311" s="3"/>
    </row>
    <row r="312" spans="2:20" ht="16.5" customHeight="1">
      <c r="B312" s="6" t="s">
        <v>231</v>
      </c>
      <c r="C312" t="s">
        <v>232</v>
      </c>
      <c r="D312" s="56">
        <v>89296</v>
      </c>
      <c r="E312" s="56">
        <v>260612</v>
      </c>
      <c r="F312" s="56">
        <v>82237</v>
      </c>
      <c r="G312" s="57">
        <v>120466</v>
      </c>
      <c r="H312" s="58">
        <v>25000</v>
      </c>
      <c r="I312" s="58">
        <v>455000</v>
      </c>
      <c r="J312" s="58">
        <v>464000</v>
      </c>
      <c r="K312" s="58">
        <v>0</v>
      </c>
      <c r="L312" s="58">
        <v>144000</v>
      </c>
      <c r="M312" s="58">
        <v>960000</v>
      </c>
      <c r="N312" s="49"/>
      <c r="O312" s="57">
        <f>SUM(D312:N312)</f>
        <v>2600611</v>
      </c>
      <c r="P312" s="50">
        <f>(O312/$O$313)*100</f>
        <v>100</v>
      </c>
      <c r="Q312" s="5"/>
      <c r="S312" s="3"/>
      <c r="T312" s="3"/>
    </row>
    <row r="313" spans="2:20" ht="16.5" customHeight="1" thickBot="1">
      <c r="B313" s="7"/>
      <c r="C313" s="8" t="s">
        <v>11</v>
      </c>
      <c r="D313" s="51">
        <f aca="true" t="shared" si="74" ref="D313:M313">SUM(D311:D312)</f>
        <v>89296</v>
      </c>
      <c r="E313" s="51">
        <f t="shared" si="74"/>
        <v>260612</v>
      </c>
      <c r="F313" s="51">
        <f t="shared" si="74"/>
        <v>82237</v>
      </c>
      <c r="G313" s="52">
        <f t="shared" si="74"/>
        <v>120466</v>
      </c>
      <c r="H313" s="53">
        <f t="shared" si="74"/>
        <v>25000</v>
      </c>
      <c r="I313" s="53">
        <f t="shared" si="74"/>
        <v>455000</v>
      </c>
      <c r="J313" s="53">
        <f t="shared" si="74"/>
        <v>464000</v>
      </c>
      <c r="K313" s="53">
        <f t="shared" si="74"/>
        <v>0</v>
      </c>
      <c r="L313" s="53">
        <f t="shared" si="74"/>
        <v>144000</v>
      </c>
      <c r="M313" s="53">
        <f t="shared" si="74"/>
        <v>960000</v>
      </c>
      <c r="N313" s="54"/>
      <c r="O313" s="52">
        <f>SUM(O311:O312)</f>
        <v>2600611</v>
      </c>
      <c r="P313" s="55">
        <f>(O313/$O$318)*100</f>
        <v>0.03722195165501633</v>
      </c>
      <c r="Q313" s="9"/>
      <c r="S313" s="3"/>
      <c r="T313" s="3"/>
    </row>
    <row r="314" spans="2:20" ht="16.5" customHeight="1">
      <c r="B314" s="6"/>
      <c r="D314" s="56"/>
      <c r="E314" s="56"/>
      <c r="F314" s="56"/>
      <c r="G314" s="57"/>
      <c r="H314" s="58"/>
      <c r="I314" s="58"/>
      <c r="J314" s="58"/>
      <c r="K314" s="58"/>
      <c r="L314" s="58"/>
      <c r="M314" s="58"/>
      <c r="N314" s="49"/>
      <c r="O314" s="57"/>
      <c r="P314" s="57"/>
      <c r="Q314" s="5"/>
      <c r="S314" s="3"/>
      <c r="T314" s="3"/>
    </row>
    <row r="315" spans="2:20" ht="16.5" customHeight="1">
      <c r="B315" s="6" t="s">
        <v>233</v>
      </c>
      <c r="C315" t="s">
        <v>234</v>
      </c>
      <c r="D315" s="56">
        <v>284000</v>
      </c>
      <c r="E315" s="56">
        <v>180000</v>
      </c>
      <c r="F315" s="56">
        <v>80000</v>
      </c>
      <c r="G315" s="57">
        <v>80000</v>
      </c>
      <c r="H315" s="58">
        <v>460000</v>
      </c>
      <c r="I315" s="58">
        <v>312000</v>
      </c>
      <c r="J315" s="58">
        <v>272000</v>
      </c>
      <c r="K315" s="58">
        <v>271200</v>
      </c>
      <c r="L315" s="58">
        <v>172800</v>
      </c>
      <c r="M315" s="58">
        <v>134400</v>
      </c>
      <c r="N315" s="49"/>
      <c r="O315" s="57">
        <f>SUM(D315:N315)</f>
        <v>2246400</v>
      </c>
      <c r="P315" s="50">
        <f>(O315/$O$316)*100</f>
        <v>100</v>
      </c>
      <c r="Q315" s="5"/>
      <c r="S315" s="3"/>
      <c r="T315" s="3"/>
    </row>
    <row r="316" spans="2:20" ht="16.5" customHeight="1" thickBot="1">
      <c r="B316" s="7"/>
      <c r="C316" s="8" t="s">
        <v>11</v>
      </c>
      <c r="D316" s="51">
        <f aca="true" t="shared" si="75" ref="D316:M316">SUM(D314:D315)</f>
        <v>284000</v>
      </c>
      <c r="E316" s="51">
        <f t="shared" si="75"/>
        <v>180000</v>
      </c>
      <c r="F316" s="51">
        <f t="shared" si="75"/>
        <v>80000</v>
      </c>
      <c r="G316" s="52">
        <f t="shared" si="75"/>
        <v>80000</v>
      </c>
      <c r="H316" s="53">
        <f t="shared" si="75"/>
        <v>460000</v>
      </c>
      <c r="I316" s="53">
        <f t="shared" si="75"/>
        <v>312000</v>
      </c>
      <c r="J316" s="53">
        <f t="shared" si="75"/>
        <v>272000</v>
      </c>
      <c r="K316" s="53">
        <f t="shared" si="75"/>
        <v>271200</v>
      </c>
      <c r="L316" s="53">
        <f t="shared" si="75"/>
        <v>172800</v>
      </c>
      <c r="M316" s="53">
        <f t="shared" si="75"/>
        <v>134400</v>
      </c>
      <c r="N316" s="54"/>
      <c r="O316" s="52">
        <f>SUM(O314:O315)</f>
        <v>2246400</v>
      </c>
      <c r="P316" s="55">
        <f>(O316/$O$318)*100</f>
        <v>0.032152210460475894</v>
      </c>
      <c r="Q316" s="9"/>
      <c r="S316" s="3"/>
      <c r="T316" s="3"/>
    </row>
    <row r="317" spans="2:20" ht="16.5" customHeight="1">
      <c r="B317" s="10"/>
      <c r="C317" s="11"/>
      <c r="D317" s="59"/>
      <c r="E317" s="59"/>
      <c r="F317" s="59"/>
      <c r="G317" s="60"/>
      <c r="H317" s="61"/>
      <c r="I317" s="61"/>
      <c r="J317" s="61"/>
      <c r="K317" s="61"/>
      <c r="L317" s="61"/>
      <c r="M317" s="61"/>
      <c r="N317" s="62"/>
      <c r="O317" s="60"/>
      <c r="P317" s="60"/>
      <c r="Q317" s="12"/>
      <c r="S317" s="24" t="s">
        <v>237</v>
      </c>
      <c r="T317" s="3"/>
    </row>
    <row r="318" spans="2:20" ht="16.5" customHeight="1">
      <c r="B318" s="13"/>
      <c r="C318" s="14" t="s">
        <v>7</v>
      </c>
      <c r="D318" s="46">
        <f aca="true" t="shared" si="76" ref="D318:M318">D10+D17+D21+D26+D43+D49+D58+D61+D65+D84+D90+D94+D99+D102+D109+D116+D120+D125+D131+D139+D145+D148+D156+D160+D165+D169+D172+D180+D183+D188+D191+D199+D203+D207+D215+D227+D232+D237+D247+D251+D255+D261+D264+D272+D282+D288+D295+D298+D305+D310+D313+D316</f>
        <v>546988125</v>
      </c>
      <c r="E318" s="46">
        <f t="shared" si="76"/>
        <v>660468958</v>
      </c>
      <c r="F318" s="46">
        <f t="shared" si="76"/>
        <v>493259173</v>
      </c>
      <c r="G318" s="47">
        <f t="shared" si="76"/>
        <v>489013722</v>
      </c>
      <c r="H318" s="48">
        <f t="shared" si="76"/>
        <v>526376991</v>
      </c>
      <c r="I318" s="48">
        <f t="shared" si="76"/>
        <v>789007285</v>
      </c>
      <c r="J318" s="48">
        <f t="shared" si="76"/>
        <v>1236622420</v>
      </c>
      <c r="K318" s="48">
        <f t="shared" si="76"/>
        <v>727647784</v>
      </c>
      <c r="L318" s="48">
        <f t="shared" si="76"/>
        <v>828206097</v>
      </c>
      <c r="M318" s="48">
        <f t="shared" si="76"/>
        <v>689176351</v>
      </c>
      <c r="N318" s="49"/>
      <c r="O318" s="47">
        <f>O10+O17+O21+O26+O43+O49+O58+O61+O65+O84+O90+O94+O99+O102+O109+O116+O120+O125+O131+O139+O145+O148+O156+O160+O165+O169+O172+O180+O183+O188+O191+O199+O203+O207+O215+O227+O232+O237+O247+O251+O255+O261+O264+O272+O282+O288+O295+O298+O305+O310+O313+O316</f>
        <v>6986766906</v>
      </c>
      <c r="P318" s="50">
        <f>P10+P17+P21+P26+P43+P49+P58+P61+P65+P84+P90+P94+P99+P102+P109+P116+P120+P125+P131+P139+P145+P148+P156+P160+P165+P169+P172+P180+P183+P188+P191+P199+P203+P207+P215+P227+P232+P237+P247+P251+P255+P261+P264+P272+P282+P288+P295+P298+P305+P310+P313+P316</f>
        <v>99.99999999999996</v>
      </c>
      <c r="Q318" s="15"/>
      <c r="R318" s="3"/>
      <c r="S318" s="3">
        <f>SUM(D318:N318)</f>
        <v>6986766906</v>
      </c>
      <c r="T318" s="3"/>
    </row>
    <row r="319" spans="2:20" ht="16.5" customHeight="1">
      <c r="B319" s="13"/>
      <c r="C319" s="25" t="s">
        <v>269</v>
      </c>
      <c r="D319" s="63">
        <f aca="true" t="shared" si="77" ref="D319:M319">(D318/$O318)*100</f>
        <v>7.828916183396144</v>
      </c>
      <c r="E319" s="63">
        <f t="shared" si="77"/>
        <v>9.453141444189466</v>
      </c>
      <c r="F319" s="63">
        <f t="shared" si="77"/>
        <v>7.05990595702292</v>
      </c>
      <c r="G319" s="63">
        <f t="shared" si="77"/>
        <v>6.9991417858817</v>
      </c>
      <c r="H319" s="63">
        <f t="shared" si="77"/>
        <v>7.533913726933772</v>
      </c>
      <c r="I319" s="64">
        <f t="shared" si="77"/>
        <v>11.292881179740334</v>
      </c>
      <c r="J319" s="64">
        <f t="shared" si="77"/>
        <v>17.699494439095005</v>
      </c>
      <c r="K319" s="64">
        <f t="shared" si="77"/>
        <v>10.414656647198587</v>
      </c>
      <c r="L319" s="64">
        <f t="shared" si="77"/>
        <v>11.853924828789758</v>
      </c>
      <c r="M319" s="64">
        <f t="shared" si="77"/>
        <v>9.864023807752318</v>
      </c>
      <c r="N319" s="65"/>
      <c r="O319" s="66">
        <f>SUM(D319:N319)</f>
        <v>100</v>
      </c>
      <c r="P319" s="66"/>
      <c r="Q319" s="15"/>
      <c r="R319" s="3"/>
      <c r="S319" s="3"/>
      <c r="T319" s="3"/>
    </row>
    <row r="320" spans="2:17" ht="16.5" thickBot="1">
      <c r="B320" s="16"/>
      <c r="C320" s="17"/>
      <c r="D320" s="67"/>
      <c r="E320" s="67"/>
      <c r="F320" s="67"/>
      <c r="G320" s="68"/>
      <c r="H320" s="69"/>
      <c r="I320" s="69"/>
      <c r="J320" s="69"/>
      <c r="K320" s="69"/>
      <c r="L320" s="69"/>
      <c r="M320" s="69"/>
      <c r="N320" s="70"/>
      <c r="O320" s="68"/>
      <c r="P320" s="68"/>
      <c r="Q320" s="20"/>
    </row>
    <row r="321" spans="3:20" ht="15.75">
      <c r="C321" s="1"/>
      <c r="D321" s="3"/>
      <c r="Q321" s="5"/>
      <c r="R321" s="3"/>
      <c r="S321" s="3"/>
      <c r="T321" s="3"/>
    </row>
    <row r="322" spans="3:20" ht="15.75">
      <c r="C322" s="6" t="s">
        <v>270</v>
      </c>
      <c r="Q322" s="5"/>
      <c r="R322" s="3"/>
      <c r="S322" s="3"/>
      <c r="T322" s="3"/>
    </row>
    <row r="323" spans="3:20" ht="15.75">
      <c r="C323" s="6" t="s">
        <v>235</v>
      </c>
      <c r="Q323" s="5"/>
      <c r="R323" s="3"/>
      <c r="S323" s="3"/>
      <c r="T323" s="3"/>
    </row>
    <row r="324" spans="17:20" ht="15.75">
      <c r="Q324" s="5"/>
      <c r="R324" s="3"/>
      <c r="S324" s="3"/>
      <c r="T324" s="3"/>
    </row>
  </sheetData>
  <mergeCells count="3">
    <mergeCell ref="B1:Q1"/>
    <mergeCell ref="B2:Q2"/>
    <mergeCell ref="B3:Q3"/>
  </mergeCells>
  <printOptions horizontalCentered="1"/>
  <pageMargins left="0" right="0" top="0.5" bottom="0.5" header="0.5" footer="0.5"/>
  <pageSetup horizontalDpi="300" verticalDpi="300" orientation="portrait" scale="45" r:id="rId1"/>
  <headerFooter alignWithMargins="0">
    <oddHeader>&amp;C&amp;RPage &amp;P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GrubbN</cp:lastModifiedBy>
  <cp:lastPrinted>2004-02-19T14:37:15Z</cp:lastPrinted>
  <dcterms:created xsi:type="dcterms:W3CDTF">2004-02-19T13:56:44Z</dcterms:created>
  <dcterms:modified xsi:type="dcterms:W3CDTF">2004-03-13T14:05:11Z</dcterms:modified>
  <cp:category/>
  <cp:version/>
  <cp:contentType/>
  <cp:contentStatus/>
</cp:coreProperties>
</file>