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05" tabRatio="602" activeTab="0"/>
  </bookViews>
  <sheets>
    <sheet name="Highway profile" sheetId="1" r:id="rId1"/>
  </sheets>
  <definedNames>
    <definedName name="_xlnm.Print_Area" localSheetId="0">'Highway profile'!$A$1:$R$134</definedName>
  </definedNames>
  <calcPr fullCalcOnLoad="1"/>
</workbook>
</file>

<file path=xl/sharedStrings.xml><?xml version="1.0" encoding="utf-8"?>
<sst xmlns="http://schemas.openxmlformats.org/spreadsheetml/2006/main" count="206" uniqueCount="113">
  <si>
    <t>Other</t>
  </si>
  <si>
    <t>Local</t>
  </si>
  <si>
    <t>N</t>
  </si>
  <si>
    <t xml:space="preserve">Interstate </t>
  </si>
  <si>
    <t>Interstate</t>
  </si>
  <si>
    <t>Collector</t>
  </si>
  <si>
    <t>Rural</t>
  </si>
  <si>
    <t>Urban</t>
  </si>
  <si>
    <t>U</t>
  </si>
  <si>
    <t>Fatalities</t>
  </si>
  <si>
    <t>Crashes</t>
  </si>
  <si>
    <t>State and D.C.</t>
  </si>
  <si>
    <t>Other freeways and expressways</t>
  </si>
  <si>
    <t>Number of employees</t>
  </si>
  <si>
    <t>Percent unpaved</t>
  </si>
  <si>
    <t>County roads</t>
  </si>
  <si>
    <t>Minor arterial</t>
  </si>
  <si>
    <t>Other principal arterial</t>
  </si>
  <si>
    <t>Under local control</t>
  </si>
  <si>
    <t>Major collector</t>
  </si>
  <si>
    <t>Minor collector</t>
  </si>
  <si>
    <t>Percent paved</t>
  </si>
  <si>
    <t>Highway Profile</t>
  </si>
  <si>
    <t>Under state control</t>
  </si>
  <si>
    <t>Injured persons</t>
  </si>
  <si>
    <t>Earlier editions of NTS, particularly the 1993 Historical Compendium, used crash and injury figures estimated by the National Safety Council, which employed a different set of methods to arrive at its figures. Thus, the injury and crash figures in this edition of NTS may not be comparable with those found in earlier editions.</t>
  </si>
  <si>
    <t>In 1998, FHWA instituted a new method of creating mileage based tables derived from the Highway Performance Monitoring System (HPMS).  See Chapter 1 accuracy profiles for more information about the HPMS.</t>
  </si>
  <si>
    <r>
      <t>a</t>
    </r>
    <r>
      <rPr>
        <sz val="9"/>
        <rFont val="Arial"/>
        <family val="2"/>
      </rPr>
      <t xml:space="preserve"> The Federal Highway Trust Fund was created with the enactment of the Highway Revenue Act of 1956. The total receipts shown for 1995 are overstated by approximately $1.59 billion due to a fiscal year (FY) 1994 error by the Treasury Department in reconciling estimated deposits to the actual tax revenue. The correction was made after the close of FY1994 and is shown in FY1995 receipts.</t>
    </r>
  </si>
  <si>
    <r>
      <t>b</t>
    </r>
    <r>
      <rPr>
        <sz val="9"/>
        <rFont val="Arial"/>
        <family val="2"/>
      </rPr>
      <t xml:space="preserve"> Figures obtained by addition/subtraction and may not appear directly in data source.</t>
    </r>
  </si>
  <si>
    <r>
      <t>f</t>
    </r>
    <r>
      <rPr>
        <sz val="9"/>
        <rFont val="Arial"/>
        <family val="2"/>
      </rPr>
      <t xml:space="preserve"> Includes carrier gross receipt taxes; mileage, ton-mile and passenger-mile taxes; special license fees and franchise taxes; and certificate or permit fees.</t>
    </r>
  </si>
  <si>
    <r>
      <t xml:space="preserve">KEY: </t>
    </r>
    <r>
      <rPr>
        <sz val="9"/>
        <rFont val="Arial"/>
        <family val="2"/>
      </rPr>
      <t xml:space="preserve"> N = data do not exist; R = revised; U = data are not available.</t>
    </r>
  </si>
  <si>
    <t>NOTES</t>
  </si>
  <si>
    <t>Motor vehicle injury and crash data in this profile come from the National Highway Traffic Safety Administration's General Estimates System (GES). The data from GES, which began operation in 1988, are obtained from a nationally representative probability sample selected from all police-reported crashes, and the GES sample includes only crashes where a police accident report was completed and the crash resulted in property damage, injury, or death. The resulting figures do not take into account crashes which were not reported to the police or which did not result in at least property damage.</t>
  </si>
  <si>
    <t>SOURCES</t>
  </si>
  <si>
    <t>Unless otherwise noted, please refer to chapter tables for sources.</t>
  </si>
  <si>
    <r>
      <t>g</t>
    </r>
    <r>
      <rPr>
        <sz val="9"/>
        <rFont val="Arial"/>
        <family val="2"/>
      </rPr>
      <t xml:space="preserve"> Mileage in federal parks, forests, and reservations that are not a part of the state and local highway system. </t>
    </r>
  </si>
  <si>
    <t>1960</t>
  </si>
  <si>
    <t>1970</t>
  </si>
  <si>
    <t>1980</t>
  </si>
  <si>
    <t>1990</t>
  </si>
  <si>
    <t>1994</t>
  </si>
  <si>
    <t>1995</t>
  </si>
  <si>
    <t>1996</t>
  </si>
  <si>
    <t>1997</t>
  </si>
  <si>
    <t>1998</t>
  </si>
  <si>
    <t>1999</t>
  </si>
  <si>
    <t>2000</t>
  </si>
  <si>
    <r>
      <t>Highway trust fund</t>
    </r>
    <r>
      <rPr>
        <vertAlign val="superscript"/>
        <sz val="11"/>
        <rFont val="Arial Narrow"/>
        <family val="2"/>
      </rPr>
      <t>a</t>
    </r>
  </si>
  <si>
    <t>State and local, total</t>
  </si>
  <si>
    <t>Federal, total</t>
  </si>
  <si>
    <r>
      <t>Other</t>
    </r>
    <r>
      <rPr>
        <vertAlign val="superscript"/>
        <sz val="11"/>
        <rFont val="Arial Narrow"/>
        <family val="2"/>
      </rPr>
      <t>b</t>
    </r>
  </si>
  <si>
    <t>FINANCIAL</t>
  </si>
  <si>
    <r>
      <t>State highway user tax revenues</t>
    </r>
    <r>
      <rPr>
        <b/>
        <vertAlign val="superscript"/>
        <sz val="11"/>
        <rFont val="Arial Narrow"/>
        <family val="2"/>
      </rPr>
      <t>c</t>
    </r>
    <r>
      <rPr>
        <b/>
        <sz val="11"/>
        <rFont val="Arial Narrow"/>
        <family val="2"/>
      </rPr>
      <t>, total ($ millions)</t>
    </r>
  </si>
  <si>
    <t xml:space="preserve">INVENTORY  </t>
  </si>
  <si>
    <t>Rural mileage, total</t>
  </si>
  <si>
    <r>
      <t>Under federal control</t>
    </r>
    <r>
      <rPr>
        <vertAlign val="superscript"/>
        <sz val="11"/>
        <rFont val="Arial Narrow"/>
        <family val="2"/>
      </rPr>
      <t>g</t>
    </r>
  </si>
  <si>
    <r>
      <t>Town, township and municipal roads</t>
    </r>
    <r>
      <rPr>
        <vertAlign val="superscript"/>
        <sz val="11"/>
        <rFont val="Arial Narrow"/>
        <family val="2"/>
      </rPr>
      <t>h</t>
    </r>
  </si>
  <si>
    <r>
      <t>Other local roads</t>
    </r>
    <r>
      <rPr>
        <vertAlign val="superscript"/>
        <sz val="11"/>
        <rFont val="Arial Narrow"/>
        <family val="2"/>
      </rPr>
      <t>h</t>
    </r>
  </si>
  <si>
    <t>Urban mileage, total</t>
  </si>
  <si>
    <r>
      <t>Town and township roads</t>
    </r>
    <r>
      <rPr>
        <vertAlign val="superscript"/>
        <sz val="11"/>
        <rFont val="Arial Narrow"/>
        <family val="2"/>
      </rPr>
      <t>h</t>
    </r>
  </si>
  <si>
    <t>Paved mileage, total</t>
  </si>
  <si>
    <t>Unpaved mileage, total</t>
  </si>
  <si>
    <t>PERFORMANCE</t>
  </si>
  <si>
    <t>Highway demand for petroleum, total (thousand barrels)</t>
  </si>
  <si>
    <t>2001</t>
  </si>
  <si>
    <r>
      <t>Government receipts, total ($ millions)</t>
    </r>
    <r>
      <rPr>
        <b/>
        <vertAlign val="superscript"/>
        <sz val="11"/>
        <rFont val="Arial Narrow"/>
        <family val="2"/>
      </rPr>
      <t>1</t>
    </r>
  </si>
  <si>
    <r>
      <t>Government expenditures, total ($ millions)</t>
    </r>
    <r>
      <rPr>
        <b/>
        <vertAlign val="superscript"/>
        <sz val="11"/>
        <rFont val="Arial Narrow"/>
        <family val="2"/>
      </rPr>
      <t>1</t>
    </r>
  </si>
  <si>
    <r>
      <t>Other motor fuel receipts</t>
    </r>
    <r>
      <rPr>
        <vertAlign val="superscript"/>
        <sz val="11"/>
        <rFont val="Arial Narrow"/>
        <family val="2"/>
      </rPr>
      <t>d, 2</t>
    </r>
  </si>
  <si>
    <r>
      <t>Motor vehicle registration fees</t>
    </r>
    <r>
      <rPr>
        <vertAlign val="superscript"/>
        <sz val="11"/>
        <rFont val="Arial Narrow"/>
        <family val="2"/>
      </rPr>
      <t xml:space="preserve"> 3</t>
    </r>
  </si>
  <si>
    <r>
      <t>Motor fuel tax</t>
    </r>
    <r>
      <rPr>
        <vertAlign val="superscript"/>
        <sz val="11"/>
        <rFont val="Arial Narrow"/>
        <family val="2"/>
      </rPr>
      <t>2</t>
    </r>
  </si>
  <si>
    <r>
      <t>Other motor vehicle fees</t>
    </r>
    <r>
      <rPr>
        <vertAlign val="superscript"/>
        <sz val="11"/>
        <rFont val="Arial Narrow"/>
        <family val="2"/>
      </rPr>
      <t>e, 3</t>
    </r>
  </si>
  <si>
    <r>
      <t>Motor carrier taxes</t>
    </r>
    <r>
      <rPr>
        <vertAlign val="superscript"/>
        <sz val="11"/>
        <rFont val="Arial Narrow"/>
        <family val="2"/>
      </rPr>
      <t>f, 3</t>
    </r>
  </si>
  <si>
    <r>
      <t>Miscellaneous fees</t>
    </r>
    <r>
      <rPr>
        <vertAlign val="superscript"/>
        <sz val="11"/>
        <rFont val="Arial Narrow"/>
        <family val="2"/>
      </rPr>
      <t>3</t>
    </r>
  </si>
  <si>
    <r>
      <t>Rural / urban mileage by ownership, total</t>
    </r>
    <r>
      <rPr>
        <b/>
        <vertAlign val="superscript"/>
        <sz val="11"/>
        <rFont val="Arial Narrow"/>
        <family val="2"/>
      </rPr>
      <t>4</t>
    </r>
  </si>
  <si>
    <r>
      <t>Rural / urban mileage by functional system, total</t>
    </r>
    <r>
      <rPr>
        <b/>
        <vertAlign val="superscript"/>
        <sz val="11"/>
        <rFont val="Arial Narrow"/>
        <family val="2"/>
      </rPr>
      <t>5</t>
    </r>
  </si>
  <si>
    <r>
      <t>U.S. roads and streets by surface</t>
    </r>
    <r>
      <rPr>
        <b/>
        <vertAlign val="superscript"/>
        <sz val="11"/>
        <rFont val="Arial Narrow"/>
        <family val="2"/>
      </rPr>
      <t>6</t>
    </r>
  </si>
  <si>
    <r>
      <t>State and local govt. streets and highways</t>
    </r>
    <r>
      <rPr>
        <vertAlign val="superscript"/>
        <sz val="11"/>
        <rFont val="Arial Narrow"/>
        <family val="2"/>
      </rPr>
      <t>7</t>
    </r>
  </si>
  <si>
    <r>
      <t>Motor fuel</t>
    </r>
    <r>
      <rPr>
        <vertAlign val="superscript"/>
        <sz val="11"/>
        <rFont val="Arial Narrow"/>
        <family val="2"/>
      </rPr>
      <t>10</t>
    </r>
  </si>
  <si>
    <r>
      <t>Asphalt and road oil</t>
    </r>
    <r>
      <rPr>
        <vertAlign val="superscript"/>
        <sz val="11"/>
        <rFont val="Arial Narrow"/>
        <family val="2"/>
      </rPr>
      <t>11</t>
    </r>
  </si>
  <si>
    <r>
      <t>SAFETY</t>
    </r>
    <r>
      <rPr>
        <b/>
        <vertAlign val="superscript"/>
        <sz val="11"/>
        <rFont val="Arial Narrow"/>
        <family val="2"/>
      </rPr>
      <t>12</t>
    </r>
  </si>
  <si>
    <r>
      <t>j</t>
    </r>
    <r>
      <rPr>
        <sz val="9"/>
        <rFont val="Arial"/>
        <family val="2"/>
      </rPr>
      <t xml:space="preserve"> Highway category classifications changed several times before 1980. Actual 1960 data categories were: Main Rural Roads, Local Rural Roads and Urban Streets; 1970 data categories were: Rural Interstate, Rural Other Arterial, Other Rural, Urban Interstate and Other Urban.</t>
    </r>
  </si>
  <si>
    <r>
      <t>Highway, street and bridge construction</t>
    </r>
    <r>
      <rPr>
        <vertAlign val="superscript"/>
        <sz val="11"/>
        <rFont val="Arial Narrow"/>
        <family val="2"/>
      </rPr>
      <t>i,8</t>
    </r>
  </si>
  <si>
    <r>
      <t>2</t>
    </r>
    <r>
      <rPr>
        <sz val="9"/>
        <rFont val="Arial"/>
        <family val="2"/>
      </rPr>
      <t xml:space="preserve"> 1960-95:  Ibid., </t>
    </r>
    <r>
      <rPr>
        <i/>
        <sz val="9"/>
        <rFont val="Arial"/>
        <family val="2"/>
      </rPr>
      <t>Highway Statistics</t>
    </r>
    <r>
      <rPr>
        <sz val="9"/>
        <rFont val="Arial"/>
        <family val="2"/>
      </rPr>
      <t>,</t>
    </r>
    <r>
      <rPr>
        <i/>
        <sz val="9"/>
        <rFont val="Arial"/>
        <family val="2"/>
      </rPr>
      <t xml:space="preserve"> Summary to 1995</t>
    </r>
    <r>
      <rPr>
        <sz val="9"/>
        <rFont val="Arial"/>
        <family val="2"/>
      </rPr>
      <t xml:space="preserve">, FHWA-PL-97-009 (Washington, DC: July 1997), table MF-201. </t>
    </r>
  </si>
  <si>
    <r>
      <t>3</t>
    </r>
    <r>
      <rPr>
        <sz val="9"/>
        <rFont val="Arial"/>
        <family val="2"/>
      </rPr>
      <t xml:space="preserve"> 1960-95:  Ibid., </t>
    </r>
    <r>
      <rPr>
        <i/>
        <sz val="9"/>
        <rFont val="Arial"/>
        <family val="2"/>
      </rPr>
      <t>Highway Statistics, Summary to 1995</t>
    </r>
    <r>
      <rPr>
        <sz val="9"/>
        <rFont val="Arial"/>
        <family val="2"/>
      </rPr>
      <t>, FHWA-PL-97-009 (Washington, DC: July 1997), table MV-202.</t>
    </r>
  </si>
  <si>
    <r>
      <t>4</t>
    </r>
    <r>
      <rPr>
        <sz val="9"/>
        <rFont val="Arial"/>
        <family val="2"/>
      </rPr>
      <t xml:space="preserve"> 1960-70: </t>
    </r>
    <r>
      <rPr>
        <i/>
        <sz val="9"/>
        <rFont val="Arial"/>
        <family val="2"/>
      </rPr>
      <t xml:space="preserve">Highway Statistics, Summary to 1985 </t>
    </r>
    <r>
      <rPr>
        <sz val="9"/>
        <rFont val="Arial"/>
        <family val="2"/>
      </rPr>
      <t>(Washington, DC: July 1997), table M-203.</t>
    </r>
  </si>
  <si>
    <r>
      <t xml:space="preserve">6 </t>
    </r>
    <r>
      <rPr>
        <sz val="9"/>
        <rFont val="Arial"/>
        <family val="2"/>
      </rPr>
      <t xml:space="preserve">1960-95:  Ibid., </t>
    </r>
    <r>
      <rPr>
        <i/>
        <sz val="9"/>
        <rFont val="Arial"/>
        <family val="2"/>
      </rPr>
      <t>Highway Statistics</t>
    </r>
    <r>
      <rPr>
        <sz val="9"/>
        <rFont val="Arial"/>
        <family val="2"/>
      </rPr>
      <t xml:space="preserve">, </t>
    </r>
    <r>
      <rPr>
        <i/>
        <sz val="9"/>
        <rFont val="Arial"/>
        <family val="2"/>
      </rPr>
      <t>Summary to 1995</t>
    </r>
    <r>
      <rPr>
        <sz val="9"/>
        <rFont val="Arial"/>
        <family val="2"/>
      </rPr>
      <t>, FHWA-PL-97-009 (Washington, DC: July 1997), table HM-212.</t>
    </r>
  </si>
  <si>
    <r>
      <t>5</t>
    </r>
    <r>
      <rPr>
        <sz val="9"/>
        <rFont val="Arial"/>
        <family val="2"/>
      </rPr>
      <t xml:space="preserve"> 1960-95:  Ibid., </t>
    </r>
    <r>
      <rPr>
        <i/>
        <sz val="9"/>
        <rFont val="Arial"/>
        <family val="2"/>
      </rPr>
      <t>Highway Statistics, Summary to 1995</t>
    </r>
    <r>
      <rPr>
        <sz val="9"/>
        <rFont val="Arial"/>
        <family val="2"/>
      </rPr>
      <t xml:space="preserve">, FHWA-PL-97-009 (Washington, DC: July 1997), tables HM-212 and HM-220. </t>
    </r>
  </si>
  <si>
    <r>
      <t>9</t>
    </r>
    <r>
      <rPr>
        <sz val="9"/>
        <rFont val="Arial"/>
        <family val="2"/>
      </rPr>
      <t xml:space="preserve"> 1960-70: U.S. Department of Transportation, Federal Highway Administration,</t>
    </r>
    <r>
      <rPr>
        <i/>
        <sz val="9"/>
        <rFont val="Arial"/>
        <family val="2"/>
      </rPr>
      <t xml:space="preserve"> Highway Statistics, Summary to 1985, </t>
    </r>
    <r>
      <rPr>
        <sz val="9"/>
        <rFont val="Arial"/>
        <family val="2"/>
      </rPr>
      <t>FHWA-PL-97-009 (Washington, DC: April 1987), table VM-201.</t>
    </r>
  </si>
  <si>
    <r>
      <t xml:space="preserve">12 </t>
    </r>
    <r>
      <rPr>
        <sz val="9"/>
        <rFont val="Arial"/>
        <family val="2"/>
      </rPr>
      <t>1960-80:  U.S. Department of Transportation, National Highway Traffic Safety Administration, National Center for Statistics and Analysis, NRD-30, personal communication.</t>
    </r>
  </si>
  <si>
    <r>
      <t>10</t>
    </r>
    <r>
      <rPr>
        <sz val="9"/>
        <rFont val="Arial"/>
        <family val="2"/>
      </rPr>
      <t xml:space="preserve"> 1960-90:  Ibid., </t>
    </r>
    <r>
      <rPr>
        <i/>
        <sz val="9"/>
        <rFont val="Arial"/>
        <family val="2"/>
      </rPr>
      <t>Highway Statistics, Summary to 1995</t>
    </r>
    <r>
      <rPr>
        <sz val="9"/>
        <rFont val="Arial"/>
        <family val="2"/>
      </rPr>
      <t>, FHWA-PL-97-009 (Washington, DC: July 1997), table VM-201A (total fuel consumed in thousands of gallons divided by 42).</t>
    </r>
  </si>
  <si>
    <r>
      <t>1</t>
    </r>
    <r>
      <rPr>
        <sz val="9"/>
        <rFont val="Arial"/>
        <family val="2"/>
      </rPr>
      <t xml:space="preserve"> 1960-94:</t>
    </r>
    <r>
      <rPr>
        <b/>
        <sz val="9"/>
        <rFont val="Arial"/>
        <family val="2"/>
      </rPr>
      <t xml:space="preserve"> </t>
    </r>
    <r>
      <rPr>
        <sz val="9"/>
        <rFont val="Arial"/>
        <family val="2"/>
      </rPr>
      <t xml:space="preserve">U.S. Department of Transportation, Federal Highway Administration, </t>
    </r>
    <r>
      <rPr>
        <i/>
        <sz val="9"/>
        <rFont val="Arial"/>
        <family val="2"/>
      </rPr>
      <t>Highway Statistics, Summary to 1995</t>
    </r>
    <r>
      <rPr>
        <sz val="9"/>
        <rFont val="Arial"/>
        <family val="2"/>
      </rPr>
      <t xml:space="preserve">, FHWA-PL-97-009 (Washington, DC: July 1997), table HF-210.  </t>
    </r>
  </si>
  <si>
    <r>
      <t>h</t>
    </r>
    <r>
      <rPr>
        <sz val="9"/>
        <rFont val="Arial"/>
        <family val="2"/>
      </rPr>
      <t xml:space="preserve"> Prior to 1999, mileage for municipal roads is included with the "other local roads" jurisdiction. Mileage for municipal roads is included in "Town, Township and Municipal Road" jurisdiction after 1999.</t>
    </r>
  </si>
  <si>
    <r>
      <t>i</t>
    </r>
    <r>
      <rPr>
        <sz val="9"/>
        <rFont val="Arial"/>
        <family val="2"/>
      </rPr>
      <t xml:space="preserve"> Data for years 1994 and later are based on the North American Industry Classification System (NAICS).  Prior to 1994, data are based on the Standard Industrial Classification System (SIC).  </t>
    </r>
  </si>
  <si>
    <r>
      <t>11</t>
    </r>
    <r>
      <rPr>
        <sz val="9"/>
        <rFont val="Arial"/>
        <family val="2"/>
      </rPr>
      <t xml:space="preserve"> 1960-80:  U.S. Department of Energy, Energy Information Administration, </t>
    </r>
    <r>
      <rPr>
        <i/>
        <sz val="9"/>
        <rFont val="Arial"/>
        <family val="2"/>
      </rPr>
      <t xml:space="preserve">State Energy Data Report </t>
    </r>
    <r>
      <rPr>
        <sz val="9"/>
        <rFont val="Arial"/>
        <family val="2"/>
      </rPr>
      <t>(Washington, DC: July 1982), p. 13.</t>
    </r>
  </si>
  <si>
    <r>
      <t xml:space="preserve">7 </t>
    </r>
    <r>
      <rPr>
        <sz val="9"/>
        <rFont val="Arial"/>
        <family val="2"/>
      </rPr>
      <t xml:space="preserve"> 1960-90: U.S. Department of Commerce, U.S Census Bureau, </t>
    </r>
    <r>
      <rPr>
        <i/>
        <sz val="9"/>
        <rFont val="Arial"/>
        <family val="2"/>
      </rPr>
      <t>Statistical Abstract of the United States</t>
    </r>
    <r>
      <rPr>
        <sz val="9"/>
        <rFont val="Arial"/>
        <family val="2"/>
      </rPr>
      <t>, (Washington, DC: Annual issues), State and Local Government Section.</t>
    </r>
  </si>
  <si>
    <r>
      <t xml:space="preserve">1980-95:  Ibid., </t>
    </r>
    <r>
      <rPr>
        <i/>
        <sz val="9"/>
        <rFont val="Arial"/>
        <family val="2"/>
      </rPr>
      <t>Highway Statistics, Summary to 1995</t>
    </r>
    <r>
      <rPr>
        <sz val="9"/>
        <rFont val="Arial"/>
        <family val="2"/>
      </rPr>
      <t>, FHWA-PL-97-009 (Washington, DC: July 1997), table HM-210.</t>
    </r>
  </si>
  <si>
    <r>
      <t>1996-2006:  Ibid.,</t>
    </r>
    <r>
      <rPr>
        <i/>
        <sz val="9"/>
        <rFont val="Arial"/>
        <family val="2"/>
      </rPr>
      <t xml:space="preserve"> Highway Statistics</t>
    </r>
    <r>
      <rPr>
        <sz val="9"/>
        <rFont val="Arial"/>
        <family val="2"/>
      </rPr>
      <t xml:space="preserve"> (Washington, DC: Annual issues), table HM-10.</t>
    </r>
  </si>
  <si>
    <r>
      <t xml:space="preserve">1996-2006:  Ibid.,  </t>
    </r>
    <r>
      <rPr>
        <i/>
        <sz val="9"/>
        <rFont val="Arial"/>
        <family val="2"/>
      </rPr>
      <t>Highway Statistics</t>
    </r>
    <r>
      <rPr>
        <sz val="9"/>
        <rFont val="Arial"/>
        <family val="2"/>
      </rPr>
      <t xml:space="preserve"> (Washington, DC: Annual issues), table MV-2.</t>
    </r>
  </si>
  <si>
    <r>
      <t xml:space="preserve">1996-2006:  Ibid.,  </t>
    </r>
    <r>
      <rPr>
        <i/>
        <sz val="9"/>
        <rFont val="Arial"/>
        <family val="2"/>
      </rPr>
      <t xml:space="preserve">Highway Statistics </t>
    </r>
    <r>
      <rPr>
        <sz val="9"/>
        <rFont val="Arial"/>
        <family val="2"/>
      </rPr>
      <t>(Washington, DC: Annual isssues), table MF-1.</t>
    </r>
  </si>
  <si>
    <r>
      <t>1995-2006:  Ibid.,</t>
    </r>
    <r>
      <rPr>
        <i/>
        <sz val="9"/>
        <rFont val="Arial"/>
        <family val="2"/>
      </rPr>
      <t xml:space="preserve"> Highway Statistics</t>
    </r>
    <r>
      <rPr>
        <sz val="9"/>
        <rFont val="Arial"/>
        <family val="2"/>
      </rPr>
      <t xml:space="preserve"> (Washington, DC: Annual issues), tables HF-10A and HF-10.</t>
    </r>
  </si>
  <si>
    <r>
      <t xml:space="preserve">1996-2006:  Ibid., </t>
    </r>
    <r>
      <rPr>
        <i/>
        <sz val="9"/>
        <rFont val="Arial"/>
        <family val="2"/>
      </rPr>
      <t xml:space="preserve"> Highway Statistics </t>
    </r>
    <r>
      <rPr>
        <sz val="9"/>
        <rFont val="Arial"/>
        <family val="2"/>
      </rPr>
      <t>(Washington, DC: Annual issues), table HM-20.</t>
    </r>
  </si>
  <si>
    <r>
      <t xml:space="preserve">1996-2006:  Ibid., </t>
    </r>
    <r>
      <rPr>
        <i/>
        <sz val="9"/>
        <rFont val="Arial"/>
        <family val="2"/>
      </rPr>
      <t>Highway Statistics</t>
    </r>
    <r>
      <rPr>
        <sz val="9"/>
        <rFont val="Arial"/>
        <family val="2"/>
      </rPr>
      <t xml:space="preserve"> (Washington, DC: Annual issues), table HM-12.</t>
    </r>
  </si>
  <si>
    <r>
      <t>8</t>
    </r>
    <r>
      <rPr>
        <sz val="9"/>
        <rFont val="Arial"/>
        <family val="2"/>
      </rPr>
      <t xml:space="preserve"> U.S. Department of Labor, Bureau of Labor Statistics, Internet site http://www.bls.gov/data/sa.htm as of Apr. 15, 2008.</t>
    </r>
  </si>
  <si>
    <r>
      <t xml:space="preserve">1980-2006:  Ibid., </t>
    </r>
    <r>
      <rPr>
        <i/>
        <sz val="9"/>
        <rFont val="Arial"/>
        <family val="2"/>
      </rPr>
      <t>Highway Statistics</t>
    </r>
    <r>
      <rPr>
        <sz val="9"/>
        <rFont val="Arial"/>
        <family val="2"/>
      </rPr>
      <t xml:space="preserve"> (Washington, DC: Annual issues), tables VM-2 and VM-2A.</t>
    </r>
  </si>
  <si>
    <r>
      <t xml:space="preserve">1994-2006: Ibid., </t>
    </r>
    <r>
      <rPr>
        <i/>
        <sz val="9"/>
        <rFont val="Arial"/>
        <family val="2"/>
      </rPr>
      <t xml:space="preserve">Highway Statistics </t>
    </r>
    <r>
      <rPr>
        <sz val="9"/>
        <rFont val="Arial"/>
        <family val="2"/>
      </rPr>
      <t>(Washington, DC: Annual issues), table VM-1 (total fuel consumed in thousands of gallons divided by 42).</t>
    </r>
  </si>
  <si>
    <r>
      <t xml:space="preserve">1990-2006: Ibid., </t>
    </r>
    <r>
      <rPr>
        <i/>
        <sz val="9"/>
        <rFont val="Arial"/>
        <family val="2"/>
      </rPr>
      <t xml:space="preserve">Traffic Safety Facts </t>
    </r>
    <r>
      <rPr>
        <sz val="9"/>
        <rFont val="Arial"/>
        <family val="2"/>
      </rPr>
      <t>(Washington, DC: Annual issues), tables 1 and 4.</t>
    </r>
  </si>
  <si>
    <r>
      <t xml:space="preserve">1990-2006: U.S. Department of Energy, Energy Information Administration, </t>
    </r>
    <r>
      <rPr>
        <i/>
        <sz val="9"/>
        <rFont val="Arial"/>
        <family val="2"/>
      </rPr>
      <t xml:space="preserve">Petroleum Supply Annual: Volume 1 </t>
    </r>
    <r>
      <rPr>
        <sz val="9"/>
        <rFont val="Arial"/>
        <family val="2"/>
      </rPr>
      <t>(Washington, DC: Annual issues), table 1.</t>
    </r>
  </si>
  <si>
    <r>
      <t xml:space="preserve">1994-2006: U.S. Department of Commerce, U.S. Census Bureau, </t>
    </r>
    <r>
      <rPr>
        <i/>
        <sz val="9"/>
        <rFont val="Arial"/>
        <family val="2"/>
      </rPr>
      <t>State and Local Government Employment and Payroll Data</t>
    </r>
    <r>
      <rPr>
        <sz val="9"/>
        <rFont val="Arial"/>
        <family val="2"/>
      </rPr>
      <t>, (Washington, DC: Annual issues), Internet site http://www.census.gov/govs/www/apesstl.html as of Apr. 15, 2008.</t>
    </r>
  </si>
  <si>
    <r>
      <t>Vehicle-miles of travel by functional system (millions), total</t>
    </r>
    <r>
      <rPr>
        <b/>
        <vertAlign val="superscript"/>
        <sz val="11"/>
        <rFont val="Arial Narrow"/>
        <family val="2"/>
      </rPr>
      <t xml:space="preserve"> j, 9</t>
    </r>
  </si>
  <si>
    <r>
      <t>c</t>
    </r>
    <r>
      <rPr>
        <sz val="9"/>
        <rFont val="Arial"/>
        <family val="2"/>
      </rPr>
      <t xml:space="preserve"> Gross amounts collected by state governments from highway users. Does not include tolls. Not all revenues are allocated to highway expenditures.</t>
    </r>
  </si>
  <si>
    <r>
      <t>d</t>
    </r>
    <r>
      <rPr>
        <sz val="9"/>
        <rFont val="Arial"/>
        <family val="2"/>
      </rPr>
      <t xml:space="preserve"> Includes distributor and dealer licenses, inspection fees, fines and penalties, and miscellaneous receipts.</t>
    </r>
  </si>
  <si>
    <r>
      <t>e</t>
    </r>
    <r>
      <rPr>
        <sz val="9"/>
        <rFont val="Arial"/>
        <family val="2"/>
      </rPr>
      <t xml:space="preserve"> Includes driver licenses, title fees, special title taxes, fines and penalties; estimated service charges and local collections.</t>
    </r>
  </si>
  <si>
    <t>Total system mileage may differ when categorized by ownership and functional system due to rounding at different levels of aggregation. Additionally, total system mileage categorized by surface type is based on sampling and is not comparable to the totals based on the other categorizations.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</si>
</sst>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 numFmtId="167" formatCode="0.0%"/>
    <numFmt numFmtId="168" formatCode="&quot;(R)&quot;\ #,##0;&quot;(R) -&quot;#,##0;&quot;(R) &quot;\ 0"/>
    <numFmt numFmtId="169" formatCode="&quot;(R) &quot;#,##0;&quot;(R) &quot;\-#,##0;&quot;(R) &quot;0"/>
    <numFmt numFmtId="170" formatCode="[$-409]h:mm:ss\ AM/PM"/>
    <numFmt numFmtId="171" formatCode="0.000%"/>
    <numFmt numFmtId="172" formatCode="0.0000%"/>
    <numFmt numFmtId="173" formatCode="0.00000%"/>
    <numFmt numFmtId="174" formatCode="0.000000%"/>
    <numFmt numFmtId="175" formatCode="0.0000000%"/>
    <numFmt numFmtId="176" formatCode="_(* #,##0.0_);_(* \(#,##0.0\);_(* &quot;-&quot;??_);_(@_)"/>
    <numFmt numFmtId="177" formatCode="_(* #,##0_);_(* \(#,##0\);_(* &quot;-&quot;??_);_(@_)"/>
    <numFmt numFmtId="178" formatCode="_(* #,##0_);_(* \(#,##0\);_ &quot;-&quot;"/>
    <numFmt numFmtId="179" formatCode="&quot;Yes&quot;;&quot;Yes&quot;;&quot;No&quot;"/>
    <numFmt numFmtId="180" formatCode="&quot;True&quot;;&quot;True&quot;;&quot;False&quot;"/>
    <numFmt numFmtId="181" formatCode="&quot;On&quot;;&quot;On&quot;;&quot;Off&quot;"/>
    <numFmt numFmtId="182" formatCode="[$€-2]\ #,##0.00_);[Red]\([$€-2]\ #,##0.00\)"/>
  </numFmts>
  <fonts count="29">
    <font>
      <sz val="10"/>
      <name val="Arial"/>
      <family val="0"/>
    </font>
    <font>
      <b/>
      <sz val="10"/>
      <name val="Arial"/>
      <family val="0"/>
    </font>
    <font>
      <i/>
      <sz val="10"/>
      <name val="Arial"/>
      <family val="0"/>
    </font>
    <font>
      <b/>
      <i/>
      <sz val="10"/>
      <name val="Arial"/>
      <family val="0"/>
    </font>
    <font>
      <sz val="10"/>
      <name val="Times New Roman"/>
      <family val="1"/>
    </font>
    <font>
      <sz val="9"/>
      <name val="Times New Roman"/>
      <family val="1"/>
    </font>
    <font>
      <sz val="9"/>
      <name val="Arial"/>
      <family val="0"/>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b/>
      <sz val="9"/>
      <name val="Arial"/>
      <family val="2"/>
    </font>
    <font>
      <b/>
      <sz val="12"/>
      <name val="Arial"/>
      <family val="2"/>
    </font>
    <font>
      <b/>
      <sz val="11"/>
      <name val="Arial Narrow"/>
      <family val="2"/>
    </font>
    <font>
      <sz val="11"/>
      <name val="Arial Narrow"/>
      <family val="2"/>
    </font>
    <font>
      <vertAlign val="superscript"/>
      <sz val="11"/>
      <name val="Arial Narrow"/>
      <family val="2"/>
    </font>
    <font>
      <vertAlign val="superscript"/>
      <sz val="9"/>
      <name val="Arial"/>
      <family val="2"/>
    </font>
    <font>
      <i/>
      <sz val="9"/>
      <name val="Arial"/>
      <family val="2"/>
    </font>
    <font>
      <b/>
      <vertAlign val="superscript"/>
      <sz val="11"/>
      <name val="Arial Narrow"/>
      <family val="2"/>
    </font>
    <font>
      <vertAlign val="superscript"/>
      <sz val="8"/>
      <name val="Helv"/>
      <family val="0"/>
    </font>
    <font>
      <sz val="11"/>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9" fillId="0" borderId="1" applyNumberFormat="0">
      <alignment horizontal="right"/>
      <protection/>
    </xf>
    <xf numFmtId="0" fontId="28" fillId="0" borderId="0" applyNumberFormat="0" applyFill="0" applyBorder="0" applyAlignment="0" applyProtection="0"/>
    <xf numFmtId="0" fontId="8" fillId="0" borderId="2">
      <alignment horizontal="left" vertical="center"/>
      <protection/>
    </xf>
    <xf numFmtId="0" fontId="8" fillId="2" borderId="0">
      <alignment horizontal="centerContinuous" wrapText="1"/>
      <protection/>
    </xf>
    <xf numFmtId="49" fontId="11" fillId="2" borderId="3">
      <alignment horizontal="left" vertical="center"/>
      <protection/>
    </xf>
    <xf numFmtId="0" fontId="27" fillId="0" borderId="0" applyNumberFormat="0" applyFill="0" applyBorder="0" applyAlignment="0" applyProtection="0"/>
    <xf numFmtId="9" fontId="0" fillId="0" borderId="0" applyFont="0" applyFill="0" applyBorder="0" applyAlignment="0" applyProtection="0"/>
    <xf numFmtId="0" fontId="9" fillId="0" borderId="0">
      <alignment horizontal="right"/>
      <protection/>
    </xf>
    <xf numFmtId="49" fontId="9" fillId="0" borderId="0">
      <alignment horizontal="center"/>
      <protection/>
    </xf>
    <xf numFmtId="0" fontId="10" fillId="0" borderId="0">
      <alignment horizontal="right"/>
      <protection/>
    </xf>
    <xf numFmtId="0" fontId="9" fillId="0" borderId="0">
      <alignment horizontal="left"/>
      <protection/>
    </xf>
    <xf numFmtId="49" fontId="15" fillId="0" borderId="1" applyFill="0">
      <alignment horizontal="left"/>
      <protection/>
    </xf>
    <xf numFmtId="165"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2" fillId="0" borderId="0">
      <alignment horizontal="left" vertical="top"/>
      <protection/>
    </xf>
    <xf numFmtId="0" fontId="8" fillId="0" borderId="0">
      <alignment horizontal="left"/>
      <protection/>
    </xf>
    <xf numFmtId="0" fontId="13" fillId="0" borderId="0">
      <alignment horizontal="left"/>
      <protection/>
    </xf>
    <xf numFmtId="0" fontId="14" fillId="0" borderId="0">
      <alignment horizontal="left"/>
      <protection/>
    </xf>
    <xf numFmtId="0" fontId="12" fillId="0" borderId="0">
      <alignment horizontal="left" vertical="top"/>
      <protection/>
    </xf>
    <xf numFmtId="0" fontId="13" fillId="0" borderId="0">
      <alignment horizontal="left"/>
      <protection/>
    </xf>
    <xf numFmtId="0" fontId="14" fillId="0" borderId="0">
      <alignment horizontal="left"/>
      <protection/>
    </xf>
    <xf numFmtId="49" fontId="9" fillId="0" borderId="1">
      <alignment horizontal="left"/>
      <protection/>
    </xf>
    <xf numFmtId="0" fontId="16" fillId="0" borderId="1">
      <alignment horizontal="left"/>
      <protection/>
    </xf>
    <xf numFmtId="0" fontId="8" fillId="0" borderId="0">
      <alignment horizontal="left" vertical="center"/>
      <protection/>
    </xf>
  </cellStyleXfs>
  <cellXfs count="96">
    <xf numFmtId="0" fontId="0" fillId="0" borderId="0" xfId="0" applyAlignment="1">
      <alignment/>
    </xf>
    <xf numFmtId="0" fontId="6" fillId="0" borderId="0"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49" fontId="19" fillId="0" borderId="3" xfId="23" applyFont="1" applyFill="1" applyBorder="1" applyAlignment="1">
      <alignment horizontal="left" vertical="center"/>
      <protection/>
    </xf>
    <xf numFmtId="3" fontId="20" fillId="0" borderId="0" xfId="19" applyFont="1" applyFill="1" applyBorder="1">
      <alignment horizontal="right"/>
      <protection/>
    </xf>
    <xf numFmtId="3" fontId="20" fillId="0" borderId="0" xfId="19" applyFont="1" applyFill="1" applyBorder="1" applyAlignment="1">
      <alignment horizontal="right"/>
      <protection/>
    </xf>
    <xf numFmtId="49" fontId="19" fillId="0" borderId="5" xfId="23" applyFont="1" applyFill="1" applyBorder="1">
      <alignment horizontal="left" vertical="center"/>
      <protection/>
    </xf>
    <xf numFmtId="3" fontId="20" fillId="0" borderId="5" xfId="19" applyFont="1" applyFill="1" applyBorder="1">
      <alignment horizontal="right"/>
      <protection/>
    </xf>
    <xf numFmtId="49" fontId="20" fillId="0" borderId="5" xfId="30" applyFont="1" applyFill="1" applyBorder="1" applyAlignment="1">
      <alignment horizontal="right"/>
      <protection/>
    </xf>
    <xf numFmtId="49" fontId="19" fillId="0" borderId="5" xfId="23" applyFont="1" applyFill="1" applyBorder="1" applyAlignment="1">
      <alignment horizontal="left" vertical="center"/>
      <protection/>
    </xf>
    <xf numFmtId="3" fontId="20" fillId="0" borderId="6" xfId="19" applyFont="1" applyFill="1" applyBorder="1">
      <alignment horizontal="right"/>
      <protection/>
    </xf>
    <xf numFmtId="49" fontId="19" fillId="0" borderId="5" xfId="22" applyNumberFormat="1" applyFont="1" applyFill="1" applyBorder="1" applyAlignment="1">
      <alignment horizontal="right" vertical="center"/>
      <protection/>
    </xf>
    <xf numFmtId="0" fontId="0" fillId="0" borderId="0" xfId="0" applyFont="1" applyFill="1" applyBorder="1" applyAlignment="1">
      <alignment/>
    </xf>
    <xf numFmtId="3" fontId="0" fillId="0" borderId="0" xfId="0" applyNumberFormat="1" applyFont="1" applyFill="1" applyBorder="1" applyAlignment="1">
      <alignment/>
    </xf>
    <xf numFmtId="49" fontId="9" fillId="0" borderId="0" xfId="41" applyFont="1" applyFill="1" applyBorder="1">
      <alignment horizontal="left"/>
      <protection/>
    </xf>
    <xf numFmtId="49" fontId="25" fillId="0" borderId="0" xfId="30" applyFont="1" applyFill="1" applyBorder="1">
      <alignment horizontal="left"/>
      <protection/>
    </xf>
    <xf numFmtId="3" fontId="9" fillId="0" borderId="0" xfId="19" applyFont="1" applyFill="1" applyBorder="1">
      <alignment horizontal="right"/>
      <protection/>
    </xf>
    <xf numFmtId="3" fontId="20" fillId="0" borderId="6" xfId="19" applyFont="1" applyFill="1" applyBorder="1" applyAlignment="1">
      <alignment horizontal="right"/>
      <protection/>
    </xf>
    <xf numFmtId="0" fontId="19" fillId="0" borderId="7" xfId="42" applyFont="1" applyFill="1" applyBorder="1" applyAlignment="1">
      <alignment horizontal="left"/>
      <protection/>
    </xf>
    <xf numFmtId="49" fontId="20" fillId="0" borderId="0" xfId="41" applyFont="1" applyFill="1" applyBorder="1" applyAlignment="1">
      <alignment horizontal="left"/>
      <protection/>
    </xf>
    <xf numFmtId="49" fontId="20" fillId="0" borderId="0" xfId="41" applyFont="1" applyFill="1" applyBorder="1" applyAlignment="1">
      <alignment horizontal="left" vertical="top" indent="1"/>
      <protection/>
    </xf>
    <xf numFmtId="49" fontId="20" fillId="0" borderId="0" xfId="41" applyFont="1" applyFill="1" applyBorder="1" applyAlignment="1">
      <alignment horizontal="left" indent="1"/>
      <protection/>
    </xf>
    <xf numFmtId="49" fontId="20" fillId="0" borderId="0" xfId="41" applyFont="1" applyFill="1" applyBorder="1" applyAlignment="1">
      <alignment horizontal="left" indent="2"/>
      <protection/>
    </xf>
    <xf numFmtId="0" fontId="19" fillId="0" borderId="0" xfId="42" applyFont="1" applyFill="1" applyBorder="1">
      <alignment horizontal="left"/>
      <protection/>
    </xf>
    <xf numFmtId="49" fontId="20" fillId="0" borderId="0" xfId="41" applyFont="1" applyFill="1" applyBorder="1" applyAlignment="1">
      <alignment horizontal="left" vertical="top"/>
      <protection/>
    </xf>
    <xf numFmtId="0" fontId="19" fillId="0" borderId="7" xfId="42" applyFont="1" applyFill="1" applyBorder="1">
      <alignment horizontal="left"/>
      <protection/>
    </xf>
    <xf numFmtId="49" fontId="20" fillId="0" borderId="0" xfId="41" applyFont="1" applyFill="1" applyBorder="1" applyAlignment="1">
      <alignment horizontal="left" vertical="top" indent="2"/>
      <protection/>
    </xf>
    <xf numFmtId="0" fontId="19" fillId="0" borderId="0" xfId="0" applyFont="1" applyFill="1" applyBorder="1" applyAlignment="1">
      <alignment/>
    </xf>
    <xf numFmtId="49" fontId="19" fillId="0" borderId="3" xfId="22" applyNumberFormat="1" applyFont="1" applyFill="1" applyBorder="1" applyAlignment="1">
      <alignment horizontal="center" vertical="center"/>
      <protection/>
    </xf>
    <xf numFmtId="0" fontId="26" fillId="0" borderId="0" xfId="0" applyFont="1" applyFill="1" applyBorder="1" applyAlignment="1">
      <alignment/>
    </xf>
    <xf numFmtId="0" fontId="19" fillId="0" borderId="7" xfId="42" applyFont="1" applyFill="1" applyBorder="1" applyAlignment="1">
      <alignment horizontal="left" wrapText="1"/>
      <protection/>
    </xf>
    <xf numFmtId="0" fontId="19" fillId="0" borderId="0" xfId="42" applyFont="1" applyFill="1" applyBorder="1" applyAlignment="1">
      <alignment horizontal="left" wrapText="1"/>
      <protection/>
    </xf>
    <xf numFmtId="3" fontId="20" fillId="0" borderId="0" xfId="30" applyNumberFormat="1" applyFont="1" applyFill="1" applyBorder="1" applyAlignment="1">
      <alignment horizontal="right"/>
      <protection/>
    </xf>
    <xf numFmtId="0" fontId="19" fillId="0" borderId="6" xfId="42" applyFont="1" applyFill="1" applyBorder="1">
      <alignment horizontal="left"/>
      <protection/>
    </xf>
    <xf numFmtId="0" fontId="1" fillId="0" borderId="5" xfId="0" applyFont="1" applyFill="1" applyBorder="1" applyAlignment="1">
      <alignment/>
    </xf>
    <xf numFmtId="0" fontId="0" fillId="0" borderId="5" xfId="0" applyFont="1" applyFill="1" applyBorder="1" applyAlignment="1">
      <alignment/>
    </xf>
    <xf numFmtId="3" fontId="20" fillId="0" borderId="0" xfId="0" applyNumberFormat="1" applyFont="1" applyFill="1" applyBorder="1" applyAlignment="1">
      <alignment/>
    </xf>
    <xf numFmtId="0" fontId="1" fillId="0" borderId="5" xfId="0" applyFont="1" applyFill="1" applyBorder="1" applyAlignment="1">
      <alignment horizontal="right"/>
    </xf>
    <xf numFmtId="3" fontId="20" fillId="0" borderId="3" xfId="0" applyNumberFormat="1" applyFont="1" applyFill="1" applyBorder="1" applyAlignment="1">
      <alignment/>
    </xf>
    <xf numFmtId="49" fontId="19" fillId="0" borderId="8" xfId="22" applyNumberFormat="1" applyFont="1" applyFill="1" applyBorder="1" applyAlignment="1">
      <alignment horizontal="center" vertical="center"/>
      <protection/>
    </xf>
    <xf numFmtId="3" fontId="20" fillId="0" borderId="0" xfId="0" applyNumberFormat="1" applyFont="1" applyFill="1" applyBorder="1" applyAlignment="1">
      <alignment horizontal="right"/>
    </xf>
    <xf numFmtId="3" fontId="20" fillId="0" borderId="6" xfId="0" applyNumberFormat="1" applyFont="1" applyFill="1" applyBorder="1" applyAlignment="1">
      <alignment horizontal="right"/>
    </xf>
    <xf numFmtId="0" fontId="0" fillId="0" borderId="0" xfId="0" applyFill="1" applyAlignment="1">
      <alignment horizontal="left"/>
    </xf>
    <xf numFmtId="3" fontId="20" fillId="0" borderId="0" xfId="19" applyNumberFormat="1" applyFont="1" applyFill="1" applyBorder="1" applyAlignment="1">
      <alignment horizontal="right" vertical="top"/>
      <protection/>
    </xf>
    <xf numFmtId="3" fontId="20" fillId="0" borderId="0" xfId="19" applyFont="1" applyFill="1" applyBorder="1" applyAlignment="1">
      <alignment horizontal="right" vertical="top"/>
      <protection/>
    </xf>
    <xf numFmtId="3" fontId="20" fillId="0" borderId="0" xfId="30" applyNumberFormat="1" applyFont="1" applyFill="1" applyBorder="1" applyAlignment="1">
      <alignment horizontal="right" vertical="top"/>
      <protection/>
    </xf>
    <xf numFmtId="3" fontId="20" fillId="0" borderId="0" xfId="19" applyNumberFormat="1" applyFont="1" applyFill="1" applyBorder="1">
      <alignment horizontal="right"/>
      <protection/>
    </xf>
    <xf numFmtId="0" fontId="19" fillId="0" borderId="3" xfId="0" applyFont="1" applyFill="1" applyBorder="1" applyAlignment="1">
      <alignment horizontal="center"/>
    </xf>
    <xf numFmtId="3" fontId="20" fillId="0" borderId="0" xfId="19" applyNumberFormat="1" applyFont="1" applyFill="1" applyBorder="1" applyAlignment="1">
      <alignment horizontal="right"/>
      <protection/>
    </xf>
    <xf numFmtId="49" fontId="20" fillId="0" borderId="3" xfId="41" applyFont="1" applyFill="1" applyBorder="1" applyAlignment="1">
      <alignment horizontal="left" vertical="top"/>
      <protection/>
    </xf>
    <xf numFmtId="168" fontId="20" fillId="0" borderId="0" xfId="19" applyNumberFormat="1" applyFont="1" applyFill="1" applyBorder="1" applyAlignment="1">
      <alignment horizontal="right"/>
      <protection/>
    </xf>
    <xf numFmtId="3" fontId="20" fillId="0" borderId="3" xfId="0" applyNumberFormat="1" applyFont="1" applyFill="1" applyBorder="1" applyAlignment="1">
      <alignment horizontal="right"/>
    </xf>
    <xf numFmtId="3" fontId="20" fillId="0" borderId="6" xfId="0" applyNumberFormat="1" applyFont="1" applyFill="1" applyBorder="1" applyAlignment="1">
      <alignment/>
    </xf>
    <xf numFmtId="0" fontId="19" fillId="0" borderId="8" xfId="0" applyFont="1" applyFill="1" applyBorder="1" applyAlignment="1">
      <alignment horizontal="center"/>
    </xf>
    <xf numFmtId="0" fontId="19" fillId="0" borderId="5" xfId="0" applyFont="1" applyFill="1" applyBorder="1" applyAlignment="1">
      <alignment/>
    </xf>
    <xf numFmtId="0" fontId="20" fillId="0" borderId="5" xfId="0" applyFont="1" applyFill="1" applyBorder="1" applyAlignment="1">
      <alignment/>
    </xf>
    <xf numFmtId="167" fontId="20" fillId="0" borderId="0" xfId="0" applyNumberFormat="1" applyFont="1" applyFill="1" applyBorder="1" applyAlignment="1">
      <alignment/>
    </xf>
    <xf numFmtId="3" fontId="20" fillId="0" borderId="0" xfId="15" applyNumberFormat="1" applyFont="1" applyFill="1" applyBorder="1" applyAlignment="1">
      <alignment horizontal="right"/>
    </xf>
    <xf numFmtId="173" fontId="20" fillId="0" borderId="0" xfId="0" applyNumberFormat="1" applyFont="1" applyFill="1" applyBorder="1" applyAlignment="1">
      <alignment/>
    </xf>
    <xf numFmtId="3" fontId="19" fillId="0" borderId="0" xfId="19" applyFont="1" applyFill="1" applyBorder="1">
      <alignment horizontal="right"/>
      <protection/>
    </xf>
    <xf numFmtId="177" fontId="20" fillId="0" borderId="0" xfId="15" applyNumberFormat="1" applyFont="1" applyFill="1" applyBorder="1" applyAlignment="1">
      <alignment horizontal="right"/>
    </xf>
    <xf numFmtId="3" fontId="20" fillId="0" borderId="3" xfId="19" applyNumberFormat="1" applyFont="1" applyFill="1" applyBorder="1" applyAlignment="1">
      <alignment horizontal="right"/>
      <protection/>
    </xf>
    <xf numFmtId="3" fontId="19" fillId="0" borderId="0" xfId="19" applyFont="1" applyFill="1" applyBorder="1" applyAlignment="1">
      <alignment horizontal="right"/>
      <protection/>
    </xf>
    <xf numFmtId="3" fontId="19" fillId="0" borderId="0" xfId="0" applyNumberFormat="1" applyFont="1" applyFill="1" applyBorder="1" applyAlignment="1">
      <alignment/>
    </xf>
    <xf numFmtId="49" fontId="19" fillId="0" borderId="0" xfId="41" applyFont="1" applyFill="1" applyBorder="1" applyAlignment="1">
      <alignment horizontal="left"/>
      <protection/>
    </xf>
    <xf numFmtId="49" fontId="19" fillId="0" borderId="0" xfId="41" applyFont="1" applyFill="1" applyBorder="1">
      <alignment horizontal="left"/>
      <protection/>
    </xf>
    <xf numFmtId="3" fontId="19" fillId="0" borderId="0" xfId="19" applyFont="1" applyFill="1" applyBorder="1" applyAlignment="1">
      <alignment horizontal="right" vertical="top"/>
      <protection/>
    </xf>
    <xf numFmtId="3" fontId="19" fillId="0" borderId="0" xfId="19" applyNumberFormat="1" applyFont="1" applyFill="1" applyBorder="1" applyAlignment="1">
      <alignment horizontal="right"/>
      <protection/>
    </xf>
    <xf numFmtId="3" fontId="19" fillId="0" borderId="0" xfId="19" applyNumberFormat="1" applyFont="1" applyFill="1" applyBorder="1">
      <alignment horizontal="right"/>
      <protection/>
    </xf>
    <xf numFmtId="3" fontId="19" fillId="0" borderId="0" xfId="0" applyNumberFormat="1" applyFont="1" applyFill="1" applyBorder="1" applyAlignment="1">
      <alignment horizontal="right"/>
    </xf>
    <xf numFmtId="168" fontId="19"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0" fontId="20" fillId="0" borderId="0" xfId="0" applyFont="1" applyFill="1" applyBorder="1" applyAlignment="1">
      <alignment/>
    </xf>
    <xf numFmtId="168" fontId="19" fillId="0" borderId="0" xfId="19" applyNumberFormat="1" applyFont="1" applyFill="1" applyBorder="1" applyAlignment="1">
      <alignment horizontal="right"/>
      <protection/>
    </xf>
    <xf numFmtId="168" fontId="20" fillId="0" borderId="0" xfId="0" applyNumberFormat="1" applyFont="1" applyFill="1" applyBorder="1" applyAlignment="1">
      <alignment/>
    </xf>
    <xf numFmtId="168" fontId="19" fillId="0" borderId="0" xfId="0" applyNumberFormat="1" applyFont="1" applyFill="1" applyBorder="1" applyAlignment="1">
      <alignment/>
    </xf>
    <xf numFmtId="0" fontId="22" fillId="0" borderId="0" xfId="0" applyFont="1" applyFill="1" applyBorder="1" applyAlignment="1">
      <alignment wrapText="1"/>
    </xf>
    <xf numFmtId="0" fontId="0" fillId="0" borderId="0" xfId="0" applyFill="1" applyAlignment="1">
      <alignment wrapText="1"/>
    </xf>
    <xf numFmtId="0" fontId="6" fillId="0" borderId="0" xfId="0" applyFont="1" applyFill="1" applyBorder="1" applyAlignment="1">
      <alignment wrapText="1"/>
    </xf>
    <xf numFmtId="0" fontId="6" fillId="0" borderId="0" xfId="29" applyNumberFormat="1" applyFont="1" applyFill="1" applyBorder="1" applyAlignment="1">
      <alignment wrapText="1"/>
      <protection/>
    </xf>
    <xf numFmtId="0" fontId="17" fillId="0" borderId="0" xfId="0" applyFont="1" applyFill="1" applyBorder="1" applyAlignment="1">
      <alignment wrapText="1"/>
    </xf>
    <xf numFmtId="0" fontId="0" fillId="0" borderId="0" xfId="0" applyFont="1" applyFill="1" applyAlignment="1">
      <alignment wrapText="1"/>
    </xf>
    <xf numFmtId="0" fontId="17" fillId="0" borderId="0" xfId="0" applyNumberFormat="1" applyFont="1" applyFill="1" applyBorder="1" applyAlignment="1">
      <alignment wrapText="1"/>
    </xf>
    <xf numFmtId="0" fontId="17" fillId="0" borderId="0" xfId="29" applyNumberFormat="1" applyFont="1" applyFill="1" applyBorder="1" applyAlignment="1">
      <alignment wrapText="1"/>
      <protection/>
    </xf>
    <xf numFmtId="0" fontId="22" fillId="0" borderId="0" xfId="0" applyNumberFormat="1" applyFont="1" applyFill="1" applyBorder="1" applyAlignment="1">
      <alignment wrapText="1"/>
    </xf>
    <xf numFmtId="0" fontId="0" fillId="0" borderId="0" xfId="0" applyFont="1" applyFill="1" applyAlignment="1">
      <alignment wrapText="1"/>
    </xf>
    <xf numFmtId="0" fontId="18" fillId="0" borderId="6" xfId="38" applyFont="1" applyFill="1" applyBorder="1" applyAlignment="1">
      <alignment wrapText="1"/>
      <protection/>
    </xf>
    <xf numFmtId="0" fontId="0" fillId="0" borderId="6" xfId="0" applyFont="1" applyFill="1" applyBorder="1" applyAlignment="1">
      <alignment wrapText="1"/>
    </xf>
    <xf numFmtId="0" fontId="0" fillId="0" borderId="6" xfId="0" applyFill="1" applyBorder="1" applyAlignment="1">
      <alignment wrapText="1"/>
    </xf>
    <xf numFmtId="0" fontId="17" fillId="0" borderId="9" xfId="29" applyFont="1" applyFill="1" applyBorder="1" applyAlignment="1">
      <alignment wrapText="1"/>
      <protection/>
    </xf>
    <xf numFmtId="0" fontId="0" fillId="0" borderId="9" xfId="0" applyFont="1" applyFill="1" applyBorder="1" applyAlignment="1">
      <alignment wrapText="1"/>
    </xf>
    <xf numFmtId="0" fontId="0" fillId="0" borderId="9" xfId="0" applyFill="1" applyBorder="1" applyAlignment="1">
      <alignment wrapText="1"/>
    </xf>
    <xf numFmtId="0" fontId="0" fillId="0" borderId="0" xfId="0" applyFont="1" applyFill="1" applyBorder="1" applyAlignment="1">
      <alignment wrapText="1"/>
    </xf>
  </cellXfs>
  <cellStyles count="30">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ed Top - SECTION" xfId="23"/>
    <cellStyle name="Hyperlink" xfId="24"/>
    <cellStyle name="Percent" xfId="25"/>
    <cellStyle name="Source Hed" xfId="26"/>
    <cellStyle name="Source Letter" xfId="27"/>
    <cellStyle name="Source Superscript" xfId="28"/>
    <cellStyle name="Source Text" xfId="29"/>
    <cellStyle name="Superscript" xfId="30"/>
    <cellStyle name="Table Data" xfId="31"/>
    <cellStyle name="Table Head Top" xfId="32"/>
    <cellStyle name="Table Hed Side" xfId="33"/>
    <cellStyle name="Table Title" xfId="34"/>
    <cellStyle name="Title Text" xfId="35"/>
    <cellStyle name="Title Text 1" xfId="36"/>
    <cellStyle name="Title Text 2" xfId="37"/>
    <cellStyle name="Title-1" xfId="38"/>
    <cellStyle name="Title-2" xfId="39"/>
    <cellStyle name="Title-3" xfId="40"/>
    <cellStyle name="Wrap" xfId="41"/>
    <cellStyle name="Wrap Bold" xfId="42"/>
    <cellStyle name="Wrap Title"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4"/>
  <sheetViews>
    <sheetView tabSelected="1" zoomScaleSheetLayoutView="100" workbookViewId="0" topLeftCell="A1">
      <selection activeCell="A1" sqref="A1:R1"/>
    </sheetView>
  </sheetViews>
  <sheetFormatPr defaultColWidth="9.140625" defaultRowHeight="12.75"/>
  <cols>
    <col min="1" max="1" width="45.28125" style="17" bestFit="1" customWidth="1"/>
    <col min="2" max="5" width="11.7109375" style="19" customWidth="1"/>
    <col min="6" max="6" width="11.7109375" style="18" customWidth="1"/>
    <col min="7" max="7" width="11.7109375" style="5" customWidth="1"/>
    <col min="8" max="18" width="11.7109375" style="3" customWidth="1"/>
    <col min="19" max="16384" width="9.140625" style="3" customWidth="1"/>
  </cols>
  <sheetData>
    <row r="1" spans="1:18" s="15" customFormat="1" ht="14.25" thickBot="1">
      <c r="A1" s="89" t="s">
        <v>22</v>
      </c>
      <c r="B1" s="90"/>
      <c r="C1" s="90"/>
      <c r="D1" s="90"/>
      <c r="E1" s="90"/>
      <c r="F1" s="90"/>
      <c r="G1" s="90"/>
      <c r="H1" s="90"/>
      <c r="I1" s="90"/>
      <c r="J1" s="90"/>
      <c r="K1" s="90"/>
      <c r="L1" s="90"/>
      <c r="M1" s="91"/>
      <c r="N1" s="91"/>
      <c r="O1" s="91"/>
      <c r="P1" s="91"/>
      <c r="Q1" s="91"/>
      <c r="R1" s="91"/>
    </row>
    <row r="2" spans="1:18" s="15" customFormat="1" ht="16.5">
      <c r="A2" s="6" t="s">
        <v>51</v>
      </c>
      <c r="B2" s="31" t="s">
        <v>36</v>
      </c>
      <c r="C2" s="31" t="s">
        <v>37</v>
      </c>
      <c r="D2" s="31" t="s">
        <v>38</v>
      </c>
      <c r="E2" s="31" t="s">
        <v>39</v>
      </c>
      <c r="F2" s="31" t="s">
        <v>40</v>
      </c>
      <c r="G2" s="31" t="s">
        <v>41</v>
      </c>
      <c r="H2" s="31" t="s">
        <v>42</v>
      </c>
      <c r="I2" s="31" t="s">
        <v>43</v>
      </c>
      <c r="J2" s="31" t="s">
        <v>44</v>
      </c>
      <c r="K2" s="31" t="s">
        <v>45</v>
      </c>
      <c r="L2" s="31" t="s">
        <v>46</v>
      </c>
      <c r="M2" s="42" t="s">
        <v>64</v>
      </c>
      <c r="N2" s="50">
        <v>2002</v>
      </c>
      <c r="O2" s="56">
        <v>2003</v>
      </c>
      <c r="P2" s="56">
        <v>2004</v>
      </c>
      <c r="Q2" s="56">
        <v>2005</v>
      </c>
      <c r="R2" s="56">
        <v>2006</v>
      </c>
    </row>
    <row r="3" spans="1:18" s="15" customFormat="1" ht="18">
      <c r="A3" s="21" t="s">
        <v>65</v>
      </c>
      <c r="B3" s="65">
        <f>+B4+B7</f>
        <v>11193</v>
      </c>
      <c r="C3" s="65">
        <f>+C4+C7</f>
        <v>21763</v>
      </c>
      <c r="D3" s="65">
        <f aca="true" t="shared" si="0" ref="D3:Q3">+D4+D7</f>
        <v>39834</v>
      </c>
      <c r="E3" s="65">
        <f t="shared" si="0"/>
        <v>75444</v>
      </c>
      <c r="F3" s="65">
        <f t="shared" si="0"/>
        <v>91312</v>
      </c>
      <c r="G3" s="65">
        <f t="shared" si="0"/>
        <v>96347</v>
      </c>
      <c r="H3" s="65">
        <f t="shared" si="0"/>
        <v>102771</v>
      </c>
      <c r="I3" s="65">
        <f t="shared" si="0"/>
        <v>107421</v>
      </c>
      <c r="J3" s="65">
        <f t="shared" si="0"/>
        <v>111581</v>
      </c>
      <c r="K3" s="65">
        <f t="shared" si="0"/>
        <v>121650</v>
      </c>
      <c r="L3" s="65">
        <f t="shared" si="0"/>
        <v>131115</v>
      </c>
      <c r="M3" s="65">
        <f t="shared" si="0"/>
        <v>132324</v>
      </c>
      <c r="N3" s="65">
        <f t="shared" si="0"/>
        <v>134765</v>
      </c>
      <c r="O3" s="65">
        <f t="shared" si="0"/>
        <v>138384</v>
      </c>
      <c r="P3" s="65">
        <f t="shared" si="0"/>
        <v>145315</v>
      </c>
      <c r="Q3" s="65">
        <f t="shared" si="0"/>
        <v>154690</v>
      </c>
      <c r="R3" s="66">
        <f>R4+R7</f>
        <v>165443</v>
      </c>
    </row>
    <row r="4" spans="1:18" s="15" customFormat="1" ht="16.5">
      <c r="A4" s="22" t="s">
        <v>49</v>
      </c>
      <c r="B4" s="43">
        <f aca="true" t="shared" si="1" ref="B4:P4">+B5+B6</f>
        <v>2771</v>
      </c>
      <c r="C4" s="43">
        <f t="shared" si="1"/>
        <v>6160</v>
      </c>
      <c r="D4" s="43">
        <f t="shared" si="1"/>
        <v>9949</v>
      </c>
      <c r="E4" s="43">
        <f t="shared" si="1"/>
        <v>14576</v>
      </c>
      <c r="F4" s="43">
        <f t="shared" si="1"/>
        <v>17854</v>
      </c>
      <c r="G4" s="43">
        <f t="shared" si="1"/>
        <v>19851</v>
      </c>
      <c r="H4" s="43">
        <f t="shared" si="1"/>
        <v>23196</v>
      </c>
      <c r="I4" s="43">
        <f t="shared" si="1"/>
        <v>21648</v>
      </c>
      <c r="J4" s="43">
        <f t="shared" si="1"/>
        <v>24509</v>
      </c>
      <c r="K4" s="43">
        <f t="shared" si="1"/>
        <v>26008</v>
      </c>
      <c r="L4" s="43">
        <f t="shared" si="1"/>
        <v>30819</v>
      </c>
      <c r="M4" s="43">
        <f t="shared" si="1"/>
        <v>27670</v>
      </c>
      <c r="N4" s="43">
        <f t="shared" si="1"/>
        <v>28527</v>
      </c>
      <c r="O4" s="43">
        <f t="shared" si="1"/>
        <v>29875</v>
      </c>
      <c r="P4" s="43">
        <f t="shared" si="1"/>
        <v>30911</v>
      </c>
      <c r="Q4" s="43">
        <f>+Q5+Q6</f>
        <v>33070</v>
      </c>
      <c r="R4" s="43">
        <f>+R5+R6</f>
        <v>34171</v>
      </c>
    </row>
    <row r="5" spans="1:18" s="16" customFormat="1" ht="18">
      <c r="A5" s="23" t="s">
        <v>47</v>
      </c>
      <c r="B5" s="8">
        <v>2531</v>
      </c>
      <c r="C5" s="8">
        <v>5464</v>
      </c>
      <c r="D5" s="8">
        <v>7615</v>
      </c>
      <c r="E5" s="8">
        <v>13380</v>
      </c>
      <c r="F5" s="8">
        <v>16582</v>
      </c>
      <c r="G5" s="8">
        <v>18835</v>
      </c>
      <c r="H5" s="8">
        <v>22036</v>
      </c>
      <c r="I5" s="8">
        <v>20500</v>
      </c>
      <c r="J5" s="8">
        <v>23396</v>
      </c>
      <c r="K5" s="8">
        <v>25085</v>
      </c>
      <c r="L5" s="51">
        <v>29445</v>
      </c>
      <c r="M5" s="8">
        <v>26365</v>
      </c>
      <c r="N5" s="51">
        <v>26808</v>
      </c>
      <c r="O5" s="51">
        <v>27755</v>
      </c>
      <c r="P5" s="39">
        <v>28576</v>
      </c>
      <c r="Q5" s="39">
        <v>31194</v>
      </c>
      <c r="R5" s="39">
        <v>32333</v>
      </c>
    </row>
    <row r="6" spans="1:18" s="16" customFormat="1" ht="16.5">
      <c r="A6" s="24" t="s">
        <v>0</v>
      </c>
      <c r="B6" s="8">
        <v>240</v>
      </c>
      <c r="C6" s="8">
        <v>696</v>
      </c>
      <c r="D6" s="8">
        <v>2334</v>
      </c>
      <c r="E6" s="8">
        <v>1196</v>
      </c>
      <c r="F6" s="8">
        <v>1272</v>
      </c>
      <c r="G6" s="8">
        <v>1016</v>
      </c>
      <c r="H6" s="8">
        <v>1160</v>
      </c>
      <c r="I6" s="8">
        <v>1148</v>
      </c>
      <c r="J6" s="8">
        <v>1113</v>
      </c>
      <c r="K6" s="8">
        <v>923</v>
      </c>
      <c r="L6" s="51">
        <v>1374</v>
      </c>
      <c r="M6" s="8">
        <v>1305</v>
      </c>
      <c r="N6" s="39">
        <v>1719</v>
      </c>
      <c r="O6" s="43">
        <v>2120</v>
      </c>
      <c r="P6" s="39">
        <v>2335</v>
      </c>
      <c r="Q6" s="39">
        <v>1876</v>
      </c>
      <c r="R6" s="39">
        <v>1838</v>
      </c>
    </row>
    <row r="7" spans="1:18" s="15" customFormat="1" ht="16.5">
      <c r="A7" s="22" t="s">
        <v>48</v>
      </c>
      <c r="B7" s="8">
        <f>+B8+B9</f>
        <v>8422</v>
      </c>
      <c r="C7" s="8">
        <f aca="true" t="shared" si="2" ref="C7:Q7">+C8+C9</f>
        <v>15603</v>
      </c>
      <c r="D7" s="8">
        <f t="shared" si="2"/>
        <v>29885</v>
      </c>
      <c r="E7" s="8">
        <f t="shared" si="2"/>
        <v>60868</v>
      </c>
      <c r="F7" s="8">
        <f>+F8+F9</f>
        <v>73458</v>
      </c>
      <c r="G7" s="8">
        <f t="shared" si="2"/>
        <v>76496</v>
      </c>
      <c r="H7" s="8">
        <f t="shared" si="2"/>
        <v>79575</v>
      </c>
      <c r="I7" s="8">
        <f t="shared" si="2"/>
        <v>85773</v>
      </c>
      <c r="J7" s="8">
        <f t="shared" si="2"/>
        <v>87072</v>
      </c>
      <c r="K7" s="8">
        <f t="shared" si="2"/>
        <v>95642</v>
      </c>
      <c r="L7" s="8">
        <f t="shared" si="2"/>
        <v>100296</v>
      </c>
      <c r="M7" s="8">
        <f t="shared" si="2"/>
        <v>104654</v>
      </c>
      <c r="N7" s="8">
        <f t="shared" si="2"/>
        <v>106238</v>
      </c>
      <c r="O7" s="8">
        <f t="shared" si="2"/>
        <v>108509</v>
      </c>
      <c r="P7" s="8">
        <f t="shared" si="2"/>
        <v>114404</v>
      </c>
      <c r="Q7" s="8">
        <f t="shared" si="2"/>
        <v>121620</v>
      </c>
      <c r="R7" s="39">
        <f>+R8+R9</f>
        <v>131272</v>
      </c>
    </row>
    <row r="8" spans="1:18" s="16" customFormat="1" ht="16.5">
      <c r="A8" s="24" t="s">
        <v>11</v>
      </c>
      <c r="B8" s="8">
        <v>6055</v>
      </c>
      <c r="C8" s="8">
        <v>11737</v>
      </c>
      <c r="D8" s="8">
        <v>19666</v>
      </c>
      <c r="E8" s="8">
        <v>40026</v>
      </c>
      <c r="F8" s="8">
        <v>47699</v>
      </c>
      <c r="G8" s="8">
        <v>50064</v>
      </c>
      <c r="H8" s="8">
        <v>52808</v>
      </c>
      <c r="I8" s="8">
        <v>58087</v>
      </c>
      <c r="J8" s="8">
        <v>58806</v>
      </c>
      <c r="K8" s="8">
        <v>63274</v>
      </c>
      <c r="L8" s="51">
        <v>66434</v>
      </c>
      <c r="M8" s="8">
        <v>68873</v>
      </c>
      <c r="N8" s="39">
        <v>68430</v>
      </c>
      <c r="O8" s="43">
        <v>67792</v>
      </c>
      <c r="P8" s="39">
        <v>72860</v>
      </c>
      <c r="Q8" s="39">
        <v>77725</v>
      </c>
      <c r="R8" s="39">
        <v>83685</v>
      </c>
    </row>
    <row r="9" spans="1:18" s="16" customFormat="1" ht="16.5">
      <c r="A9" s="24" t="s">
        <v>1</v>
      </c>
      <c r="B9" s="8">
        <v>2367</v>
      </c>
      <c r="C9" s="8">
        <v>3866</v>
      </c>
      <c r="D9" s="8">
        <v>10219</v>
      </c>
      <c r="E9" s="8">
        <v>20842</v>
      </c>
      <c r="F9" s="8">
        <v>25759</v>
      </c>
      <c r="G9" s="8">
        <v>26432</v>
      </c>
      <c r="H9" s="8">
        <v>26767</v>
      </c>
      <c r="I9" s="8">
        <v>27686</v>
      </c>
      <c r="J9" s="8">
        <v>28266</v>
      </c>
      <c r="K9" s="8">
        <v>32368</v>
      </c>
      <c r="L9" s="51">
        <v>33862</v>
      </c>
      <c r="M9" s="8">
        <v>35781</v>
      </c>
      <c r="N9" s="39">
        <v>37808</v>
      </c>
      <c r="O9" s="43">
        <v>40717</v>
      </c>
      <c r="P9" s="39">
        <v>41544</v>
      </c>
      <c r="Q9" s="39">
        <v>43895</v>
      </c>
      <c r="R9" s="39">
        <v>47587</v>
      </c>
    </row>
    <row r="10" spans="1:18" s="32" customFormat="1" ht="18">
      <c r="A10" s="26" t="s">
        <v>66</v>
      </c>
      <c r="B10" s="66">
        <f aca="true" t="shared" si="3" ref="B10:Q10">+B11+B14</f>
        <v>10757</v>
      </c>
      <c r="C10" s="66">
        <f t="shared" si="3"/>
        <v>20829</v>
      </c>
      <c r="D10" s="66">
        <f t="shared" si="3"/>
        <v>41763</v>
      </c>
      <c r="E10" s="66">
        <f t="shared" si="3"/>
        <v>75408</v>
      </c>
      <c r="F10" s="66">
        <f>+F11+F14</f>
        <v>90192</v>
      </c>
      <c r="G10" s="66">
        <f t="shared" si="3"/>
        <v>93478</v>
      </c>
      <c r="H10" s="66">
        <f t="shared" si="3"/>
        <v>98082</v>
      </c>
      <c r="I10" s="66">
        <f t="shared" si="3"/>
        <v>101953</v>
      </c>
      <c r="J10" s="66">
        <f t="shared" si="3"/>
        <v>107975</v>
      </c>
      <c r="K10" s="66">
        <f t="shared" si="3"/>
        <v>116011</v>
      </c>
      <c r="L10" s="66">
        <f t="shared" si="3"/>
        <v>122697</v>
      </c>
      <c r="M10" s="66">
        <f t="shared" si="3"/>
        <v>129900</v>
      </c>
      <c r="N10" s="66">
        <f t="shared" si="3"/>
        <v>135919</v>
      </c>
      <c r="O10" s="73">
        <f t="shared" si="3"/>
        <v>143807</v>
      </c>
      <c r="P10" s="66">
        <f t="shared" si="3"/>
        <v>147489</v>
      </c>
      <c r="Q10" s="66">
        <f t="shared" si="3"/>
        <v>152699</v>
      </c>
      <c r="R10" s="66">
        <f>+R11+R14</f>
        <v>161061</v>
      </c>
    </row>
    <row r="11" spans="1:18" s="15" customFormat="1" ht="16.5">
      <c r="A11" s="22" t="s">
        <v>49</v>
      </c>
      <c r="B11" s="8">
        <f>+B12+B13</f>
        <v>197</v>
      </c>
      <c r="C11" s="8">
        <f aca="true" t="shared" si="4" ref="C11:Q11">+C12+C13</f>
        <v>425</v>
      </c>
      <c r="D11" s="8">
        <f t="shared" si="4"/>
        <v>874</v>
      </c>
      <c r="E11" s="8">
        <f t="shared" si="4"/>
        <v>664</v>
      </c>
      <c r="F11" s="8">
        <f>+F12+F13</f>
        <v>1306</v>
      </c>
      <c r="G11" s="8">
        <f t="shared" si="4"/>
        <v>1402</v>
      </c>
      <c r="H11" s="8">
        <f t="shared" si="4"/>
        <v>1598</v>
      </c>
      <c r="I11" s="8">
        <f t="shared" si="4"/>
        <v>1315</v>
      </c>
      <c r="J11" s="8">
        <f t="shared" si="4"/>
        <v>1375</v>
      </c>
      <c r="K11" s="8">
        <f t="shared" si="4"/>
        <v>1428</v>
      </c>
      <c r="L11" s="8">
        <f t="shared" si="4"/>
        <v>1680</v>
      </c>
      <c r="M11" s="8">
        <f t="shared" si="4"/>
        <v>1913</v>
      </c>
      <c r="N11" s="8">
        <f t="shared" si="4"/>
        <v>1761</v>
      </c>
      <c r="O11" s="74">
        <f t="shared" si="4"/>
        <v>2383</v>
      </c>
      <c r="P11" s="8">
        <f t="shared" si="4"/>
        <v>3470</v>
      </c>
      <c r="Q11" s="8">
        <f t="shared" si="4"/>
        <v>1902</v>
      </c>
      <c r="R11" s="75">
        <f>+R12+R13</f>
        <v>2191</v>
      </c>
    </row>
    <row r="12" spans="1:18" s="15" customFormat="1" ht="18">
      <c r="A12" s="23" t="s">
        <v>47</v>
      </c>
      <c r="B12" s="8">
        <v>27</v>
      </c>
      <c r="C12" s="8">
        <v>83</v>
      </c>
      <c r="D12" s="8">
        <v>315</v>
      </c>
      <c r="E12" s="8">
        <v>358</v>
      </c>
      <c r="F12" s="8">
        <v>965</v>
      </c>
      <c r="G12" s="8">
        <v>1092</v>
      </c>
      <c r="H12" s="8">
        <v>1384</v>
      </c>
      <c r="I12" s="8">
        <v>1103</v>
      </c>
      <c r="J12" s="8">
        <v>1170</v>
      </c>
      <c r="K12" s="8">
        <v>1249</v>
      </c>
      <c r="L12" s="51">
        <v>1304</v>
      </c>
      <c r="M12" s="8">
        <v>1463</v>
      </c>
      <c r="N12" s="39">
        <v>1261</v>
      </c>
      <c r="O12" s="74">
        <v>1685</v>
      </c>
      <c r="P12" s="43">
        <v>2436</v>
      </c>
      <c r="Q12" s="43">
        <v>758</v>
      </c>
      <c r="R12" s="75">
        <v>1236</v>
      </c>
    </row>
    <row r="13" spans="1:18" s="15" customFormat="1" ht="18">
      <c r="A13" s="23" t="s">
        <v>50</v>
      </c>
      <c r="B13" s="8">
        <v>170</v>
      </c>
      <c r="C13" s="8">
        <v>342</v>
      </c>
      <c r="D13" s="8">
        <v>559</v>
      </c>
      <c r="E13" s="8">
        <v>306</v>
      </c>
      <c r="F13" s="8">
        <v>341</v>
      </c>
      <c r="G13" s="8">
        <v>310</v>
      </c>
      <c r="H13" s="8">
        <v>214</v>
      </c>
      <c r="I13" s="8">
        <v>212</v>
      </c>
      <c r="J13" s="8">
        <v>205</v>
      </c>
      <c r="K13" s="8">
        <v>179</v>
      </c>
      <c r="L13" s="51">
        <v>376</v>
      </c>
      <c r="M13" s="8">
        <v>450</v>
      </c>
      <c r="N13" s="39">
        <v>500</v>
      </c>
      <c r="O13" s="43">
        <v>698</v>
      </c>
      <c r="P13" s="43">
        <v>1034</v>
      </c>
      <c r="Q13" s="43">
        <v>1144</v>
      </c>
      <c r="R13" s="75">
        <v>955</v>
      </c>
    </row>
    <row r="14" spans="1:18" s="15" customFormat="1" ht="16.5">
      <c r="A14" s="22" t="s">
        <v>48</v>
      </c>
      <c r="B14" s="8">
        <f>+B15+B16</f>
        <v>10560</v>
      </c>
      <c r="C14" s="8">
        <f aca="true" t="shared" si="5" ref="C14:Q14">+C15+C16</f>
        <v>20404</v>
      </c>
      <c r="D14" s="8">
        <f t="shared" si="5"/>
        <v>40889</v>
      </c>
      <c r="E14" s="8">
        <f t="shared" si="5"/>
        <v>74744</v>
      </c>
      <c r="F14" s="8">
        <f>+F15+F16</f>
        <v>88886</v>
      </c>
      <c r="G14" s="8">
        <f t="shared" si="5"/>
        <v>92076</v>
      </c>
      <c r="H14" s="8">
        <f t="shared" si="5"/>
        <v>96484</v>
      </c>
      <c r="I14" s="8">
        <f t="shared" si="5"/>
        <v>100638</v>
      </c>
      <c r="J14" s="8">
        <f t="shared" si="5"/>
        <v>106600</v>
      </c>
      <c r="K14" s="8">
        <f t="shared" si="5"/>
        <v>114583</v>
      </c>
      <c r="L14" s="8">
        <f t="shared" si="5"/>
        <v>121017</v>
      </c>
      <c r="M14" s="8">
        <f t="shared" si="5"/>
        <v>127987</v>
      </c>
      <c r="N14" s="8">
        <f t="shared" si="5"/>
        <v>134158</v>
      </c>
      <c r="O14" s="8">
        <f t="shared" si="5"/>
        <v>141424</v>
      </c>
      <c r="P14" s="8">
        <f t="shared" si="5"/>
        <v>144019</v>
      </c>
      <c r="Q14" s="8">
        <f t="shared" si="5"/>
        <v>150797</v>
      </c>
      <c r="R14" s="39">
        <f>+R15+R16</f>
        <v>158870</v>
      </c>
    </row>
    <row r="15" spans="1:18" s="16" customFormat="1" ht="16.5">
      <c r="A15" s="24" t="s">
        <v>11</v>
      </c>
      <c r="B15" s="8">
        <v>7125</v>
      </c>
      <c r="C15" s="8">
        <v>14100</v>
      </c>
      <c r="D15" s="8">
        <v>25936</v>
      </c>
      <c r="E15" s="8">
        <v>45609</v>
      </c>
      <c r="F15" s="8">
        <v>55569</v>
      </c>
      <c r="G15" s="8">
        <v>56981</v>
      </c>
      <c r="H15" s="8">
        <v>59709</v>
      </c>
      <c r="I15" s="8">
        <v>61534</v>
      </c>
      <c r="J15" s="8">
        <v>65507</v>
      </c>
      <c r="K15" s="8">
        <v>71415</v>
      </c>
      <c r="L15" s="51">
        <v>76997</v>
      </c>
      <c r="M15" s="8">
        <v>81803</v>
      </c>
      <c r="N15" s="39">
        <v>85653</v>
      </c>
      <c r="O15" s="43">
        <v>88377</v>
      </c>
      <c r="P15" s="39">
        <v>88026</v>
      </c>
      <c r="Q15" s="39">
        <v>94484</v>
      </c>
      <c r="R15" s="39">
        <v>100090</v>
      </c>
    </row>
    <row r="16" spans="1:18" s="16" customFormat="1" ht="16.5">
      <c r="A16" s="24" t="s">
        <v>1</v>
      </c>
      <c r="B16" s="8">
        <v>3435</v>
      </c>
      <c r="C16" s="8">
        <v>6304</v>
      </c>
      <c r="D16" s="8">
        <v>14953</v>
      </c>
      <c r="E16" s="8">
        <v>29135</v>
      </c>
      <c r="F16" s="8">
        <v>33317</v>
      </c>
      <c r="G16" s="8">
        <v>35095</v>
      </c>
      <c r="H16" s="8">
        <v>36775</v>
      </c>
      <c r="I16" s="8">
        <v>39104</v>
      </c>
      <c r="J16" s="8">
        <v>41093</v>
      </c>
      <c r="K16" s="8">
        <v>43168</v>
      </c>
      <c r="L16" s="51">
        <v>44020</v>
      </c>
      <c r="M16" s="8">
        <v>46184</v>
      </c>
      <c r="N16" s="39">
        <v>48505</v>
      </c>
      <c r="O16" s="43">
        <v>53047</v>
      </c>
      <c r="P16" s="39">
        <v>55993</v>
      </c>
      <c r="Q16" s="39">
        <v>56313</v>
      </c>
      <c r="R16" s="39">
        <v>58780</v>
      </c>
    </row>
    <row r="17" spans="1:18" s="15" customFormat="1" ht="18">
      <c r="A17" s="26" t="s">
        <v>52</v>
      </c>
      <c r="B17" s="66">
        <f aca="true" t="shared" si="6" ref="B17:Q17">SUM(B18:B23)</f>
        <v>5323</v>
      </c>
      <c r="C17" s="66">
        <f t="shared" si="6"/>
        <v>10284</v>
      </c>
      <c r="D17" s="66">
        <f t="shared" si="6"/>
        <v>17178</v>
      </c>
      <c r="E17" s="66">
        <f t="shared" si="6"/>
        <v>35944</v>
      </c>
      <c r="F17" s="66">
        <f t="shared" si="6"/>
        <v>46437</v>
      </c>
      <c r="G17" s="66">
        <f t="shared" si="6"/>
        <v>47423.981</v>
      </c>
      <c r="H17" s="66">
        <f t="shared" si="6"/>
        <v>49755.833999999995</v>
      </c>
      <c r="I17" s="66">
        <f t="shared" si="6"/>
        <v>51381</v>
      </c>
      <c r="J17" s="66">
        <f t="shared" si="6"/>
        <v>54507</v>
      </c>
      <c r="K17" s="66">
        <f t="shared" si="6"/>
        <v>56269</v>
      </c>
      <c r="L17" s="66">
        <f t="shared" si="6"/>
        <v>57144</v>
      </c>
      <c r="M17" s="66">
        <f t="shared" si="6"/>
        <v>58508</v>
      </c>
      <c r="N17" s="66">
        <f t="shared" si="6"/>
        <v>58298.577000000005</v>
      </c>
      <c r="O17" s="66">
        <f t="shared" si="6"/>
        <v>59641.799999999996</v>
      </c>
      <c r="P17" s="66">
        <f t="shared" si="6"/>
        <v>62830.093</v>
      </c>
      <c r="Q17" s="66">
        <f t="shared" si="6"/>
        <v>64800.712999999996</v>
      </c>
      <c r="R17" s="66">
        <f>SUM(R18:R23)</f>
        <v>67519.18299999999</v>
      </c>
    </row>
    <row r="18" spans="1:18" s="16" customFormat="1" ht="18">
      <c r="A18" s="24" t="s">
        <v>69</v>
      </c>
      <c r="B18" s="8">
        <v>3374</v>
      </c>
      <c r="C18" s="8">
        <v>6433</v>
      </c>
      <c r="D18" s="8">
        <v>9485</v>
      </c>
      <c r="E18" s="8">
        <v>19658</v>
      </c>
      <c r="F18" s="8">
        <v>25860</v>
      </c>
      <c r="G18" s="8">
        <v>26881</v>
      </c>
      <c r="H18" s="8">
        <v>27555</v>
      </c>
      <c r="I18" s="8">
        <v>28477</v>
      </c>
      <c r="J18" s="8">
        <v>29803</v>
      </c>
      <c r="K18" s="8">
        <v>30753</v>
      </c>
      <c r="L18" s="51">
        <v>31981</v>
      </c>
      <c r="M18" s="8">
        <v>32519</v>
      </c>
      <c r="N18" s="51">
        <v>33046</v>
      </c>
      <c r="O18" s="51">
        <v>34015.791</v>
      </c>
      <c r="P18" s="39">
        <v>35271.517</v>
      </c>
      <c r="Q18" s="39">
        <v>35831.106</v>
      </c>
      <c r="R18" s="39">
        <v>36632.206</v>
      </c>
    </row>
    <row r="19" spans="1:18" s="16" customFormat="1" ht="18">
      <c r="A19" s="23" t="s">
        <v>67</v>
      </c>
      <c r="B19" s="8">
        <v>22</v>
      </c>
      <c r="C19" s="8">
        <v>44</v>
      </c>
      <c r="D19" s="8">
        <v>92</v>
      </c>
      <c r="E19" s="8">
        <v>220</v>
      </c>
      <c r="F19" s="8">
        <v>101</v>
      </c>
      <c r="G19" s="8">
        <v>108</v>
      </c>
      <c r="H19" s="8">
        <v>63</v>
      </c>
      <c r="I19" s="8">
        <v>55</v>
      </c>
      <c r="J19" s="8">
        <v>58</v>
      </c>
      <c r="K19" s="8">
        <v>134</v>
      </c>
      <c r="L19" s="8">
        <v>179</v>
      </c>
      <c r="M19" s="8">
        <v>298</v>
      </c>
      <c r="N19" s="39">
        <v>297.237</v>
      </c>
      <c r="O19" s="39">
        <v>276.948</v>
      </c>
      <c r="P19" s="39">
        <v>194.203</v>
      </c>
      <c r="Q19" s="39">
        <v>201.777</v>
      </c>
      <c r="R19" s="39">
        <v>951.804</v>
      </c>
    </row>
    <row r="20" spans="1:18" s="16" customFormat="1" ht="18">
      <c r="A20" s="24" t="s">
        <v>68</v>
      </c>
      <c r="B20" s="8">
        <v>1514</v>
      </c>
      <c r="C20" s="8">
        <v>2873</v>
      </c>
      <c r="D20" s="8">
        <v>5173</v>
      </c>
      <c r="E20" s="8">
        <v>10257</v>
      </c>
      <c r="F20" s="8">
        <v>12388</v>
      </c>
      <c r="G20" s="8">
        <v>11942</v>
      </c>
      <c r="H20" s="8">
        <v>13234</v>
      </c>
      <c r="I20" s="8">
        <v>13631</v>
      </c>
      <c r="J20" s="8">
        <v>14552</v>
      </c>
      <c r="K20" s="8">
        <v>14882</v>
      </c>
      <c r="L20" s="8">
        <v>13704</v>
      </c>
      <c r="M20" s="8">
        <v>14437</v>
      </c>
      <c r="N20" s="51">
        <v>13315.773</v>
      </c>
      <c r="O20" s="51">
        <v>13605.941</v>
      </c>
      <c r="P20" s="39">
        <v>14442.68</v>
      </c>
      <c r="Q20" s="39">
        <v>15377.028</v>
      </c>
      <c r="R20" s="39">
        <v>16116.647</v>
      </c>
    </row>
    <row r="21" spans="1:18" s="16" customFormat="1" ht="18">
      <c r="A21" s="23" t="s">
        <v>70</v>
      </c>
      <c r="B21" s="8">
        <v>235</v>
      </c>
      <c r="C21" s="8">
        <v>577</v>
      </c>
      <c r="D21" s="8">
        <v>1490</v>
      </c>
      <c r="E21" s="8">
        <v>3353</v>
      </c>
      <c r="F21" s="8">
        <v>4505</v>
      </c>
      <c r="G21" s="8">
        <v>4415.867</v>
      </c>
      <c r="H21" s="8">
        <v>4688.848</v>
      </c>
      <c r="I21" s="8">
        <v>4704</v>
      </c>
      <c r="J21" s="8">
        <v>5068</v>
      </c>
      <c r="K21" s="8">
        <v>5350</v>
      </c>
      <c r="L21" s="8">
        <v>5696</v>
      </c>
      <c r="M21" s="8">
        <v>5764</v>
      </c>
      <c r="N21" s="39">
        <v>6076.673</v>
      </c>
      <c r="O21" s="39">
        <v>5884.963</v>
      </c>
      <c r="P21" s="39">
        <v>6372.936</v>
      </c>
      <c r="Q21" s="39">
        <v>6451.416</v>
      </c>
      <c r="R21" s="39">
        <v>6768.588</v>
      </c>
    </row>
    <row r="22" spans="1:18" s="16" customFormat="1" ht="18">
      <c r="A22" s="23" t="s">
        <v>71</v>
      </c>
      <c r="B22" s="8">
        <v>110</v>
      </c>
      <c r="C22" s="8">
        <v>176</v>
      </c>
      <c r="D22" s="8">
        <v>323</v>
      </c>
      <c r="E22" s="8">
        <v>695</v>
      </c>
      <c r="F22" s="8">
        <v>875</v>
      </c>
      <c r="G22" s="8">
        <v>770.114</v>
      </c>
      <c r="H22" s="8">
        <v>725.986</v>
      </c>
      <c r="I22" s="8">
        <v>729</v>
      </c>
      <c r="J22" s="8">
        <v>861</v>
      </c>
      <c r="K22" s="8">
        <v>740</v>
      </c>
      <c r="L22" s="8">
        <v>784</v>
      </c>
      <c r="M22" s="8">
        <v>753</v>
      </c>
      <c r="N22" s="39">
        <v>702.802</v>
      </c>
      <c r="O22" s="39">
        <v>709.096</v>
      </c>
      <c r="P22" s="39">
        <v>729.572</v>
      </c>
      <c r="Q22" s="39">
        <v>785.693</v>
      </c>
      <c r="R22" s="39">
        <v>811.386</v>
      </c>
    </row>
    <row r="23" spans="1:18" s="16" customFormat="1" ht="18">
      <c r="A23" s="24" t="s">
        <v>72</v>
      </c>
      <c r="B23" s="8">
        <v>68</v>
      </c>
      <c r="C23" s="8">
        <v>181</v>
      </c>
      <c r="D23" s="8">
        <v>615</v>
      </c>
      <c r="E23" s="8">
        <v>1761</v>
      </c>
      <c r="F23" s="8">
        <v>2708</v>
      </c>
      <c r="G23" s="8">
        <v>3307</v>
      </c>
      <c r="H23" s="8">
        <v>3489</v>
      </c>
      <c r="I23" s="8">
        <v>3785</v>
      </c>
      <c r="J23" s="8">
        <v>4165</v>
      </c>
      <c r="K23" s="8">
        <v>4410</v>
      </c>
      <c r="L23" s="8">
        <v>4800</v>
      </c>
      <c r="M23" s="8">
        <v>4737</v>
      </c>
      <c r="N23" s="41">
        <v>4860.092</v>
      </c>
      <c r="O23" s="41">
        <v>5149.061</v>
      </c>
      <c r="P23" s="39">
        <v>5819.185</v>
      </c>
      <c r="Q23" s="39">
        <v>6153.693</v>
      </c>
      <c r="R23" s="39">
        <v>6238.552</v>
      </c>
    </row>
    <row r="24" spans="1:18" s="4" customFormat="1" ht="16.5">
      <c r="A24" s="9" t="s">
        <v>53</v>
      </c>
      <c r="B24" s="14"/>
      <c r="C24" s="14"/>
      <c r="D24" s="14"/>
      <c r="E24" s="14"/>
      <c r="F24" s="14"/>
      <c r="G24" s="14"/>
      <c r="H24" s="14"/>
      <c r="I24" s="14"/>
      <c r="J24" s="14"/>
      <c r="K24" s="14"/>
      <c r="L24" s="14"/>
      <c r="M24" s="40"/>
      <c r="N24" s="37"/>
      <c r="O24" s="37"/>
      <c r="P24" s="57"/>
      <c r="Q24" s="57"/>
      <c r="R24" s="57"/>
    </row>
    <row r="25" spans="1:18" s="4" customFormat="1" ht="18">
      <c r="A25" s="28" t="s">
        <v>73</v>
      </c>
      <c r="B25" s="62">
        <f>+B26+B33</f>
        <v>3545693</v>
      </c>
      <c r="C25" s="62">
        <f aca="true" t="shared" si="7" ref="C25:Q25">+C26+C33</f>
        <v>3730082</v>
      </c>
      <c r="D25" s="62">
        <f t="shared" si="7"/>
        <v>3859837</v>
      </c>
      <c r="E25" s="62">
        <f t="shared" si="7"/>
        <v>3866926</v>
      </c>
      <c r="F25" s="62">
        <f t="shared" si="7"/>
        <v>3906595</v>
      </c>
      <c r="G25" s="62">
        <f t="shared" si="7"/>
        <v>3912226</v>
      </c>
      <c r="H25" s="62">
        <f t="shared" si="7"/>
        <v>3919652</v>
      </c>
      <c r="I25" s="62">
        <f t="shared" si="7"/>
        <v>3944601</v>
      </c>
      <c r="J25" s="62">
        <f t="shared" si="7"/>
        <v>3906304</v>
      </c>
      <c r="K25" s="62">
        <f t="shared" si="7"/>
        <v>3917245</v>
      </c>
      <c r="L25" s="62">
        <f t="shared" si="7"/>
        <v>3936241</v>
      </c>
      <c r="M25" s="62">
        <f t="shared" si="7"/>
        <v>3948335</v>
      </c>
      <c r="N25" s="62">
        <f t="shared" si="7"/>
        <v>3966494</v>
      </c>
      <c r="O25" s="62">
        <f t="shared" si="7"/>
        <v>3974103</v>
      </c>
      <c r="P25" s="62">
        <f t="shared" si="7"/>
        <v>3981521</v>
      </c>
      <c r="Q25" s="62">
        <f t="shared" si="7"/>
        <v>3995644</v>
      </c>
      <c r="R25" s="62">
        <f>SUM(R26,R33)</f>
        <v>4016734</v>
      </c>
    </row>
    <row r="26" spans="1:18" s="4" customFormat="1" ht="16.5">
      <c r="A26" s="67" t="s">
        <v>54</v>
      </c>
      <c r="B26" s="62">
        <v>3116125</v>
      </c>
      <c r="C26" s="62">
        <v>3169412</v>
      </c>
      <c r="D26" s="62">
        <v>3230936</v>
      </c>
      <c r="E26" s="62">
        <v>3122282</v>
      </c>
      <c r="F26" s="62">
        <v>3092810</v>
      </c>
      <c r="G26" s="62">
        <v>3092520</v>
      </c>
      <c r="H26" s="62">
        <v>3092887</v>
      </c>
      <c r="I26" s="62">
        <v>3108493</v>
      </c>
      <c r="J26" s="62">
        <v>3064650</v>
      </c>
      <c r="K26" s="65">
        <v>3071181</v>
      </c>
      <c r="L26" s="65">
        <v>3084000</v>
      </c>
      <c r="M26" s="65">
        <v>3071332</v>
      </c>
      <c r="N26" s="66">
        <v>3071768</v>
      </c>
      <c r="O26" s="66">
        <v>3033133</v>
      </c>
      <c r="P26" s="66">
        <v>3000247</v>
      </c>
      <c r="Q26" s="66">
        <v>2985804</v>
      </c>
      <c r="R26" s="66">
        <v>2987371</v>
      </c>
    </row>
    <row r="27" spans="1:18" s="16" customFormat="1" ht="16.5">
      <c r="A27" s="24" t="s">
        <v>23</v>
      </c>
      <c r="B27" s="47">
        <v>658896</v>
      </c>
      <c r="C27" s="47">
        <v>707002</v>
      </c>
      <c r="D27" s="47">
        <v>750479</v>
      </c>
      <c r="E27" s="47">
        <v>702486</v>
      </c>
      <c r="F27" s="47">
        <v>690372</v>
      </c>
      <c r="G27" s="47">
        <v>690924</v>
      </c>
      <c r="H27" s="47">
        <v>691156</v>
      </c>
      <c r="I27" s="47">
        <v>692767</v>
      </c>
      <c r="J27" s="47">
        <v>660834</v>
      </c>
      <c r="K27" s="47">
        <v>660682</v>
      </c>
      <c r="L27" s="47">
        <v>661798</v>
      </c>
      <c r="M27" s="47">
        <v>663134</v>
      </c>
      <c r="N27" s="51">
        <v>662855</v>
      </c>
      <c r="O27" s="51">
        <v>652522</v>
      </c>
      <c r="P27" s="39">
        <v>648555</v>
      </c>
      <c r="Q27" s="39">
        <v>636339</v>
      </c>
      <c r="R27" s="39">
        <v>635114</v>
      </c>
    </row>
    <row r="28" spans="1:18" s="16" customFormat="1" ht="18">
      <c r="A28" s="23" t="s">
        <v>55</v>
      </c>
      <c r="B28" s="7">
        <v>111912</v>
      </c>
      <c r="C28" s="7">
        <v>187696</v>
      </c>
      <c r="D28" s="7">
        <v>246130</v>
      </c>
      <c r="E28" s="7">
        <v>178188</v>
      </c>
      <c r="F28" s="7">
        <v>173650</v>
      </c>
      <c r="G28" s="7">
        <v>170568</v>
      </c>
      <c r="H28" s="7">
        <v>168938</v>
      </c>
      <c r="I28" s="7">
        <v>167369</v>
      </c>
      <c r="J28" s="7">
        <v>118369</v>
      </c>
      <c r="K28" s="8">
        <v>116846</v>
      </c>
      <c r="L28" s="47">
        <v>116698</v>
      </c>
      <c r="M28" s="8">
        <v>119270</v>
      </c>
      <c r="N28" s="39">
        <v>117751</v>
      </c>
      <c r="O28" s="39">
        <v>120208</v>
      </c>
      <c r="P28" s="39">
        <v>117740</v>
      </c>
      <c r="Q28" s="39">
        <v>123413</v>
      </c>
      <c r="R28" s="39">
        <v>123370</v>
      </c>
    </row>
    <row r="29" spans="1:18" s="16" customFormat="1" ht="16.5">
      <c r="A29" s="24" t="s">
        <v>18</v>
      </c>
      <c r="B29" s="7">
        <v>2345317</v>
      </c>
      <c r="C29" s="7">
        <v>2274714</v>
      </c>
      <c r="D29" s="7">
        <v>2234327</v>
      </c>
      <c r="E29" s="7">
        <v>2241608</v>
      </c>
      <c r="F29" s="7">
        <v>2228788</v>
      </c>
      <c r="G29" s="8">
        <f aca="true" t="shared" si="8" ref="G29:Q29">SUM(G30:G32)</f>
        <v>2231029</v>
      </c>
      <c r="H29" s="8">
        <f t="shared" si="8"/>
        <v>2232793</v>
      </c>
      <c r="I29" s="8">
        <f t="shared" si="8"/>
        <v>2248357</v>
      </c>
      <c r="J29" s="8">
        <f t="shared" si="8"/>
        <v>2285447</v>
      </c>
      <c r="K29" s="8">
        <f t="shared" si="8"/>
        <v>2293653</v>
      </c>
      <c r="L29" s="47">
        <f t="shared" si="8"/>
        <v>2305504</v>
      </c>
      <c r="M29" s="8">
        <f t="shared" si="8"/>
        <v>2288928</v>
      </c>
      <c r="N29" s="39">
        <f t="shared" si="8"/>
        <v>2291162</v>
      </c>
      <c r="O29" s="39">
        <f t="shared" si="8"/>
        <v>2260403</v>
      </c>
      <c r="P29" s="39">
        <f t="shared" si="8"/>
        <v>2233952</v>
      </c>
      <c r="Q29" s="39">
        <f t="shared" si="8"/>
        <v>2226052</v>
      </c>
      <c r="R29" s="39">
        <f>SUM(R30:R32)</f>
        <v>2228887</v>
      </c>
    </row>
    <row r="30" spans="1:18" s="16" customFormat="1" ht="16.5">
      <c r="A30" s="25" t="s">
        <v>15</v>
      </c>
      <c r="B30" s="7">
        <v>1742404</v>
      </c>
      <c r="C30" s="7">
        <v>1732981</v>
      </c>
      <c r="D30" s="7">
        <v>1542984</v>
      </c>
      <c r="E30" s="7">
        <v>1616634</v>
      </c>
      <c r="F30" s="7">
        <v>1624982</v>
      </c>
      <c r="G30" s="7">
        <v>1626927</v>
      </c>
      <c r="H30" s="7">
        <v>1627639</v>
      </c>
      <c r="I30" s="7">
        <v>1642468</v>
      </c>
      <c r="J30" s="7">
        <v>1647025</v>
      </c>
      <c r="K30" s="8">
        <v>1649291</v>
      </c>
      <c r="L30" s="47">
        <v>1656906</v>
      </c>
      <c r="M30" s="8">
        <v>1637616</v>
      </c>
      <c r="N30" s="39">
        <v>1628510</v>
      </c>
      <c r="O30" s="39">
        <v>1623786</v>
      </c>
      <c r="P30" s="39">
        <v>1608094</v>
      </c>
      <c r="Q30" s="39">
        <v>1598718</v>
      </c>
      <c r="R30" s="39">
        <v>1605540</v>
      </c>
    </row>
    <row r="31" spans="1:18" s="16" customFormat="1" ht="18">
      <c r="A31" s="29" t="s">
        <v>56</v>
      </c>
      <c r="B31" s="7">
        <v>538651</v>
      </c>
      <c r="C31" s="7">
        <v>510174</v>
      </c>
      <c r="D31" s="7">
        <v>458231</v>
      </c>
      <c r="E31" s="7">
        <v>437460</v>
      </c>
      <c r="F31" s="7">
        <v>423908</v>
      </c>
      <c r="G31" s="7">
        <v>424529</v>
      </c>
      <c r="H31" s="7">
        <v>426170</v>
      </c>
      <c r="I31" s="7">
        <v>426433</v>
      </c>
      <c r="J31" s="7">
        <v>426340</v>
      </c>
      <c r="K31" s="8">
        <v>590206</v>
      </c>
      <c r="L31" s="47">
        <v>592623</v>
      </c>
      <c r="M31" s="8">
        <v>595197</v>
      </c>
      <c r="N31" s="39">
        <v>606398</v>
      </c>
      <c r="O31" s="39">
        <v>580825</v>
      </c>
      <c r="P31" s="39">
        <v>573871</v>
      </c>
      <c r="Q31" s="39">
        <v>575569</v>
      </c>
      <c r="R31" s="39">
        <v>571922</v>
      </c>
    </row>
    <row r="32" spans="1:18" s="16" customFormat="1" ht="18">
      <c r="A32" s="29" t="s">
        <v>57</v>
      </c>
      <c r="B32" s="7">
        <v>64262</v>
      </c>
      <c r="C32" s="7">
        <v>31559</v>
      </c>
      <c r="D32" s="7">
        <v>233112</v>
      </c>
      <c r="E32" s="7">
        <v>187514</v>
      </c>
      <c r="F32" s="7">
        <v>179898</v>
      </c>
      <c r="G32" s="7">
        <v>179573</v>
      </c>
      <c r="H32" s="7">
        <v>178984</v>
      </c>
      <c r="I32" s="7">
        <v>179456</v>
      </c>
      <c r="J32" s="7">
        <v>212082</v>
      </c>
      <c r="K32" s="8">
        <v>54156</v>
      </c>
      <c r="L32" s="47">
        <v>55975</v>
      </c>
      <c r="M32" s="8">
        <v>56115</v>
      </c>
      <c r="N32" s="39">
        <v>56254</v>
      </c>
      <c r="O32" s="39">
        <v>55792</v>
      </c>
      <c r="P32" s="39">
        <v>51987</v>
      </c>
      <c r="Q32" s="39">
        <v>51765</v>
      </c>
      <c r="R32" s="39">
        <v>51425</v>
      </c>
    </row>
    <row r="33" spans="1:18" s="4" customFormat="1" ht="16.5">
      <c r="A33" s="68" t="s">
        <v>58</v>
      </c>
      <c r="B33" s="62">
        <v>429568</v>
      </c>
      <c r="C33" s="62">
        <v>560670</v>
      </c>
      <c r="D33" s="66">
        <f aca="true" t="shared" si="9" ref="D33:Q33">SUM(D34:D36)</f>
        <v>628901</v>
      </c>
      <c r="E33" s="66">
        <f t="shared" si="9"/>
        <v>744644</v>
      </c>
      <c r="F33" s="66">
        <f t="shared" si="9"/>
        <v>813785</v>
      </c>
      <c r="G33" s="66">
        <f t="shared" si="9"/>
        <v>819706</v>
      </c>
      <c r="H33" s="66">
        <f t="shared" si="9"/>
        <v>826765</v>
      </c>
      <c r="I33" s="66">
        <f t="shared" si="9"/>
        <v>836108</v>
      </c>
      <c r="J33" s="66">
        <f t="shared" si="9"/>
        <v>841654</v>
      </c>
      <c r="K33" s="66">
        <f t="shared" si="9"/>
        <v>846064</v>
      </c>
      <c r="L33" s="66">
        <f t="shared" si="9"/>
        <v>852241</v>
      </c>
      <c r="M33" s="65">
        <f t="shared" si="9"/>
        <v>877003</v>
      </c>
      <c r="N33" s="66">
        <f t="shared" si="9"/>
        <v>894726</v>
      </c>
      <c r="O33" s="66">
        <f t="shared" si="9"/>
        <v>940970</v>
      </c>
      <c r="P33" s="66">
        <f t="shared" si="9"/>
        <v>981274</v>
      </c>
      <c r="Q33" s="66">
        <f t="shared" si="9"/>
        <v>1009840</v>
      </c>
      <c r="R33" s="66">
        <v>1029363</v>
      </c>
    </row>
    <row r="34" spans="1:18" s="16" customFormat="1" ht="16.5">
      <c r="A34" s="24" t="s">
        <v>23</v>
      </c>
      <c r="B34" s="7">
        <v>50158</v>
      </c>
      <c r="C34" s="7">
        <v>74103</v>
      </c>
      <c r="D34" s="7">
        <v>97287</v>
      </c>
      <c r="E34" s="7">
        <v>95778</v>
      </c>
      <c r="F34" s="35">
        <v>109947</v>
      </c>
      <c r="G34" s="7">
        <v>111766</v>
      </c>
      <c r="H34" s="7">
        <v>111924</v>
      </c>
      <c r="I34" s="7">
        <v>112226</v>
      </c>
      <c r="J34" s="7">
        <v>110017</v>
      </c>
      <c r="K34" s="8">
        <v>109956</v>
      </c>
      <c r="L34" s="7">
        <v>110195</v>
      </c>
      <c r="M34" s="8">
        <v>109136</v>
      </c>
      <c r="N34" s="39">
        <v>110434</v>
      </c>
      <c r="O34" s="39">
        <v>120033</v>
      </c>
      <c r="P34" s="39">
        <v>126132</v>
      </c>
      <c r="Q34" s="39">
        <v>140913</v>
      </c>
      <c r="R34" s="39">
        <v>143960</v>
      </c>
    </row>
    <row r="35" spans="1:18" s="16" customFormat="1" ht="18">
      <c r="A35" s="23" t="s">
        <v>55</v>
      </c>
      <c r="B35" s="7" t="s">
        <v>2</v>
      </c>
      <c r="C35" s="7" t="s">
        <v>2</v>
      </c>
      <c r="D35" s="7">
        <v>1495</v>
      </c>
      <c r="E35" s="7">
        <v>1024</v>
      </c>
      <c r="F35" s="35">
        <v>1484</v>
      </c>
      <c r="G35" s="7">
        <v>1509</v>
      </c>
      <c r="H35" s="7">
        <v>1470</v>
      </c>
      <c r="I35" s="7">
        <v>1464</v>
      </c>
      <c r="J35" s="7">
        <v>1485</v>
      </c>
      <c r="K35" s="8">
        <v>1503</v>
      </c>
      <c r="L35" s="7">
        <v>1484</v>
      </c>
      <c r="M35" s="8">
        <v>2234</v>
      </c>
      <c r="N35" s="39">
        <v>2819</v>
      </c>
      <c r="O35" s="39">
        <v>3560</v>
      </c>
      <c r="P35" s="39">
        <v>3561</v>
      </c>
      <c r="Q35" s="39">
        <v>3783</v>
      </c>
      <c r="R35" s="39">
        <v>4979</v>
      </c>
    </row>
    <row r="36" spans="1:18" s="16" customFormat="1" ht="16.5">
      <c r="A36" s="24" t="s">
        <v>18</v>
      </c>
      <c r="B36" s="7" t="s">
        <v>2</v>
      </c>
      <c r="C36" s="7" t="s">
        <v>2</v>
      </c>
      <c r="D36" s="8">
        <f aca="true" t="shared" si="10" ref="D36:Q36">SUM(D37:D39)</f>
        <v>530119</v>
      </c>
      <c r="E36" s="8">
        <f t="shared" si="10"/>
        <v>647842</v>
      </c>
      <c r="F36" s="8">
        <f t="shared" si="10"/>
        <v>702354</v>
      </c>
      <c r="G36" s="8">
        <f t="shared" si="10"/>
        <v>706431</v>
      </c>
      <c r="H36" s="8">
        <f t="shared" si="10"/>
        <v>713371</v>
      </c>
      <c r="I36" s="8">
        <f t="shared" si="10"/>
        <v>722418</v>
      </c>
      <c r="J36" s="8">
        <f t="shared" si="10"/>
        <v>730152</v>
      </c>
      <c r="K36" s="8">
        <f t="shared" si="10"/>
        <v>734605</v>
      </c>
      <c r="L36" s="8">
        <f t="shared" si="10"/>
        <v>740562</v>
      </c>
      <c r="M36" s="8">
        <f t="shared" si="10"/>
        <v>765633</v>
      </c>
      <c r="N36" s="39">
        <f t="shared" si="10"/>
        <v>781473</v>
      </c>
      <c r="O36" s="39">
        <f t="shared" si="10"/>
        <v>817377</v>
      </c>
      <c r="P36" s="39">
        <f t="shared" si="10"/>
        <v>851581</v>
      </c>
      <c r="Q36" s="39">
        <f t="shared" si="10"/>
        <v>865144</v>
      </c>
      <c r="R36" s="39">
        <f>SUM(R37:R39)</f>
        <v>880424</v>
      </c>
    </row>
    <row r="37" spans="1:18" s="16" customFormat="1" ht="16.5">
      <c r="A37" s="25" t="s">
        <v>15</v>
      </c>
      <c r="B37" s="7" t="s">
        <v>2</v>
      </c>
      <c r="C37" s="7" t="s">
        <v>2</v>
      </c>
      <c r="D37" s="7">
        <v>71357</v>
      </c>
      <c r="E37" s="7">
        <v>95929</v>
      </c>
      <c r="F37" s="35">
        <v>115388</v>
      </c>
      <c r="G37" s="7">
        <v>117518</v>
      </c>
      <c r="H37" s="7">
        <v>117181</v>
      </c>
      <c r="I37" s="7">
        <v>117487</v>
      </c>
      <c r="J37" s="7">
        <v>117016</v>
      </c>
      <c r="K37" s="8">
        <v>117105</v>
      </c>
      <c r="L37" s="7">
        <v>116918</v>
      </c>
      <c r="M37" s="8">
        <v>144065</v>
      </c>
      <c r="N37" s="39">
        <v>144615</v>
      </c>
      <c r="O37" s="39">
        <v>156598</v>
      </c>
      <c r="P37" s="39">
        <v>175601</v>
      </c>
      <c r="Q37" s="39">
        <v>182696</v>
      </c>
      <c r="R37" s="39">
        <v>185582</v>
      </c>
    </row>
    <row r="38" spans="1:18" s="16" customFormat="1" ht="18">
      <c r="A38" s="29" t="s">
        <v>59</v>
      </c>
      <c r="B38" s="7" t="s">
        <v>2</v>
      </c>
      <c r="C38" s="7" t="s">
        <v>2</v>
      </c>
      <c r="D38" s="7">
        <v>37583</v>
      </c>
      <c r="E38" s="7">
        <v>42752</v>
      </c>
      <c r="F38" s="35">
        <v>74630</v>
      </c>
      <c r="G38" s="7">
        <v>60561</v>
      </c>
      <c r="H38" s="7">
        <v>60926</v>
      </c>
      <c r="I38" s="7">
        <v>74402</v>
      </c>
      <c r="J38" s="7">
        <v>75195</v>
      </c>
      <c r="K38" s="8">
        <v>605255</v>
      </c>
      <c r="L38" s="7">
        <v>611473</v>
      </c>
      <c r="M38" s="8">
        <v>608859</v>
      </c>
      <c r="N38" s="39">
        <v>624163</v>
      </c>
      <c r="O38" s="39">
        <v>647448</v>
      </c>
      <c r="P38" s="39">
        <v>662366</v>
      </c>
      <c r="Q38" s="39">
        <v>668337</v>
      </c>
      <c r="R38" s="39">
        <v>680424</v>
      </c>
    </row>
    <row r="39" spans="1:18" s="16" customFormat="1" ht="18">
      <c r="A39" s="29" t="s">
        <v>57</v>
      </c>
      <c r="B39" s="7">
        <v>379410</v>
      </c>
      <c r="C39" s="7">
        <v>486567</v>
      </c>
      <c r="D39" s="7">
        <v>421179</v>
      </c>
      <c r="E39" s="7">
        <v>509161</v>
      </c>
      <c r="F39" s="35">
        <v>512336</v>
      </c>
      <c r="G39" s="7">
        <v>528352</v>
      </c>
      <c r="H39" s="7">
        <v>535264</v>
      </c>
      <c r="I39" s="7">
        <v>530529</v>
      </c>
      <c r="J39" s="7">
        <v>537941</v>
      </c>
      <c r="K39" s="8">
        <v>12245</v>
      </c>
      <c r="L39" s="7">
        <v>12171</v>
      </c>
      <c r="M39" s="8">
        <v>12709</v>
      </c>
      <c r="N39" s="39">
        <v>12695</v>
      </c>
      <c r="O39" s="39">
        <v>13331</v>
      </c>
      <c r="P39" s="39">
        <v>13614</v>
      </c>
      <c r="Q39" s="39">
        <v>14111</v>
      </c>
      <c r="R39" s="39">
        <v>14418</v>
      </c>
    </row>
    <row r="40" spans="1:18" s="15" customFormat="1" ht="18">
      <c r="A40" s="26" t="s">
        <v>74</v>
      </c>
      <c r="B40" s="62">
        <f>3116125+B48</f>
        <v>3545693</v>
      </c>
      <c r="C40" s="62">
        <f>3169412+C48</f>
        <v>3730082</v>
      </c>
      <c r="D40" s="62">
        <f aca="true" t="shared" si="11" ref="D40:Q40">+D41+D48</f>
        <v>3859837</v>
      </c>
      <c r="E40" s="62">
        <f t="shared" si="11"/>
        <v>3866926</v>
      </c>
      <c r="F40" s="62">
        <f t="shared" si="11"/>
        <v>3906595</v>
      </c>
      <c r="G40" s="62">
        <f t="shared" si="11"/>
        <v>3912226</v>
      </c>
      <c r="H40" s="62">
        <f t="shared" si="11"/>
        <v>3919652</v>
      </c>
      <c r="I40" s="76">
        <f t="shared" si="11"/>
        <v>3944597</v>
      </c>
      <c r="J40" s="76">
        <f t="shared" si="11"/>
        <v>3906292</v>
      </c>
      <c r="K40" s="62">
        <f t="shared" si="11"/>
        <v>3917240</v>
      </c>
      <c r="L40" s="76">
        <f t="shared" si="11"/>
        <v>3936222</v>
      </c>
      <c r="M40" s="65">
        <f t="shared" si="11"/>
        <v>3948335</v>
      </c>
      <c r="N40" s="65">
        <f t="shared" si="11"/>
        <v>3966485</v>
      </c>
      <c r="O40" s="65">
        <f t="shared" si="11"/>
        <v>3974107</v>
      </c>
      <c r="P40" s="65">
        <f t="shared" si="11"/>
        <v>3981512</v>
      </c>
      <c r="Q40" s="65">
        <f t="shared" si="11"/>
        <v>3995635</v>
      </c>
      <c r="R40" s="66">
        <f>+R41+R48</f>
        <v>4016741</v>
      </c>
    </row>
    <row r="41" spans="1:18" s="4" customFormat="1" ht="16.5">
      <c r="A41" s="68" t="s">
        <v>54</v>
      </c>
      <c r="B41" s="69">
        <v>3116125</v>
      </c>
      <c r="C41" s="69">
        <v>3169412</v>
      </c>
      <c r="D41" s="66">
        <f aca="true" t="shared" si="12" ref="D41:Q41">SUM(D42:D47)</f>
        <v>3230936</v>
      </c>
      <c r="E41" s="66">
        <f t="shared" si="12"/>
        <v>3122282</v>
      </c>
      <c r="F41" s="66">
        <f t="shared" si="12"/>
        <v>3092810</v>
      </c>
      <c r="G41" s="66">
        <f t="shared" si="12"/>
        <v>3092520</v>
      </c>
      <c r="H41" s="66">
        <f t="shared" si="12"/>
        <v>3092887</v>
      </c>
      <c r="I41" s="76">
        <f t="shared" si="12"/>
        <v>3108488</v>
      </c>
      <c r="J41" s="76">
        <f t="shared" si="12"/>
        <v>3064649</v>
      </c>
      <c r="K41" s="66">
        <f t="shared" si="12"/>
        <v>3071181</v>
      </c>
      <c r="L41" s="76">
        <f t="shared" si="12"/>
        <v>3083979</v>
      </c>
      <c r="M41" s="66">
        <f t="shared" si="12"/>
        <v>3071331</v>
      </c>
      <c r="N41" s="66">
        <f t="shared" si="12"/>
        <v>3071761</v>
      </c>
      <c r="O41" s="66">
        <f t="shared" si="12"/>
        <v>3033138</v>
      </c>
      <c r="P41" s="66">
        <f t="shared" si="12"/>
        <v>3000236</v>
      </c>
      <c r="Q41" s="66">
        <f t="shared" si="12"/>
        <v>2985796</v>
      </c>
      <c r="R41" s="66">
        <v>2987375</v>
      </c>
    </row>
    <row r="42" spans="1:18" s="16" customFormat="1" ht="16.5">
      <c r="A42" s="24" t="s">
        <v>3</v>
      </c>
      <c r="B42" s="7" t="s">
        <v>2</v>
      </c>
      <c r="C42" s="7" t="s">
        <v>2</v>
      </c>
      <c r="D42" s="47">
        <v>31905</v>
      </c>
      <c r="E42" s="47">
        <v>33547</v>
      </c>
      <c r="F42" s="48">
        <v>32457</v>
      </c>
      <c r="G42" s="47">
        <v>32580</v>
      </c>
      <c r="H42" s="47">
        <v>32820</v>
      </c>
      <c r="I42" s="53">
        <v>32819</v>
      </c>
      <c r="J42" s="53">
        <v>32808</v>
      </c>
      <c r="K42" s="47">
        <v>32974</v>
      </c>
      <c r="L42" s="47">
        <v>33048</v>
      </c>
      <c r="M42" s="47">
        <v>33061</v>
      </c>
      <c r="N42" s="43">
        <v>32992</v>
      </c>
      <c r="O42" s="43">
        <v>32048</v>
      </c>
      <c r="P42" s="39">
        <v>31443</v>
      </c>
      <c r="Q42" s="39">
        <v>30905</v>
      </c>
      <c r="R42" s="39">
        <v>30586</v>
      </c>
    </row>
    <row r="43" spans="1:18" s="16" customFormat="1" ht="16.5">
      <c r="A43" s="24" t="s">
        <v>17</v>
      </c>
      <c r="B43" s="7" t="s">
        <v>2</v>
      </c>
      <c r="C43" s="7" t="s">
        <v>2</v>
      </c>
      <c r="D43" s="8">
        <v>82569</v>
      </c>
      <c r="E43" s="8">
        <v>83802</v>
      </c>
      <c r="F43" s="35">
        <v>97175</v>
      </c>
      <c r="G43" s="8">
        <v>97948</v>
      </c>
      <c r="H43" s="8">
        <v>98131</v>
      </c>
      <c r="I43" s="8">
        <v>98257</v>
      </c>
      <c r="J43" s="53">
        <v>98858</v>
      </c>
      <c r="K43" s="8">
        <v>98856</v>
      </c>
      <c r="L43" s="53">
        <v>98919</v>
      </c>
      <c r="M43" s="8">
        <v>99185</v>
      </c>
      <c r="N43" s="39">
        <v>98853</v>
      </c>
      <c r="O43" s="39">
        <v>97038</v>
      </c>
      <c r="P43" s="39">
        <v>95946</v>
      </c>
      <c r="Q43" s="39">
        <v>95156</v>
      </c>
      <c r="R43" s="39">
        <v>94937</v>
      </c>
    </row>
    <row r="44" spans="1:18" s="16" customFormat="1" ht="16.5">
      <c r="A44" s="24" t="s">
        <v>16</v>
      </c>
      <c r="B44" s="7" t="s">
        <v>2</v>
      </c>
      <c r="C44" s="7" t="s">
        <v>2</v>
      </c>
      <c r="D44" s="8">
        <v>149057</v>
      </c>
      <c r="E44" s="8">
        <v>144774</v>
      </c>
      <c r="F44" s="35">
        <v>138120</v>
      </c>
      <c r="G44" s="8">
        <v>137151</v>
      </c>
      <c r="H44" s="8">
        <v>137359</v>
      </c>
      <c r="I44" s="53">
        <v>137498</v>
      </c>
      <c r="J44" s="8">
        <v>137308</v>
      </c>
      <c r="K44" s="8">
        <v>137463</v>
      </c>
      <c r="L44" s="53">
        <v>137575</v>
      </c>
      <c r="M44" s="8">
        <v>137587</v>
      </c>
      <c r="N44" s="39">
        <v>137568</v>
      </c>
      <c r="O44" s="39">
        <v>135596</v>
      </c>
      <c r="P44" s="39">
        <v>135449</v>
      </c>
      <c r="Q44" s="39">
        <v>135408</v>
      </c>
      <c r="R44" s="39">
        <v>135386</v>
      </c>
    </row>
    <row r="45" spans="1:18" s="16" customFormat="1" ht="16.5">
      <c r="A45" s="24" t="s">
        <v>19</v>
      </c>
      <c r="B45" s="7" t="s">
        <v>2</v>
      </c>
      <c r="C45" s="7" t="s">
        <v>2</v>
      </c>
      <c r="D45" s="8">
        <v>439000</v>
      </c>
      <c r="E45" s="8">
        <v>436352</v>
      </c>
      <c r="F45" s="35">
        <v>431115</v>
      </c>
      <c r="G45" s="8">
        <v>431712</v>
      </c>
      <c r="H45" s="8">
        <v>432117</v>
      </c>
      <c r="I45" s="53">
        <v>432728</v>
      </c>
      <c r="J45" s="8">
        <v>432408</v>
      </c>
      <c r="K45" s="8">
        <v>432954</v>
      </c>
      <c r="L45" s="8">
        <v>433121</v>
      </c>
      <c r="M45" s="8">
        <v>433284</v>
      </c>
      <c r="N45" s="39">
        <v>430946</v>
      </c>
      <c r="O45" s="39">
        <v>424288</v>
      </c>
      <c r="P45" s="39">
        <v>420046</v>
      </c>
      <c r="Q45" s="39">
        <v>419999</v>
      </c>
      <c r="R45" s="39">
        <v>419117</v>
      </c>
    </row>
    <row r="46" spans="1:18" s="16" customFormat="1" ht="16.5">
      <c r="A46" s="24" t="s">
        <v>20</v>
      </c>
      <c r="B46" s="7" t="s">
        <v>2</v>
      </c>
      <c r="C46" s="7" t="s">
        <v>2</v>
      </c>
      <c r="D46" s="8">
        <v>299613</v>
      </c>
      <c r="E46" s="8">
        <v>293922</v>
      </c>
      <c r="F46" s="35">
        <v>282011</v>
      </c>
      <c r="G46" s="8">
        <v>274081</v>
      </c>
      <c r="H46" s="8">
        <v>273198</v>
      </c>
      <c r="I46" s="53">
        <v>272350</v>
      </c>
      <c r="J46" s="8">
        <v>272140</v>
      </c>
      <c r="K46" s="8">
        <v>271690</v>
      </c>
      <c r="L46" s="53">
        <v>271803</v>
      </c>
      <c r="M46" s="8">
        <v>271377</v>
      </c>
      <c r="N46" s="39">
        <v>270700</v>
      </c>
      <c r="O46" s="39">
        <v>267524</v>
      </c>
      <c r="P46" s="39">
        <v>267842</v>
      </c>
      <c r="Q46" s="39">
        <v>264387</v>
      </c>
      <c r="R46" s="39">
        <v>262841</v>
      </c>
    </row>
    <row r="47" spans="1:18" s="16" customFormat="1" ht="16.5">
      <c r="A47" s="24" t="s">
        <v>1</v>
      </c>
      <c r="B47" s="7" t="s">
        <v>2</v>
      </c>
      <c r="C47" s="7" t="s">
        <v>2</v>
      </c>
      <c r="D47" s="8">
        <v>2228792</v>
      </c>
      <c r="E47" s="8">
        <v>2129885</v>
      </c>
      <c r="F47" s="35">
        <v>2111932</v>
      </c>
      <c r="G47" s="8">
        <v>2119048</v>
      </c>
      <c r="H47" s="8">
        <v>2119262</v>
      </c>
      <c r="I47" s="53">
        <v>2134836</v>
      </c>
      <c r="J47" s="8">
        <v>2091127</v>
      </c>
      <c r="K47" s="8">
        <v>2097244</v>
      </c>
      <c r="L47" s="53">
        <v>2109513</v>
      </c>
      <c r="M47" s="8">
        <v>2096837</v>
      </c>
      <c r="N47" s="39">
        <v>2100702</v>
      </c>
      <c r="O47" s="39">
        <v>2076644</v>
      </c>
      <c r="P47" s="39">
        <v>2049510</v>
      </c>
      <c r="Q47" s="39">
        <v>2039941</v>
      </c>
      <c r="R47" s="39">
        <v>2044508</v>
      </c>
    </row>
    <row r="48" spans="1:18" s="4" customFormat="1" ht="16.5">
      <c r="A48" s="68" t="s">
        <v>58</v>
      </c>
      <c r="B48" s="65">
        <v>429568</v>
      </c>
      <c r="C48" s="65">
        <v>560670</v>
      </c>
      <c r="D48" s="66">
        <f aca="true" t="shared" si="13" ref="D48:P48">SUM(D49:D54)</f>
        <v>628901</v>
      </c>
      <c r="E48" s="66">
        <f t="shared" si="13"/>
        <v>744644</v>
      </c>
      <c r="F48" s="66">
        <f t="shared" si="13"/>
        <v>813785</v>
      </c>
      <c r="G48" s="66">
        <f t="shared" si="13"/>
        <v>819706</v>
      </c>
      <c r="H48" s="66">
        <f t="shared" si="13"/>
        <v>826765</v>
      </c>
      <c r="I48" s="76">
        <f t="shared" si="13"/>
        <v>836109</v>
      </c>
      <c r="J48" s="76">
        <f t="shared" si="13"/>
        <v>841643</v>
      </c>
      <c r="K48" s="66">
        <f t="shared" si="13"/>
        <v>846059</v>
      </c>
      <c r="L48" s="76">
        <f t="shared" si="13"/>
        <v>852243</v>
      </c>
      <c r="M48" s="66">
        <f t="shared" si="13"/>
        <v>877004</v>
      </c>
      <c r="N48" s="66">
        <f t="shared" si="13"/>
        <v>894724</v>
      </c>
      <c r="O48" s="66">
        <f t="shared" si="13"/>
        <v>940969</v>
      </c>
      <c r="P48" s="66">
        <f t="shared" si="13"/>
        <v>981276</v>
      </c>
      <c r="Q48" s="66">
        <f>SUM(Q49:Q54)</f>
        <v>1009839</v>
      </c>
      <c r="R48" s="66">
        <f>SUM(R49:R54)</f>
        <v>1029366</v>
      </c>
    </row>
    <row r="49" spans="1:18" s="16" customFormat="1" ht="16.5">
      <c r="A49" s="24" t="s">
        <v>4</v>
      </c>
      <c r="B49" s="8" t="s">
        <v>2</v>
      </c>
      <c r="C49" s="8" t="s">
        <v>2</v>
      </c>
      <c r="D49" s="8">
        <v>9215</v>
      </c>
      <c r="E49" s="8">
        <v>11527</v>
      </c>
      <c r="F49" s="63">
        <v>13126</v>
      </c>
      <c r="G49" s="8">
        <v>13164</v>
      </c>
      <c r="H49" s="8">
        <v>13217</v>
      </c>
      <c r="I49" s="53">
        <v>13249</v>
      </c>
      <c r="J49" s="53">
        <v>13276</v>
      </c>
      <c r="K49" s="8">
        <v>13343</v>
      </c>
      <c r="L49" s="8">
        <v>13379</v>
      </c>
      <c r="M49" s="8">
        <v>13406</v>
      </c>
      <c r="N49" s="39">
        <v>13491</v>
      </c>
      <c r="O49" s="39">
        <v>14460</v>
      </c>
      <c r="P49" s="39">
        <v>15129</v>
      </c>
      <c r="Q49" s="39">
        <v>15703</v>
      </c>
      <c r="R49" s="39">
        <v>16044</v>
      </c>
    </row>
    <row r="50" spans="1:18" s="16" customFormat="1" ht="16.5">
      <c r="A50" s="24" t="s">
        <v>12</v>
      </c>
      <c r="B50" s="8" t="s">
        <v>2</v>
      </c>
      <c r="C50" s="8" t="s">
        <v>2</v>
      </c>
      <c r="D50" s="8">
        <v>6774</v>
      </c>
      <c r="E50" s="8">
        <v>7668</v>
      </c>
      <c r="F50" s="63">
        <v>8994</v>
      </c>
      <c r="G50" s="8">
        <v>8970</v>
      </c>
      <c r="H50" s="8">
        <v>9027</v>
      </c>
      <c r="I50" s="53">
        <v>9062</v>
      </c>
      <c r="J50" s="53">
        <v>9163</v>
      </c>
      <c r="K50" s="8">
        <v>9125</v>
      </c>
      <c r="L50" s="8">
        <v>9140</v>
      </c>
      <c r="M50" s="8">
        <v>9126</v>
      </c>
      <c r="N50" s="39">
        <v>9323</v>
      </c>
      <c r="O50" s="39">
        <v>9870</v>
      </c>
      <c r="P50" s="39">
        <v>10246</v>
      </c>
      <c r="Q50" s="39">
        <v>10560</v>
      </c>
      <c r="R50" s="39">
        <v>10748</v>
      </c>
    </row>
    <row r="51" spans="1:18" s="16" customFormat="1" ht="16.5">
      <c r="A51" s="24" t="s">
        <v>17</v>
      </c>
      <c r="B51" s="8" t="s">
        <v>2</v>
      </c>
      <c r="C51" s="8" t="s">
        <v>2</v>
      </c>
      <c r="D51" s="8">
        <v>44155</v>
      </c>
      <c r="E51" s="8">
        <v>51968</v>
      </c>
      <c r="F51" s="63">
        <v>53110</v>
      </c>
      <c r="G51" s="8">
        <v>52796</v>
      </c>
      <c r="H51" s="8">
        <v>52983</v>
      </c>
      <c r="I51" s="53">
        <v>53230</v>
      </c>
      <c r="J51" s="8">
        <v>53132</v>
      </c>
      <c r="K51" s="8">
        <v>53206</v>
      </c>
      <c r="L51" s="53">
        <v>53314</v>
      </c>
      <c r="M51" s="8">
        <v>53056</v>
      </c>
      <c r="N51" s="39">
        <v>53439</v>
      </c>
      <c r="O51" s="39">
        <v>56870</v>
      </c>
      <c r="P51" s="39">
        <v>59695</v>
      </c>
      <c r="Q51" s="39">
        <v>61803</v>
      </c>
      <c r="R51" s="39">
        <v>62830</v>
      </c>
    </row>
    <row r="52" spans="1:18" s="16" customFormat="1" ht="16.5">
      <c r="A52" s="24" t="s">
        <v>16</v>
      </c>
      <c r="B52" s="8" t="s">
        <v>2</v>
      </c>
      <c r="C52" s="8" t="s">
        <v>2</v>
      </c>
      <c r="D52" s="8">
        <v>66377</v>
      </c>
      <c r="E52" s="8">
        <v>74659</v>
      </c>
      <c r="F52" s="63">
        <v>87857</v>
      </c>
      <c r="G52" s="8">
        <v>88510</v>
      </c>
      <c r="H52" s="8">
        <v>89020</v>
      </c>
      <c r="I52" s="53">
        <v>89196</v>
      </c>
      <c r="J52" s="8">
        <v>89496</v>
      </c>
      <c r="K52" s="8">
        <v>89399</v>
      </c>
      <c r="L52" s="8">
        <v>89789</v>
      </c>
      <c r="M52" s="8">
        <v>89962</v>
      </c>
      <c r="N52" s="39">
        <v>90411</v>
      </c>
      <c r="O52" s="39">
        <v>93888</v>
      </c>
      <c r="P52" s="39">
        <v>97433</v>
      </c>
      <c r="Q52" s="39">
        <v>101673</v>
      </c>
      <c r="R52" s="39">
        <v>102975</v>
      </c>
    </row>
    <row r="53" spans="1:18" s="16" customFormat="1" ht="16.5">
      <c r="A53" s="24" t="s">
        <v>5</v>
      </c>
      <c r="B53" s="8" t="s">
        <v>2</v>
      </c>
      <c r="C53" s="8" t="s">
        <v>2</v>
      </c>
      <c r="D53" s="8">
        <v>68387</v>
      </c>
      <c r="E53" s="8">
        <v>78254</v>
      </c>
      <c r="F53" s="63">
        <v>86089</v>
      </c>
      <c r="G53" s="8">
        <v>87331</v>
      </c>
      <c r="H53" s="8">
        <v>87790</v>
      </c>
      <c r="I53" s="53">
        <v>88042</v>
      </c>
      <c r="J53" s="8">
        <v>88071</v>
      </c>
      <c r="K53" s="8">
        <v>88008</v>
      </c>
      <c r="L53" s="8">
        <v>88200</v>
      </c>
      <c r="M53" s="8">
        <v>88713</v>
      </c>
      <c r="N53" s="39">
        <v>89247</v>
      </c>
      <c r="O53" s="39">
        <v>97114</v>
      </c>
      <c r="P53" s="39">
        <v>102150</v>
      </c>
      <c r="Q53" s="39">
        <v>106109</v>
      </c>
      <c r="R53" s="39">
        <v>108833</v>
      </c>
    </row>
    <row r="54" spans="1:18" s="16" customFormat="1" ht="16.5">
      <c r="A54" s="24" t="s">
        <v>1</v>
      </c>
      <c r="B54" s="8" t="s">
        <v>2</v>
      </c>
      <c r="C54" s="8" t="s">
        <v>2</v>
      </c>
      <c r="D54" s="8">
        <v>433993</v>
      </c>
      <c r="E54" s="8">
        <v>520568</v>
      </c>
      <c r="F54" s="63">
        <v>564609</v>
      </c>
      <c r="G54" s="8">
        <v>568935</v>
      </c>
      <c r="H54" s="8">
        <v>574728</v>
      </c>
      <c r="I54" s="53">
        <v>583330</v>
      </c>
      <c r="J54" s="53">
        <v>588505</v>
      </c>
      <c r="K54" s="8">
        <v>592978</v>
      </c>
      <c r="L54" s="8">
        <v>598421</v>
      </c>
      <c r="M54" s="8">
        <v>622741</v>
      </c>
      <c r="N54" s="39">
        <v>638813</v>
      </c>
      <c r="O54" s="39">
        <v>668767</v>
      </c>
      <c r="P54" s="39">
        <v>696623</v>
      </c>
      <c r="Q54" s="39">
        <v>713991</v>
      </c>
      <c r="R54" s="39">
        <v>727936</v>
      </c>
    </row>
    <row r="55" spans="1:18" s="15" customFormat="1" ht="18">
      <c r="A55" s="26" t="s">
        <v>75</v>
      </c>
      <c r="B55" s="7"/>
      <c r="C55" s="7"/>
      <c r="D55" s="62"/>
      <c r="E55" s="62"/>
      <c r="F55" s="62"/>
      <c r="G55" s="62"/>
      <c r="H55" s="62"/>
      <c r="I55" s="62"/>
      <c r="J55" s="62"/>
      <c r="K55" s="62"/>
      <c r="L55" s="62"/>
      <c r="M55" s="62"/>
      <c r="N55" s="62"/>
      <c r="O55" s="62"/>
      <c r="P55" s="62"/>
      <c r="Q55" s="62"/>
      <c r="R55" s="75"/>
    </row>
    <row r="56" spans="1:18" s="4" customFormat="1" ht="16.5">
      <c r="A56" s="67" t="s">
        <v>60</v>
      </c>
      <c r="B56" s="62">
        <f aca="true" t="shared" si="14" ref="B56:Q56">+B57+B58</f>
        <v>1230469</v>
      </c>
      <c r="C56" s="62">
        <f t="shared" si="14"/>
        <v>1658421</v>
      </c>
      <c r="D56" s="62">
        <f t="shared" si="14"/>
        <v>2072692</v>
      </c>
      <c r="E56" s="62">
        <f t="shared" si="14"/>
        <v>2254822</v>
      </c>
      <c r="F56" s="62">
        <f t="shared" si="14"/>
        <v>2342179</v>
      </c>
      <c r="G56" s="62">
        <f t="shared" si="14"/>
        <v>2378268</v>
      </c>
      <c r="H56" s="62">
        <f t="shared" si="14"/>
        <v>2380650</v>
      </c>
      <c r="I56" s="62">
        <f t="shared" si="14"/>
        <v>2409935</v>
      </c>
      <c r="J56" s="62">
        <f t="shared" si="14"/>
        <v>2420344</v>
      </c>
      <c r="K56" s="62">
        <f t="shared" si="14"/>
        <v>2451426</v>
      </c>
      <c r="L56" s="76">
        <f t="shared" si="14"/>
        <v>2501716</v>
      </c>
      <c r="M56" s="76">
        <f t="shared" si="14"/>
        <v>2523479</v>
      </c>
      <c r="N56" s="62">
        <f t="shared" si="14"/>
        <v>2577693</v>
      </c>
      <c r="O56" s="62">
        <f t="shared" si="14"/>
        <v>2612069</v>
      </c>
      <c r="P56" s="62">
        <f t="shared" si="14"/>
        <v>2577963</v>
      </c>
      <c r="Q56" s="62">
        <f t="shared" si="14"/>
        <v>2601490</v>
      </c>
      <c r="R56" s="66">
        <f>+R57+R58</f>
        <v>2629638</v>
      </c>
    </row>
    <row r="57" spans="1:18" s="15" customFormat="1" ht="16.5">
      <c r="A57" s="24" t="s">
        <v>6</v>
      </c>
      <c r="B57" s="7">
        <v>919082</v>
      </c>
      <c r="C57" s="7">
        <v>1188080</v>
      </c>
      <c r="D57" s="47">
        <v>1490050</v>
      </c>
      <c r="E57" s="47">
        <v>1550283</v>
      </c>
      <c r="F57" s="47">
        <v>1561649</v>
      </c>
      <c r="G57" s="47">
        <v>1591334</v>
      </c>
      <c r="H57" s="47">
        <v>1582166</v>
      </c>
      <c r="I57" s="47">
        <v>1605804</v>
      </c>
      <c r="J57" s="47">
        <v>1612251</v>
      </c>
      <c r="K57" s="47">
        <v>1641877</v>
      </c>
      <c r="L57" s="53">
        <v>1682140</v>
      </c>
      <c r="M57" s="53">
        <v>1678795</v>
      </c>
      <c r="N57" s="51">
        <v>1714714</v>
      </c>
      <c r="O57" s="51">
        <v>1702175</v>
      </c>
      <c r="P57" s="47">
        <v>1629423</v>
      </c>
      <c r="Q57" s="47">
        <v>1625390</v>
      </c>
      <c r="R57" s="47">
        <v>1637819</v>
      </c>
    </row>
    <row r="58" spans="1:18" s="15" customFormat="1" ht="16.5">
      <c r="A58" s="24" t="s">
        <v>7</v>
      </c>
      <c r="B58" s="7">
        <v>311387</v>
      </c>
      <c r="C58" s="7">
        <v>470341</v>
      </c>
      <c r="D58" s="7">
        <v>582642</v>
      </c>
      <c r="E58" s="7">
        <v>704539</v>
      </c>
      <c r="F58" s="8">
        <v>780530</v>
      </c>
      <c r="G58" s="7">
        <v>786934</v>
      </c>
      <c r="H58" s="7">
        <v>798484</v>
      </c>
      <c r="I58" s="7">
        <v>804131</v>
      </c>
      <c r="J58" s="7">
        <v>808093</v>
      </c>
      <c r="K58" s="8">
        <v>809549</v>
      </c>
      <c r="L58" s="53">
        <v>819576</v>
      </c>
      <c r="M58" s="53">
        <v>844684</v>
      </c>
      <c r="N58" s="39">
        <v>862979</v>
      </c>
      <c r="O58" s="39">
        <v>909894</v>
      </c>
      <c r="P58" s="8">
        <v>948540</v>
      </c>
      <c r="Q58" s="8">
        <v>976100</v>
      </c>
      <c r="R58" s="8">
        <v>991819</v>
      </c>
    </row>
    <row r="59" spans="1:18" s="15" customFormat="1" ht="16.5">
      <c r="A59" s="22" t="s">
        <v>21</v>
      </c>
      <c r="B59" s="59">
        <f aca="true" t="shared" si="15" ref="B59:Q59">+B56/(B56+B60)</f>
        <v>0.34703201884652735</v>
      </c>
      <c r="C59" s="59">
        <f t="shared" si="15"/>
        <v>0.44460711587573676</v>
      </c>
      <c r="D59" s="59">
        <f t="shared" si="15"/>
        <v>0.5369895153603637</v>
      </c>
      <c r="E59" s="59">
        <f t="shared" si="15"/>
        <v>0.5831045124732152</v>
      </c>
      <c r="F59" s="59">
        <f t="shared" si="15"/>
        <v>0.5995448721968876</v>
      </c>
      <c r="G59" s="59">
        <f t="shared" si="15"/>
        <v>0.6079065984429325</v>
      </c>
      <c r="H59" s="59">
        <f t="shared" si="15"/>
        <v>0.605118668736387</v>
      </c>
      <c r="I59" s="59">
        <f t="shared" si="15"/>
        <v>0.6088332721957292</v>
      </c>
      <c r="J59" s="59">
        <f t="shared" si="15"/>
        <v>0.612917088409334</v>
      </c>
      <c r="K59" s="59">
        <f t="shared" si="15"/>
        <v>0.6237085611831662</v>
      </c>
      <c r="L59" s="59">
        <f t="shared" si="15"/>
        <v>0.6333402109095236</v>
      </c>
      <c r="M59" s="59">
        <f t="shared" si="15"/>
        <v>0.6368880233769</v>
      </c>
      <c r="N59" s="59">
        <f t="shared" si="15"/>
        <v>0.6475496195632514</v>
      </c>
      <c r="O59" s="59">
        <f t="shared" si="15"/>
        <v>0.654924389823165</v>
      </c>
      <c r="P59" s="59">
        <f t="shared" si="15"/>
        <v>0.6452182335583371</v>
      </c>
      <c r="Q59" s="59">
        <f t="shared" si="15"/>
        <v>0.6487106654527763</v>
      </c>
      <c r="R59" s="59">
        <f>+R56/(R56+R60)</f>
        <v>0.6522843388783481</v>
      </c>
    </row>
    <row r="60" spans="1:18" s="4" customFormat="1" ht="16.5">
      <c r="A60" s="67" t="s">
        <v>61</v>
      </c>
      <c r="B60" s="62">
        <f>+B61+B62</f>
        <v>2315224</v>
      </c>
      <c r="C60" s="62">
        <f aca="true" t="shared" si="16" ref="C60:Q60">+C61+C62</f>
        <v>2071661</v>
      </c>
      <c r="D60" s="62">
        <f t="shared" si="16"/>
        <v>1787145</v>
      </c>
      <c r="E60" s="62">
        <f t="shared" si="16"/>
        <v>1612104</v>
      </c>
      <c r="F60" s="62">
        <f t="shared" si="16"/>
        <v>1564416</v>
      </c>
      <c r="G60" s="62">
        <f t="shared" si="16"/>
        <v>1533958</v>
      </c>
      <c r="H60" s="62">
        <f t="shared" si="16"/>
        <v>1553537</v>
      </c>
      <c r="I60" s="62">
        <f t="shared" si="16"/>
        <v>1548349</v>
      </c>
      <c r="J60" s="62">
        <f t="shared" si="16"/>
        <v>1528549</v>
      </c>
      <c r="K60" s="62">
        <f t="shared" si="16"/>
        <v>1478977</v>
      </c>
      <c r="L60" s="76">
        <f t="shared" si="16"/>
        <v>1448319</v>
      </c>
      <c r="M60" s="76">
        <f t="shared" si="16"/>
        <v>1438723</v>
      </c>
      <c r="N60" s="62">
        <f t="shared" si="16"/>
        <v>1402995</v>
      </c>
      <c r="O60" s="62">
        <f t="shared" si="16"/>
        <v>1376283</v>
      </c>
      <c r="P60" s="62">
        <f t="shared" si="16"/>
        <v>1417527</v>
      </c>
      <c r="Q60" s="62">
        <f t="shared" si="16"/>
        <v>1408757</v>
      </c>
      <c r="R60" s="66">
        <f>+R61+R62</f>
        <v>1401791</v>
      </c>
    </row>
    <row r="61" spans="1:18" s="15" customFormat="1" ht="16.5">
      <c r="A61" s="24" t="s">
        <v>6</v>
      </c>
      <c r="B61" s="8">
        <v>2197043</v>
      </c>
      <c r="C61" s="8">
        <v>1981332</v>
      </c>
      <c r="D61" s="8">
        <v>1740886</v>
      </c>
      <c r="E61" s="8">
        <v>1571999</v>
      </c>
      <c r="F61" s="35">
        <v>1531161</v>
      </c>
      <c r="G61" s="8">
        <v>1501186</v>
      </c>
      <c r="H61" s="8">
        <v>1518310</v>
      </c>
      <c r="I61" s="8">
        <v>1510330</v>
      </c>
      <c r="J61" s="8">
        <v>1490488</v>
      </c>
      <c r="K61" s="8">
        <v>1436969</v>
      </c>
      <c r="L61" s="53">
        <v>1409279</v>
      </c>
      <c r="M61" s="53">
        <v>1400129</v>
      </c>
      <c r="N61" s="43">
        <v>1364900</v>
      </c>
      <c r="O61" s="43">
        <v>1333969</v>
      </c>
      <c r="P61" s="43">
        <v>1373622</v>
      </c>
      <c r="Q61" s="43">
        <v>1363383</v>
      </c>
      <c r="R61" s="43">
        <v>1352456</v>
      </c>
    </row>
    <row r="62" spans="1:18" s="15" customFormat="1" ht="16.5">
      <c r="A62" s="24" t="s">
        <v>7</v>
      </c>
      <c r="B62" s="7">
        <v>118181</v>
      </c>
      <c r="C62" s="7">
        <v>90329</v>
      </c>
      <c r="D62" s="7">
        <v>46259</v>
      </c>
      <c r="E62" s="7">
        <v>40105</v>
      </c>
      <c r="F62" s="8">
        <v>33255</v>
      </c>
      <c r="G62" s="7">
        <v>32772</v>
      </c>
      <c r="H62" s="7">
        <v>35227</v>
      </c>
      <c r="I62" s="7">
        <v>38019</v>
      </c>
      <c r="J62" s="7">
        <v>38061</v>
      </c>
      <c r="K62" s="8">
        <v>42008</v>
      </c>
      <c r="L62" s="7">
        <v>39040</v>
      </c>
      <c r="M62" s="53">
        <v>38594</v>
      </c>
      <c r="N62" s="39">
        <v>38095</v>
      </c>
      <c r="O62" s="39">
        <v>42314</v>
      </c>
      <c r="P62" s="8">
        <v>43905</v>
      </c>
      <c r="Q62" s="8">
        <v>45374</v>
      </c>
      <c r="R62" s="8">
        <v>49335</v>
      </c>
    </row>
    <row r="63" spans="1:18" s="15" customFormat="1" ht="16.5">
      <c r="A63" s="22" t="s">
        <v>14</v>
      </c>
      <c r="B63" s="59">
        <f aca="true" t="shared" si="17" ref="B63:P63">+B60/(B60+B56)</f>
        <v>0.6529679811534727</v>
      </c>
      <c r="C63" s="59">
        <f t="shared" si="17"/>
        <v>0.5553928841242632</v>
      </c>
      <c r="D63" s="59">
        <f t="shared" si="17"/>
        <v>0.46301048463963634</v>
      </c>
      <c r="E63" s="59">
        <f t="shared" si="17"/>
        <v>0.41689548752678485</v>
      </c>
      <c r="F63" s="59">
        <f t="shared" si="17"/>
        <v>0.40045512780311243</v>
      </c>
      <c r="G63" s="59">
        <f t="shared" si="17"/>
        <v>0.3920934015570675</v>
      </c>
      <c r="H63" s="59">
        <f t="shared" si="17"/>
        <v>0.394881331263613</v>
      </c>
      <c r="I63" s="59">
        <f t="shared" si="17"/>
        <v>0.39116672780427075</v>
      </c>
      <c r="J63" s="59">
        <f t="shared" si="17"/>
        <v>0.38708291159066605</v>
      </c>
      <c r="K63" s="59">
        <f t="shared" si="17"/>
        <v>0.3762914388168338</v>
      </c>
      <c r="L63" s="59">
        <f t="shared" si="17"/>
        <v>0.3666597890904764</v>
      </c>
      <c r="M63" s="59">
        <f t="shared" si="17"/>
        <v>0.36311197662309996</v>
      </c>
      <c r="N63" s="59">
        <f t="shared" si="17"/>
        <v>0.35245038043674864</v>
      </c>
      <c r="O63" s="59">
        <f t="shared" si="17"/>
        <v>0.34507561017683497</v>
      </c>
      <c r="P63" s="59">
        <f t="shared" si="17"/>
        <v>0.354781766441663</v>
      </c>
      <c r="Q63" s="59">
        <f>+Q60/(Q60+Q56)</f>
        <v>0.35128933454722366</v>
      </c>
      <c r="R63" s="59">
        <f>+R60/(R60+R56)</f>
        <v>0.3477156611216519</v>
      </c>
    </row>
    <row r="64" spans="1:18" s="15" customFormat="1" ht="16.5">
      <c r="A64" s="30" t="s">
        <v>13</v>
      </c>
      <c r="B64" s="61"/>
      <c r="C64" s="61"/>
      <c r="D64" s="61"/>
      <c r="E64" s="61"/>
      <c r="F64" s="61"/>
      <c r="G64" s="61"/>
      <c r="H64" s="61"/>
      <c r="I64" s="61"/>
      <c r="J64" s="61"/>
      <c r="K64" s="61"/>
      <c r="L64" s="61"/>
      <c r="M64" s="61"/>
      <c r="N64" s="61"/>
      <c r="O64" s="61"/>
      <c r="P64" s="61"/>
      <c r="Q64" s="61"/>
      <c r="R64" s="75"/>
    </row>
    <row r="65" spans="1:18" s="15" customFormat="1" ht="18">
      <c r="A65" s="27" t="s">
        <v>76</v>
      </c>
      <c r="B65" s="8">
        <v>532000</v>
      </c>
      <c r="C65" s="8">
        <v>607000</v>
      </c>
      <c r="D65" s="8">
        <v>559000</v>
      </c>
      <c r="E65" s="8">
        <v>569000</v>
      </c>
      <c r="F65" s="8">
        <v>544233</v>
      </c>
      <c r="G65" s="8">
        <v>543143</v>
      </c>
      <c r="H65" s="8" t="s">
        <v>8</v>
      </c>
      <c r="I65" s="51">
        <v>548486</v>
      </c>
      <c r="J65" s="8">
        <v>530097</v>
      </c>
      <c r="K65" s="8">
        <v>542612</v>
      </c>
      <c r="L65" s="8">
        <v>546215</v>
      </c>
      <c r="M65" s="8">
        <v>551706</v>
      </c>
      <c r="N65" s="8">
        <v>545249</v>
      </c>
      <c r="O65" s="53">
        <v>545617</v>
      </c>
      <c r="P65" s="8">
        <v>542642</v>
      </c>
      <c r="Q65" s="8">
        <v>546220</v>
      </c>
      <c r="R65" s="8">
        <v>545089</v>
      </c>
    </row>
    <row r="66" spans="1:18" s="15" customFormat="1" ht="18">
      <c r="A66" s="52" t="s">
        <v>81</v>
      </c>
      <c r="B66" s="8" t="s">
        <v>8</v>
      </c>
      <c r="C66" s="8" t="s">
        <v>8</v>
      </c>
      <c r="D66" s="8" t="s">
        <v>8</v>
      </c>
      <c r="E66" s="53" t="s">
        <v>8</v>
      </c>
      <c r="F66" s="35">
        <v>274000</v>
      </c>
      <c r="G66" s="51">
        <v>278100</v>
      </c>
      <c r="H66" s="51">
        <v>287500</v>
      </c>
      <c r="I66" s="51">
        <v>294200</v>
      </c>
      <c r="J66" s="51">
        <v>308000</v>
      </c>
      <c r="K66" s="51">
        <v>336300</v>
      </c>
      <c r="L66" s="64">
        <v>340100</v>
      </c>
      <c r="M66" s="43">
        <v>345800</v>
      </c>
      <c r="N66" s="41">
        <v>345900</v>
      </c>
      <c r="O66" s="41">
        <v>340100</v>
      </c>
      <c r="P66" s="41">
        <v>347000</v>
      </c>
      <c r="Q66" s="53">
        <v>350800</v>
      </c>
      <c r="R66" s="8">
        <v>348300</v>
      </c>
    </row>
    <row r="67" spans="1:18" s="4" customFormat="1" ht="16.5">
      <c r="A67" s="9" t="s">
        <v>62</v>
      </c>
      <c r="B67" s="10"/>
      <c r="C67" s="10"/>
      <c r="D67" s="10"/>
      <c r="E67" s="10"/>
      <c r="F67" s="11"/>
      <c r="G67" s="10"/>
      <c r="H67" s="10"/>
      <c r="I67" s="10"/>
      <c r="J67" s="10"/>
      <c r="K67" s="10"/>
      <c r="L67" s="10"/>
      <c r="M67" s="37"/>
      <c r="N67" s="41"/>
      <c r="O67" s="41"/>
      <c r="P67" s="57"/>
      <c r="Q67" s="57"/>
      <c r="R67" s="57"/>
    </row>
    <row r="68" spans="1:18" s="4" customFormat="1" ht="34.5">
      <c r="A68" s="33" t="s">
        <v>108</v>
      </c>
      <c r="B68" s="62">
        <f aca="true" t="shared" si="18" ref="B68:L68">+B69+B76</f>
        <v>718762</v>
      </c>
      <c r="C68" s="62">
        <f t="shared" si="18"/>
        <v>1109724</v>
      </c>
      <c r="D68" s="62">
        <f t="shared" si="18"/>
        <v>1527295</v>
      </c>
      <c r="E68" s="62">
        <f t="shared" si="18"/>
        <v>2144362</v>
      </c>
      <c r="F68" s="62">
        <f t="shared" si="18"/>
        <v>2357588</v>
      </c>
      <c r="G68" s="62">
        <f t="shared" si="18"/>
        <v>2422696</v>
      </c>
      <c r="H68" s="62">
        <f t="shared" si="18"/>
        <v>2484080</v>
      </c>
      <c r="I68" s="70">
        <v>2552233</v>
      </c>
      <c r="J68" s="70">
        <v>2628148</v>
      </c>
      <c r="K68" s="70">
        <v>2690241</v>
      </c>
      <c r="L68" s="71">
        <f t="shared" si="18"/>
        <v>2746925</v>
      </c>
      <c r="M68" s="72">
        <v>2781462</v>
      </c>
      <c r="N68" s="66">
        <v>2855756</v>
      </c>
      <c r="O68" s="66">
        <v>2890893</v>
      </c>
      <c r="P68" s="72">
        <v>2962513</v>
      </c>
      <c r="Q68" s="72">
        <v>2989807</v>
      </c>
      <c r="R68" s="66">
        <v>3014116</v>
      </c>
    </row>
    <row r="69" spans="1:18" s="4" customFormat="1" ht="16.5">
      <c r="A69" s="68" t="s">
        <v>54</v>
      </c>
      <c r="B69" s="62">
        <v>400463</v>
      </c>
      <c r="C69" s="62">
        <v>539472</v>
      </c>
      <c r="D69" s="62">
        <v>672030</v>
      </c>
      <c r="E69" s="62">
        <v>868878</v>
      </c>
      <c r="F69" s="62">
        <v>908341</v>
      </c>
      <c r="G69" s="62">
        <v>933289</v>
      </c>
      <c r="H69" s="62">
        <v>960194</v>
      </c>
      <c r="I69" s="65">
        <v>999277</v>
      </c>
      <c r="J69" s="65">
        <v>1032528</v>
      </c>
      <c r="K69" s="65">
        <v>1062623</v>
      </c>
      <c r="L69" s="71">
        <v>1083152</v>
      </c>
      <c r="M69" s="72">
        <v>1105083</v>
      </c>
      <c r="N69" s="66">
        <v>1128160</v>
      </c>
      <c r="O69" s="66">
        <v>1085385</v>
      </c>
      <c r="P69" s="72">
        <v>1070248</v>
      </c>
      <c r="Q69" s="72">
        <v>1037937</v>
      </c>
      <c r="R69" s="66">
        <v>1037069</v>
      </c>
    </row>
    <row r="70" spans="1:18" s="16" customFormat="1" ht="16.5">
      <c r="A70" s="24" t="s">
        <v>3</v>
      </c>
      <c r="B70" s="47">
        <v>10514</v>
      </c>
      <c r="C70" s="47">
        <v>79516</v>
      </c>
      <c r="D70" s="47">
        <v>135084</v>
      </c>
      <c r="E70" s="47">
        <v>200173</v>
      </c>
      <c r="F70" s="47">
        <v>215568</v>
      </c>
      <c r="G70" s="47">
        <v>223382</v>
      </c>
      <c r="H70" s="47">
        <v>232565</v>
      </c>
      <c r="I70" s="47">
        <v>240255</v>
      </c>
      <c r="J70" s="47">
        <v>251520</v>
      </c>
      <c r="K70" s="47">
        <v>260166</v>
      </c>
      <c r="L70" s="46">
        <v>268180</v>
      </c>
      <c r="M70" s="47">
        <v>274024</v>
      </c>
      <c r="N70" s="43">
        <v>279962</v>
      </c>
      <c r="O70" s="43">
        <v>269945</v>
      </c>
      <c r="P70" s="39">
        <v>266996</v>
      </c>
      <c r="Q70" s="39">
        <v>258790</v>
      </c>
      <c r="R70" s="39">
        <v>257913</v>
      </c>
    </row>
    <row r="71" spans="1:18" s="16" customFormat="1" ht="16.5">
      <c r="A71" s="24" t="s">
        <v>17</v>
      </c>
      <c r="B71" s="7" t="s">
        <v>2</v>
      </c>
      <c r="C71" s="7" t="s">
        <v>2</v>
      </c>
      <c r="D71" s="7">
        <v>132958</v>
      </c>
      <c r="E71" s="7">
        <v>175133</v>
      </c>
      <c r="F71" s="7">
        <v>207569</v>
      </c>
      <c r="G71" s="7">
        <v>215567</v>
      </c>
      <c r="H71" s="7">
        <v>221403</v>
      </c>
      <c r="I71" s="8">
        <v>228716</v>
      </c>
      <c r="J71" s="8">
        <v>237704</v>
      </c>
      <c r="K71" s="8">
        <v>244045</v>
      </c>
      <c r="L71" s="49">
        <v>248725</v>
      </c>
      <c r="M71" s="43">
        <v>253056</v>
      </c>
      <c r="N71" s="39">
        <v>257587</v>
      </c>
      <c r="O71" s="39">
        <v>245345</v>
      </c>
      <c r="P71" s="39">
        <v>241046</v>
      </c>
      <c r="Q71" s="39">
        <v>233999</v>
      </c>
      <c r="R71" s="39">
        <v>231865</v>
      </c>
    </row>
    <row r="72" spans="1:18" s="16" customFormat="1" ht="16.5">
      <c r="A72" s="24" t="s">
        <v>16</v>
      </c>
      <c r="B72" s="7" t="s">
        <v>2</v>
      </c>
      <c r="C72" s="7" t="s">
        <v>2</v>
      </c>
      <c r="D72" s="7">
        <v>129816</v>
      </c>
      <c r="E72" s="7">
        <v>155733</v>
      </c>
      <c r="F72" s="7">
        <v>149760</v>
      </c>
      <c r="G72" s="7">
        <v>153028</v>
      </c>
      <c r="H72" s="7">
        <v>157444</v>
      </c>
      <c r="I72" s="51">
        <v>163341</v>
      </c>
      <c r="J72" s="8">
        <v>165780</v>
      </c>
      <c r="K72" s="8">
        <v>169275</v>
      </c>
      <c r="L72" s="51">
        <v>171874</v>
      </c>
      <c r="M72" s="43">
        <v>173889</v>
      </c>
      <c r="N72" s="39">
        <v>176218</v>
      </c>
      <c r="O72" s="39">
        <v>171251</v>
      </c>
      <c r="P72" s="39">
        <v>168898</v>
      </c>
      <c r="Q72" s="39">
        <v>164933</v>
      </c>
      <c r="R72" s="39">
        <v>162634</v>
      </c>
    </row>
    <row r="73" spans="1:18" s="16" customFormat="1" ht="16.5">
      <c r="A73" s="24" t="s">
        <v>19</v>
      </c>
      <c r="B73" s="7" t="s">
        <v>2</v>
      </c>
      <c r="C73" s="7" t="s">
        <v>2</v>
      </c>
      <c r="D73" s="7">
        <v>150186</v>
      </c>
      <c r="E73" s="7">
        <v>190512</v>
      </c>
      <c r="F73" s="7">
        <v>182000</v>
      </c>
      <c r="G73" s="7">
        <v>186212</v>
      </c>
      <c r="H73" s="7">
        <v>190923</v>
      </c>
      <c r="I73" s="8">
        <v>201790</v>
      </c>
      <c r="J73" s="8">
        <v>203580</v>
      </c>
      <c r="K73" s="8">
        <v>206831</v>
      </c>
      <c r="L73" s="49">
        <v>209659</v>
      </c>
      <c r="M73" s="43">
        <v>211312</v>
      </c>
      <c r="N73" s="39">
        <v>213503</v>
      </c>
      <c r="O73" s="39">
        <v>203368</v>
      </c>
      <c r="P73" s="39">
        <v>200792</v>
      </c>
      <c r="Q73" s="39">
        <v>193288</v>
      </c>
      <c r="R73" s="39">
        <v>193287</v>
      </c>
    </row>
    <row r="74" spans="1:18" s="16" customFormat="1" ht="16.5">
      <c r="A74" s="24" t="s">
        <v>20</v>
      </c>
      <c r="B74" s="7" t="s">
        <v>2</v>
      </c>
      <c r="C74" s="7" t="s">
        <v>2</v>
      </c>
      <c r="D74" s="7">
        <v>39282</v>
      </c>
      <c r="E74" s="7">
        <v>49948</v>
      </c>
      <c r="F74" s="7">
        <v>48529</v>
      </c>
      <c r="G74" s="7">
        <v>49936</v>
      </c>
      <c r="H74" s="7">
        <v>50107</v>
      </c>
      <c r="I74" s="51">
        <v>52310</v>
      </c>
      <c r="J74" s="51">
        <v>54288</v>
      </c>
      <c r="K74" s="8">
        <v>57622</v>
      </c>
      <c r="L74" s="49">
        <v>57572</v>
      </c>
      <c r="M74" s="43">
        <v>59650</v>
      </c>
      <c r="N74" s="39">
        <v>61504</v>
      </c>
      <c r="O74" s="39">
        <v>60294</v>
      </c>
      <c r="P74" s="39">
        <v>60139</v>
      </c>
      <c r="Q74" s="39">
        <v>58299</v>
      </c>
      <c r="R74" s="39">
        <v>58088</v>
      </c>
    </row>
    <row r="75" spans="1:18" s="16" customFormat="1" ht="16.5">
      <c r="A75" s="24" t="s">
        <v>1</v>
      </c>
      <c r="B75" s="7" t="s">
        <v>2</v>
      </c>
      <c r="C75" s="7" t="s">
        <v>2</v>
      </c>
      <c r="D75" s="7">
        <v>84704</v>
      </c>
      <c r="E75" s="7">
        <v>97379</v>
      </c>
      <c r="F75" s="7">
        <v>104915</v>
      </c>
      <c r="G75" s="7">
        <v>105164</v>
      </c>
      <c r="H75" s="7">
        <v>107752</v>
      </c>
      <c r="I75" s="8">
        <v>112865</v>
      </c>
      <c r="J75" s="8">
        <v>119656</v>
      </c>
      <c r="K75" s="8">
        <v>124684</v>
      </c>
      <c r="L75" s="49">
        <v>127142</v>
      </c>
      <c r="M75" s="43">
        <v>133152</v>
      </c>
      <c r="N75" s="39">
        <v>139386</v>
      </c>
      <c r="O75" s="39">
        <v>135182</v>
      </c>
      <c r="P75" s="39">
        <v>132377</v>
      </c>
      <c r="Q75" s="39">
        <v>128628</v>
      </c>
      <c r="R75" s="39">
        <v>133282</v>
      </c>
    </row>
    <row r="76" spans="1:18" s="4" customFormat="1" ht="16.5">
      <c r="A76" s="68" t="s">
        <v>58</v>
      </c>
      <c r="B76" s="62">
        <v>318299</v>
      </c>
      <c r="C76" s="62">
        <v>570252</v>
      </c>
      <c r="D76" s="62">
        <v>855265</v>
      </c>
      <c r="E76" s="62">
        <v>1275484</v>
      </c>
      <c r="F76" s="62">
        <v>1449247</v>
      </c>
      <c r="G76" s="65">
        <v>1489407</v>
      </c>
      <c r="H76" s="62">
        <v>1523886</v>
      </c>
      <c r="I76" s="65">
        <v>1552956</v>
      </c>
      <c r="J76" s="65">
        <v>1595620</v>
      </c>
      <c r="K76" s="65">
        <v>1627618</v>
      </c>
      <c r="L76" s="71">
        <v>1663773</v>
      </c>
      <c r="M76" s="72">
        <f>SUM(M77:M82)</f>
        <v>1676379</v>
      </c>
      <c r="N76" s="66">
        <f>SUM(N77:N82)</f>
        <v>1727596</v>
      </c>
      <c r="O76" s="66">
        <v>1805508</v>
      </c>
      <c r="P76" s="66">
        <v>1892265</v>
      </c>
      <c r="Q76" s="66">
        <v>1951870</v>
      </c>
      <c r="R76" s="66">
        <v>1977047</v>
      </c>
    </row>
    <row r="77" spans="1:18" s="16" customFormat="1" ht="16.5">
      <c r="A77" s="24" t="s">
        <v>4</v>
      </c>
      <c r="B77" s="7">
        <v>13365</v>
      </c>
      <c r="C77" s="7">
        <v>81532</v>
      </c>
      <c r="D77" s="7">
        <v>161242</v>
      </c>
      <c r="E77" s="7">
        <v>278901</v>
      </c>
      <c r="F77" s="7">
        <v>330577</v>
      </c>
      <c r="G77" s="8">
        <v>341515</v>
      </c>
      <c r="H77" s="7">
        <v>351579</v>
      </c>
      <c r="I77" s="8">
        <v>361433</v>
      </c>
      <c r="J77" s="8">
        <v>374622</v>
      </c>
      <c r="K77" s="8">
        <v>383259</v>
      </c>
      <c r="L77" s="49">
        <v>393465</v>
      </c>
      <c r="M77" s="43">
        <v>399890</v>
      </c>
      <c r="N77" s="39">
        <v>408618</v>
      </c>
      <c r="O77" s="39">
        <v>432633</v>
      </c>
      <c r="P77" s="39">
        <v>454385</v>
      </c>
      <c r="Q77" s="39">
        <v>469070</v>
      </c>
      <c r="R77" s="39">
        <v>477283</v>
      </c>
    </row>
    <row r="78" spans="1:18" s="16" customFormat="1" ht="16.5">
      <c r="A78" s="24" t="s">
        <v>12</v>
      </c>
      <c r="B78" s="7" t="s">
        <v>2</v>
      </c>
      <c r="C78" s="7" t="s">
        <v>2</v>
      </c>
      <c r="D78" s="7">
        <v>79690</v>
      </c>
      <c r="E78" s="7">
        <v>127465</v>
      </c>
      <c r="F78" s="7">
        <v>147534</v>
      </c>
      <c r="G78" s="8">
        <v>151509</v>
      </c>
      <c r="H78" s="7">
        <v>157502</v>
      </c>
      <c r="I78" s="8">
        <v>159572</v>
      </c>
      <c r="J78" s="8">
        <v>165632</v>
      </c>
      <c r="K78" s="8">
        <v>171515</v>
      </c>
      <c r="L78" s="49">
        <v>177222</v>
      </c>
      <c r="M78" s="43">
        <v>182758</v>
      </c>
      <c r="N78" s="39">
        <v>189634</v>
      </c>
      <c r="O78" s="39">
        <v>199520</v>
      </c>
      <c r="P78" s="77">
        <v>207929</v>
      </c>
      <c r="Q78" s="39">
        <v>213727</v>
      </c>
      <c r="R78" s="39">
        <v>217067</v>
      </c>
    </row>
    <row r="79" spans="1:18" s="16" customFormat="1" ht="16.5">
      <c r="A79" s="24" t="s">
        <v>17</v>
      </c>
      <c r="B79" s="7" t="s">
        <v>2</v>
      </c>
      <c r="C79" s="7" t="s">
        <v>2</v>
      </c>
      <c r="D79" s="7">
        <v>229469</v>
      </c>
      <c r="E79" s="7">
        <v>335543</v>
      </c>
      <c r="F79" s="7">
        <v>364200</v>
      </c>
      <c r="G79" s="8">
        <v>370365</v>
      </c>
      <c r="H79" s="7">
        <v>377776</v>
      </c>
      <c r="I79" s="8">
        <v>385123</v>
      </c>
      <c r="J79" s="51">
        <v>388071</v>
      </c>
      <c r="K79" s="8">
        <v>392688</v>
      </c>
      <c r="L79" s="49">
        <v>398772</v>
      </c>
      <c r="M79" s="43">
        <v>401037</v>
      </c>
      <c r="N79" s="39">
        <v>408336</v>
      </c>
      <c r="O79" s="39">
        <v>425622</v>
      </c>
      <c r="P79" s="39">
        <v>450142</v>
      </c>
      <c r="Q79" s="39">
        <v>463100</v>
      </c>
      <c r="R79" s="39">
        <v>466949</v>
      </c>
    </row>
    <row r="80" spans="1:18" s="16" customFormat="1" ht="16.5">
      <c r="A80" s="24" t="s">
        <v>16</v>
      </c>
      <c r="B80" s="7" t="s">
        <v>2</v>
      </c>
      <c r="C80" s="7" t="s">
        <v>2</v>
      </c>
      <c r="D80" s="7">
        <v>175030</v>
      </c>
      <c r="E80" s="7">
        <v>236225</v>
      </c>
      <c r="F80" s="7">
        <v>286165</v>
      </c>
      <c r="G80" s="8">
        <v>293228</v>
      </c>
      <c r="H80" s="7">
        <v>299345</v>
      </c>
      <c r="I80" s="8">
        <v>301932</v>
      </c>
      <c r="J80" s="8">
        <v>309293</v>
      </c>
      <c r="K80" s="8">
        <v>313950</v>
      </c>
      <c r="L80" s="49">
        <v>324398</v>
      </c>
      <c r="M80" s="43">
        <v>329931</v>
      </c>
      <c r="N80" s="39">
        <v>339387</v>
      </c>
      <c r="O80" s="39">
        <v>348794</v>
      </c>
      <c r="P80" s="39">
        <v>362018</v>
      </c>
      <c r="Q80" s="39">
        <v>371392</v>
      </c>
      <c r="R80" s="39">
        <v>376082</v>
      </c>
    </row>
    <row r="81" spans="1:18" s="16" customFormat="1" ht="16.5">
      <c r="A81" s="24" t="s">
        <v>5</v>
      </c>
      <c r="B81" s="7" t="s">
        <v>2</v>
      </c>
      <c r="C81" s="7" t="s">
        <v>2</v>
      </c>
      <c r="D81" s="7">
        <v>83043</v>
      </c>
      <c r="E81" s="7">
        <v>106297</v>
      </c>
      <c r="F81" s="7">
        <v>120088</v>
      </c>
      <c r="G81" s="8">
        <v>126883</v>
      </c>
      <c r="H81" s="7">
        <v>129310</v>
      </c>
      <c r="I81" s="8">
        <v>130146</v>
      </c>
      <c r="J81" s="51">
        <v>131905</v>
      </c>
      <c r="K81" s="8">
        <v>131603</v>
      </c>
      <c r="L81" s="49">
        <v>135372</v>
      </c>
      <c r="M81" s="43">
        <v>137922</v>
      </c>
      <c r="N81" s="39">
        <v>141874</v>
      </c>
      <c r="O81" s="39">
        <v>153751</v>
      </c>
      <c r="P81" s="39">
        <v>162108</v>
      </c>
      <c r="Q81" s="39">
        <v>168038</v>
      </c>
      <c r="R81" s="39">
        <v>173210</v>
      </c>
    </row>
    <row r="82" spans="1:18" s="16" customFormat="1" ht="16.5">
      <c r="A82" s="24" t="s">
        <v>1</v>
      </c>
      <c r="B82" s="7" t="s">
        <v>2</v>
      </c>
      <c r="C82" s="7" t="s">
        <v>2</v>
      </c>
      <c r="D82" s="7">
        <v>126791</v>
      </c>
      <c r="E82" s="7">
        <v>191053</v>
      </c>
      <c r="F82" s="7">
        <v>200683</v>
      </c>
      <c r="G82" s="8">
        <v>205907</v>
      </c>
      <c r="H82" s="7">
        <v>208374</v>
      </c>
      <c r="I82" s="8">
        <v>214750</v>
      </c>
      <c r="J82" s="8">
        <v>226097</v>
      </c>
      <c r="K82" s="8">
        <v>234603</v>
      </c>
      <c r="L82" s="49">
        <v>234544</v>
      </c>
      <c r="M82" s="43">
        <v>224841</v>
      </c>
      <c r="N82" s="39">
        <v>239747</v>
      </c>
      <c r="O82" s="39">
        <v>245188</v>
      </c>
      <c r="P82" s="39">
        <v>255683</v>
      </c>
      <c r="Q82" s="39">
        <v>266543</v>
      </c>
      <c r="R82" s="39">
        <v>266456</v>
      </c>
    </row>
    <row r="83" spans="1:18" s="4" customFormat="1" ht="16.5" customHeight="1">
      <c r="A83" s="34" t="s">
        <v>63</v>
      </c>
      <c r="B83" s="66">
        <f aca="true" t="shared" si="19" ref="B83:R83">SUM(B84:B85)</f>
        <v>1488095</v>
      </c>
      <c r="C83" s="66">
        <f t="shared" si="19"/>
        <v>2361310</v>
      </c>
      <c r="D83" s="66">
        <f t="shared" si="19"/>
        <v>2882143</v>
      </c>
      <c r="E83" s="66">
        <f t="shared" si="19"/>
        <v>3289554</v>
      </c>
      <c r="F83" s="66">
        <f t="shared" si="19"/>
        <v>3530071</v>
      </c>
      <c r="G83" s="66">
        <f t="shared" si="19"/>
        <v>3602159</v>
      </c>
      <c r="H83" s="66">
        <f t="shared" si="19"/>
        <v>3669491</v>
      </c>
      <c r="I83" s="66">
        <f t="shared" si="19"/>
        <v>3765003</v>
      </c>
      <c r="J83" s="66">
        <f t="shared" si="19"/>
        <v>3889758</v>
      </c>
      <c r="K83" s="66">
        <f t="shared" si="19"/>
        <v>4042708</v>
      </c>
      <c r="L83" s="66">
        <f t="shared" si="19"/>
        <v>4062573.238095238</v>
      </c>
      <c r="M83" s="66">
        <f t="shared" si="19"/>
        <v>4081742.476190476</v>
      </c>
      <c r="N83" s="66">
        <f t="shared" si="19"/>
        <v>4203095.095238095</v>
      </c>
      <c r="O83" s="66">
        <f t="shared" si="19"/>
        <v>4233039.428571429</v>
      </c>
      <c r="P83" s="66">
        <f t="shared" si="19"/>
        <v>4328176</v>
      </c>
      <c r="Q83" s="78">
        <f t="shared" si="19"/>
        <v>4360995.261904762</v>
      </c>
      <c r="R83" s="66">
        <f t="shared" si="19"/>
        <v>4355057.142857143</v>
      </c>
    </row>
    <row r="84" spans="1:18" s="15" customFormat="1" ht="18">
      <c r="A84" s="24" t="s">
        <v>77</v>
      </c>
      <c r="B84" s="47">
        <v>1378095</v>
      </c>
      <c r="C84" s="47">
        <v>2198310</v>
      </c>
      <c r="D84" s="47">
        <v>2737143</v>
      </c>
      <c r="E84" s="47">
        <v>3113214</v>
      </c>
      <c r="F84" s="47">
        <v>3353320</v>
      </c>
      <c r="G84" s="47">
        <v>3424616</v>
      </c>
      <c r="H84" s="47">
        <v>3492285</v>
      </c>
      <c r="I84" s="47">
        <v>3580620</v>
      </c>
      <c r="J84" s="47">
        <v>3699500</v>
      </c>
      <c r="K84" s="47">
        <v>3843128</v>
      </c>
      <c r="L84" s="46">
        <f>162554164/42</f>
        <v>3870337.238095238</v>
      </c>
      <c r="M84" s="46">
        <f>163478342/42</f>
        <v>3892341.476190476</v>
      </c>
      <c r="N84" s="43">
        <f>168682210/42</f>
        <v>4016243.095238095</v>
      </c>
      <c r="O84" s="43">
        <f>170069064/42</f>
        <v>4049263.4285714286</v>
      </c>
      <c r="P84" s="43">
        <f>173531190/42</f>
        <v>4131695</v>
      </c>
      <c r="Q84" s="77">
        <v>4161592.261904762</v>
      </c>
      <c r="R84" s="39">
        <v>4165008.1428571427</v>
      </c>
    </row>
    <row r="85" spans="1:18" s="15" customFormat="1" ht="18">
      <c r="A85" s="24" t="s">
        <v>78</v>
      </c>
      <c r="B85" s="47">
        <v>110000</v>
      </c>
      <c r="C85" s="47">
        <v>163000</v>
      </c>
      <c r="D85" s="47">
        <v>145000</v>
      </c>
      <c r="E85" s="47">
        <v>176340</v>
      </c>
      <c r="F85" s="47">
        <v>176751</v>
      </c>
      <c r="G85" s="47">
        <v>177543</v>
      </c>
      <c r="H85" s="47">
        <v>177206</v>
      </c>
      <c r="I85" s="47">
        <v>184383</v>
      </c>
      <c r="J85" s="47">
        <v>190258</v>
      </c>
      <c r="K85" s="47">
        <v>199580</v>
      </c>
      <c r="L85" s="47">
        <v>192236</v>
      </c>
      <c r="M85" s="47">
        <v>189401</v>
      </c>
      <c r="N85" s="54">
        <v>186852</v>
      </c>
      <c r="O85" s="54">
        <v>183776</v>
      </c>
      <c r="P85" s="39">
        <v>196481</v>
      </c>
      <c r="Q85" s="77">
        <v>199403</v>
      </c>
      <c r="R85" s="39">
        <v>190049</v>
      </c>
    </row>
    <row r="86" spans="1:18" s="15" customFormat="1" ht="18">
      <c r="A86" s="12" t="s">
        <v>79</v>
      </c>
      <c r="B86" s="14"/>
      <c r="C86" s="14"/>
      <c r="D86" s="14"/>
      <c r="E86" s="14"/>
      <c r="F86" s="14"/>
      <c r="G86" s="14"/>
      <c r="H86" s="14"/>
      <c r="I86" s="14"/>
      <c r="J86" s="14"/>
      <c r="K86" s="14"/>
      <c r="L86" s="14"/>
      <c r="M86" s="38"/>
      <c r="N86" s="41"/>
      <c r="O86" s="41"/>
      <c r="P86" s="58"/>
      <c r="Q86" s="58"/>
      <c r="R86" s="58"/>
    </row>
    <row r="87" spans="1:18" s="5" customFormat="1" ht="16.5">
      <c r="A87" s="28" t="s">
        <v>9</v>
      </c>
      <c r="B87" s="8">
        <v>36399</v>
      </c>
      <c r="C87" s="8">
        <v>52627</v>
      </c>
      <c r="D87" s="8">
        <v>51091</v>
      </c>
      <c r="E87" s="8">
        <v>44599</v>
      </c>
      <c r="F87" s="8">
        <v>40716</v>
      </c>
      <c r="G87" s="8">
        <v>41817</v>
      </c>
      <c r="H87" s="8">
        <v>42065</v>
      </c>
      <c r="I87" s="8">
        <v>42013</v>
      </c>
      <c r="J87" s="8">
        <v>41501</v>
      </c>
      <c r="K87" s="8">
        <v>41717</v>
      </c>
      <c r="L87" s="8">
        <v>41945</v>
      </c>
      <c r="M87" s="51">
        <v>42196</v>
      </c>
      <c r="N87" s="60">
        <v>43005</v>
      </c>
      <c r="O87" s="60">
        <v>42884</v>
      </c>
      <c r="P87" s="60">
        <v>42836</v>
      </c>
      <c r="Q87" s="77">
        <v>43510</v>
      </c>
      <c r="R87" s="39">
        <v>42642</v>
      </c>
    </row>
    <row r="88" spans="1:18" s="5" customFormat="1" ht="16.5">
      <c r="A88" s="26" t="s">
        <v>24</v>
      </c>
      <c r="B88" s="49" t="s">
        <v>2</v>
      </c>
      <c r="C88" s="49" t="s">
        <v>2</v>
      </c>
      <c r="D88" s="49" t="s">
        <v>2</v>
      </c>
      <c r="E88" s="49">
        <v>3231000</v>
      </c>
      <c r="F88" s="49">
        <v>3266000</v>
      </c>
      <c r="G88" s="49">
        <v>3465000</v>
      </c>
      <c r="H88" s="49">
        <v>3483000</v>
      </c>
      <c r="I88" s="49">
        <v>3348000</v>
      </c>
      <c r="J88" s="49">
        <v>3192000</v>
      </c>
      <c r="K88" s="49">
        <v>3236000</v>
      </c>
      <c r="L88" s="46">
        <v>3189000</v>
      </c>
      <c r="M88" s="46">
        <v>3033000</v>
      </c>
      <c r="N88" s="43">
        <v>2926000</v>
      </c>
      <c r="O88" s="43">
        <v>2889000</v>
      </c>
      <c r="P88" s="39">
        <v>2788000</v>
      </c>
      <c r="Q88" s="39">
        <v>2699000</v>
      </c>
      <c r="R88" s="39">
        <v>2575000</v>
      </c>
    </row>
    <row r="89" spans="1:18" s="5" customFormat="1" ht="17.25" thickBot="1">
      <c r="A89" s="36" t="s">
        <v>10</v>
      </c>
      <c r="B89" s="13" t="s">
        <v>2</v>
      </c>
      <c r="C89" s="13" t="s">
        <v>2</v>
      </c>
      <c r="D89" s="13" t="s">
        <v>2</v>
      </c>
      <c r="E89" s="13">
        <v>6471000</v>
      </c>
      <c r="F89" s="13">
        <v>6496000</v>
      </c>
      <c r="G89" s="13">
        <v>6699000</v>
      </c>
      <c r="H89" s="13">
        <v>6770000</v>
      </c>
      <c r="I89" s="13">
        <v>6624000</v>
      </c>
      <c r="J89" s="13">
        <v>6335000</v>
      </c>
      <c r="K89" s="13">
        <v>6279000</v>
      </c>
      <c r="L89" s="20">
        <v>6394000</v>
      </c>
      <c r="M89" s="44">
        <v>6323000</v>
      </c>
      <c r="N89" s="55">
        <v>6316000</v>
      </c>
      <c r="O89" s="55">
        <v>6328000</v>
      </c>
      <c r="P89" s="55">
        <v>6181000</v>
      </c>
      <c r="Q89" s="55">
        <v>6159000</v>
      </c>
      <c r="R89" s="55">
        <v>5973000</v>
      </c>
    </row>
    <row r="90" spans="1:7" ht="12.75">
      <c r="A90" s="92" t="s">
        <v>30</v>
      </c>
      <c r="B90" s="93"/>
      <c r="C90" s="93"/>
      <c r="D90" s="93"/>
      <c r="E90" s="93"/>
      <c r="F90" s="94"/>
      <c r="G90" s="94"/>
    </row>
    <row r="91" spans="1:7" ht="12" customHeight="1">
      <c r="A91" s="81"/>
      <c r="B91" s="95"/>
      <c r="C91" s="95"/>
      <c r="D91" s="95"/>
      <c r="E91" s="95"/>
      <c r="F91" s="80"/>
      <c r="G91" s="80"/>
    </row>
    <row r="92" spans="1:15" s="1" customFormat="1" ht="41.25" customHeight="1">
      <c r="A92" s="87" t="s">
        <v>27</v>
      </c>
      <c r="B92" s="80"/>
      <c r="C92" s="80"/>
      <c r="D92" s="80"/>
      <c r="E92" s="80"/>
      <c r="F92" s="80"/>
      <c r="G92" s="80"/>
      <c r="H92" s="45"/>
      <c r="I92" s="45"/>
      <c r="J92" s="45"/>
      <c r="K92" s="45"/>
      <c r="L92" s="45"/>
      <c r="M92" s="45"/>
      <c r="N92" s="45"/>
      <c r="O92" s="45"/>
    </row>
    <row r="93" spans="1:15" s="1" customFormat="1" ht="13.5" customHeight="1">
      <c r="A93" s="79" t="s">
        <v>28</v>
      </c>
      <c r="B93" s="80"/>
      <c r="C93" s="80"/>
      <c r="D93" s="80"/>
      <c r="E93" s="80"/>
      <c r="F93" s="80"/>
      <c r="G93" s="80"/>
      <c r="H93" s="45"/>
      <c r="I93" s="45"/>
      <c r="J93" s="45"/>
      <c r="K93" s="45"/>
      <c r="L93" s="45"/>
      <c r="M93" s="45"/>
      <c r="N93" s="45"/>
      <c r="O93" s="45"/>
    </row>
    <row r="94" spans="1:15" s="1" customFormat="1" ht="25.5" customHeight="1">
      <c r="A94" s="79" t="s">
        <v>109</v>
      </c>
      <c r="B94" s="80"/>
      <c r="C94" s="80"/>
      <c r="D94" s="80"/>
      <c r="E94" s="80"/>
      <c r="F94" s="80"/>
      <c r="G94" s="80"/>
      <c r="H94" s="45"/>
      <c r="I94" s="45"/>
      <c r="J94" s="45"/>
      <c r="K94" s="45"/>
      <c r="L94" s="45"/>
      <c r="M94" s="45"/>
      <c r="N94" s="45"/>
      <c r="O94" s="45"/>
    </row>
    <row r="95" spans="1:15" s="1" customFormat="1" ht="14.25" customHeight="1">
      <c r="A95" s="79" t="s">
        <v>110</v>
      </c>
      <c r="B95" s="80"/>
      <c r="C95" s="80"/>
      <c r="D95" s="80"/>
      <c r="E95" s="80"/>
      <c r="F95" s="80"/>
      <c r="G95" s="80"/>
      <c r="H95" s="45"/>
      <c r="I95" s="45"/>
      <c r="J95" s="45"/>
      <c r="K95" s="45"/>
      <c r="L95" s="45"/>
      <c r="M95" s="45"/>
      <c r="N95" s="45"/>
      <c r="O95" s="45"/>
    </row>
    <row r="96" spans="1:15" s="1" customFormat="1" ht="16.5" customHeight="1">
      <c r="A96" s="87" t="s">
        <v>111</v>
      </c>
      <c r="B96" s="80"/>
      <c r="C96" s="80"/>
      <c r="D96" s="80"/>
      <c r="E96" s="80"/>
      <c r="F96" s="80"/>
      <c r="G96" s="80"/>
      <c r="H96" s="45"/>
      <c r="I96" s="45"/>
      <c r="J96" s="45"/>
      <c r="K96" s="45"/>
      <c r="L96" s="45"/>
      <c r="M96" s="45"/>
      <c r="N96" s="45"/>
      <c r="O96" s="45"/>
    </row>
    <row r="97" spans="1:15" s="1" customFormat="1" ht="25.5" customHeight="1">
      <c r="A97" s="87" t="s">
        <v>29</v>
      </c>
      <c r="B97" s="80"/>
      <c r="C97" s="80"/>
      <c r="D97" s="80"/>
      <c r="E97" s="80"/>
      <c r="F97" s="80"/>
      <c r="G97" s="80"/>
      <c r="H97" s="45"/>
      <c r="I97" s="45"/>
      <c r="J97" s="45"/>
      <c r="K97" s="45"/>
      <c r="L97" s="45"/>
      <c r="M97" s="45"/>
      <c r="N97" s="45"/>
      <c r="O97" s="45"/>
    </row>
    <row r="98" spans="1:15" s="1" customFormat="1" ht="13.5" customHeight="1">
      <c r="A98" s="79" t="s">
        <v>35</v>
      </c>
      <c r="B98" s="80"/>
      <c r="C98" s="80"/>
      <c r="D98" s="80"/>
      <c r="E98" s="80"/>
      <c r="F98" s="80"/>
      <c r="G98" s="80"/>
      <c r="H98" s="45"/>
      <c r="I98" s="45"/>
      <c r="J98" s="45"/>
      <c r="K98" s="45"/>
      <c r="L98" s="45"/>
      <c r="M98" s="45"/>
      <c r="N98" s="45"/>
      <c r="O98" s="45"/>
    </row>
    <row r="99" spans="1:15" s="1" customFormat="1" ht="25.5" customHeight="1">
      <c r="A99" s="87" t="s">
        <v>91</v>
      </c>
      <c r="B99" s="80"/>
      <c r="C99" s="80"/>
      <c r="D99" s="80"/>
      <c r="E99" s="80"/>
      <c r="F99" s="80"/>
      <c r="G99" s="80"/>
      <c r="H99" s="45"/>
      <c r="I99" s="45"/>
      <c r="J99" s="45"/>
      <c r="K99" s="45"/>
      <c r="L99" s="45"/>
      <c r="M99" s="45"/>
      <c r="N99" s="45"/>
      <c r="O99" s="45"/>
    </row>
    <row r="100" spans="1:15" s="1" customFormat="1" ht="25.5" customHeight="1">
      <c r="A100" s="87" t="s">
        <v>92</v>
      </c>
      <c r="B100" s="88"/>
      <c r="C100" s="88"/>
      <c r="D100" s="88"/>
      <c r="E100" s="88"/>
      <c r="F100" s="80"/>
      <c r="G100" s="80"/>
      <c r="H100" s="45"/>
      <c r="I100" s="45"/>
      <c r="J100" s="45"/>
      <c r="K100" s="45"/>
      <c r="L100" s="45"/>
      <c r="M100" s="45"/>
      <c r="N100" s="45"/>
      <c r="O100" s="45"/>
    </row>
    <row r="101" spans="1:15" s="1" customFormat="1" ht="31.5" customHeight="1">
      <c r="A101" s="87" t="s">
        <v>80</v>
      </c>
      <c r="B101" s="80"/>
      <c r="C101" s="80"/>
      <c r="D101" s="80"/>
      <c r="E101" s="80"/>
      <c r="F101" s="80"/>
      <c r="G101" s="80"/>
      <c r="H101" s="45"/>
      <c r="I101" s="45"/>
      <c r="J101" s="45"/>
      <c r="K101" s="45"/>
      <c r="L101" s="45"/>
      <c r="M101" s="45"/>
      <c r="N101" s="45"/>
      <c r="O101" s="45"/>
    </row>
    <row r="102" spans="1:15" s="1" customFormat="1" ht="11.25" customHeight="1">
      <c r="A102" s="85"/>
      <c r="B102" s="80"/>
      <c r="C102" s="80"/>
      <c r="D102" s="80"/>
      <c r="E102" s="80"/>
      <c r="F102" s="80"/>
      <c r="G102" s="80"/>
      <c r="H102" s="45"/>
      <c r="I102" s="45"/>
      <c r="J102" s="45"/>
      <c r="K102" s="45"/>
      <c r="L102" s="45"/>
      <c r="M102" s="45"/>
      <c r="N102" s="45"/>
      <c r="O102" s="45"/>
    </row>
    <row r="103" spans="1:8" s="1" customFormat="1" ht="13.5" customHeight="1">
      <c r="A103" s="86" t="s">
        <v>31</v>
      </c>
      <c r="B103" s="82"/>
      <c r="C103" s="82"/>
      <c r="D103" s="82"/>
      <c r="E103" s="84"/>
      <c r="F103" s="80"/>
      <c r="G103" s="80"/>
      <c r="H103" s="2"/>
    </row>
    <row r="104" spans="1:8" s="1" customFormat="1" ht="39" customHeight="1">
      <c r="A104" s="82" t="s">
        <v>112</v>
      </c>
      <c r="B104" s="82"/>
      <c r="C104" s="82"/>
      <c r="D104" s="82"/>
      <c r="E104" s="82"/>
      <c r="F104" s="80"/>
      <c r="G104" s="80"/>
      <c r="H104" s="2"/>
    </row>
    <row r="105" spans="1:15" s="1" customFormat="1" ht="63" customHeight="1">
      <c r="A105" s="82" t="s">
        <v>32</v>
      </c>
      <c r="B105" s="80"/>
      <c r="C105" s="80"/>
      <c r="D105" s="80"/>
      <c r="E105" s="80"/>
      <c r="F105" s="80"/>
      <c r="G105" s="80"/>
      <c r="H105" s="45"/>
      <c r="I105" s="45"/>
      <c r="J105" s="45"/>
      <c r="K105" s="45"/>
      <c r="L105" s="45"/>
      <c r="M105" s="45"/>
      <c r="N105" s="45"/>
      <c r="O105" s="45"/>
    </row>
    <row r="106" spans="1:15" s="1" customFormat="1" ht="37.5" customHeight="1">
      <c r="A106" s="82" t="s">
        <v>25</v>
      </c>
      <c r="B106" s="80"/>
      <c r="C106" s="80"/>
      <c r="D106" s="80"/>
      <c r="E106" s="80"/>
      <c r="F106" s="80"/>
      <c r="G106" s="80"/>
      <c r="H106" s="45"/>
      <c r="I106" s="45"/>
      <c r="J106" s="45"/>
      <c r="K106" s="45"/>
      <c r="L106" s="45"/>
      <c r="M106" s="45"/>
      <c r="N106" s="45"/>
      <c r="O106" s="45"/>
    </row>
    <row r="107" spans="1:15" s="1" customFormat="1" ht="27" customHeight="1">
      <c r="A107" s="82" t="s">
        <v>26</v>
      </c>
      <c r="B107" s="80"/>
      <c r="C107" s="80"/>
      <c r="D107" s="80"/>
      <c r="E107" s="80"/>
      <c r="F107" s="80"/>
      <c r="G107" s="80"/>
      <c r="H107" s="45"/>
      <c r="I107" s="45"/>
      <c r="J107" s="45"/>
      <c r="K107" s="45"/>
      <c r="L107" s="45"/>
      <c r="M107" s="45"/>
      <c r="N107" s="45"/>
      <c r="O107" s="45"/>
    </row>
    <row r="108" spans="1:15" s="1" customFormat="1" ht="13.5" customHeight="1">
      <c r="A108" s="82"/>
      <c r="B108" s="80"/>
      <c r="C108" s="80"/>
      <c r="D108" s="80"/>
      <c r="E108" s="80"/>
      <c r="F108" s="80"/>
      <c r="G108" s="80"/>
      <c r="H108" s="45"/>
      <c r="I108" s="45"/>
      <c r="J108" s="45"/>
      <c r="K108" s="45"/>
      <c r="L108" s="45"/>
      <c r="M108" s="45"/>
      <c r="N108" s="45"/>
      <c r="O108" s="45"/>
    </row>
    <row r="109" spans="1:8" s="1" customFormat="1" ht="12.75">
      <c r="A109" s="83" t="s">
        <v>33</v>
      </c>
      <c r="B109" s="84"/>
      <c r="C109" s="84"/>
      <c r="D109" s="84"/>
      <c r="E109" s="84"/>
      <c r="F109" s="80"/>
      <c r="G109" s="80"/>
      <c r="H109" s="2"/>
    </row>
    <row r="110" spans="1:8" s="1" customFormat="1" ht="12" customHeight="1">
      <c r="A110" s="81" t="s">
        <v>34</v>
      </c>
      <c r="B110" s="84"/>
      <c r="C110" s="84"/>
      <c r="D110" s="84"/>
      <c r="E110" s="84"/>
      <c r="F110" s="80"/>
      <c r="G110" s="80"/>
      <c r="H110" s="2"/>
    </row>
    <row r="111" spans="1:8" s="1" customFormat="1" ht="25.5" customHeight="1">
      <c r="A111" s="79" t="s">
        <v>90</v>
      </c>
      <c r="B111" s="80"/>
      <c r="C111" s="80"/>
      <c r="D111" s="80"/>
      <c r="E111" s="80"/>
      <c r="F111" s="80"/>
      <c r="G111" s="80"/>
      <c r="H111" s="2"/>
    </row>
    <row r="112" spans="1:8" s="1" customFormat="1" ht="13.5" customHeight="1">
      <c r="A112" s="81" t="s">
        <v>99</v>
      </c>
      <c r="B112" s="80"/>
      <c r="C112" s="80"/>
      <c r="D112" s="80"/>
      <c r="E112" s="80"/>
      <c r="F112" s="80"/>
      <c r="G112" s="80"/>
      <c r="H112" s="2"/>
    </row>
    <row r="113" spans="1:8" s="1" customFormat="1" ht="12.75" customHeight="1">
      <c r="A113" s="79" t="s">
        <v>82</v>
      </c>
      <c r="B113" s="79"/>
      <c r="C113" s="79"/>
      <c r="D113" s="79"/>
      <c r="E113" s="79"/>
      <c r="F113" s="79"/>
      <c r="G113" s="80"/>
      <c r="H113" s="2"/>
    </row>
    <row r="114" spans="1:8" s="1" customFormat="1" ht="12.75" customHeight="1">
      <c r="A114" s="81" t="s">
        <v>98</v>
      </c>
      <c r="B114" s="80"/>
      <c r="C114" s="80"/>
      <c r="D114" s="80"/>
      <c r="E114" s="80"/>
      <c r="F114" s="80"/>
      <c r="G114" s="80"/>
      <c r="H114" s="2"/>
    </row>
    <row r="115" spans="1:8" s="1" customFormat="1" ht="12.75" customHeight="1">
      <c r="A115" s="79" t="s">
        <v>83</v>
      </c>
      <c r="B115" s="79"/>
      <c r="C115" s="79"/>
      <c r="D115" s="79"/>
      <c r="E115" s="79"/>
      <c r="F115" s="79"/>
      <c r="G115" s="80"/>
      <c r="H115" s="2"/>
    </row>
    <row r="116" spans="1:8" s="1" customFormat="1" ht="12.75" customHeight="1">
      <c r="A116" s="81" t="s">
        <v>97</v>
      </c>
      <c r="B116" s="80"/>
      <c r="C116" s="80"/>
      <c r="D116" s="80"/>
      <c r="E116" s="80"/>
      <c r="F116" s="80"/>
      <c r="G116" s="80"/>
      <c r="H116" s="2"/>
    </row>
    <row r="117" spans="1:8" s="1" customFormat="1" ht="12.75" customHeight="1">
      <c r="A117" s="79" t="s">
        <v>84</v>
      </c>
      <c r="B117" s="80"/>
      <c r="C117" s="80"/>
      <c r="D117" s="80"/>
      <c r="E117" s="80"/>
      <c r="F117" s="80"/>
      <c r="G117" s="80"/>
      <c r="H117" s="2"/>
    </row>
    <row r="118" spans="1:8" s="1" customFormat="1" ht="12.75" customHeight="1">
      <c r="A118" s="81" t="s">
        <v>95</v>
      </c>
      <c r="B118" s="81"/>
      <c r="C118" s="81"/>
      <c r="D118" s="81"/>
      <c r="E118" s="81"/>
      <c r="F118" s="81"/>
      <c r="G118" s="80"/>
      <c r="H118" s="2"/>
    </row>
    <row r="119" spans="1:8" s="1" customFormat="1" ht="12.75" customHeight="1">
      <c r="A119" s="81" t="s">
        <v>96</v>
      </c>
      <c r="B119" s="80"/>
      <c r="C119" s="80"/>
      <c r="D119" s="80"/>
      <c r="E119" s="80"/>
      <c r="F119" s="80"/>
      <c r="G119" s="80"/>
      <c r="H119" s="2"/>
    </row>
    <row r="120" spans="1:8" s="1" customFormat="1" ht="17.25" customHeight="1">
      <c r="A120" s="79" t="s">
        <v>86</v>
      </c>
      <c r="B120" s="88"/>
      <c r="C120" s="88"/>
      <c r="D120" s="88"/>
      <c r="E120" s="88"/>
      <c r="F120" s="80"/>
      <c r="G120" s="80"/>
      <c r="H120" s="2"/>
    </row>
    <row r="121" spans="1:8" s="1" customFormat="1" ht="12.75" customHeight="1">
      <c r="A121" s="81" t="s">
        <v>100</v>
      </c>
      <c r="B121" s="80"/>
      <c r="C121" s="80"/>
      <c r="D121" s="80"/>
      <c r="E121" s="80"/>
      <c r="F121" s="80"/>
      <c r="G121" s="80"/>
      <c r="H121" s="2"/>
    </row>
    <row r="122" spans="1:8" s="1" customFormat="1" ht="12.75" customHeight="1">
      <c r="A122" s="79" t="s">
        <v>85</v>
      </c>
      <c r="B122" s="79"/>
      <c r="C122" s="79"/>
      <c r="D122" s="79"/>
      <c r="E122" s="79"/>
      <c r="F122" s="79"/>
      <c r="G122" s="80"/>
      <c r="H122" s="2"/>
    </row>
    <row r="123" spans="1:8" s="1" customFormat="1" ht="12.75" customHeight="1">
      <c r="A123" s="81" t="s">
        <v>101</v>
      </c>
      <c r="B123" s="80"/>
      <c r="C123" s="80"/>
      <c r="D123" s="80"/>
      <c r="E123" s="80"/>
      <c r="F123" s="80"/>
      <c r="G123" s="80"/>
      <c r="H123" s="2"/>
    </row>
    <row r="124" spans="1:8" s="1" customFormat="1" ht="27" customHeight="1">
      <c r="A124" s="79" t="s">
        <v>94</v>
      </c>
      <c r="B124" s="80"/>
      <c r="C124" s="80"/>
      <c r="D124" s="80"/>
      <c r="E124" s="80"/>
      <c r="F124" s="80"/>
      <c r="G124" s="80"/>
      <c r="H124" s="2"/>
    </row>
    <row r="125" spans="1:8" s="1" customFormat="1" ht="26.25" customHeight="1">
      <c r="A125" s="81" t="s">
        <v>107</v>
      </c>
      <c r="B125" s="81"/>
      <c r="C125" s="81"/>
      <c r="D125" s="81"/>
      <c r="E125" s="81"/>
      <c r="F125" s="81"/>
      <c r="G125" s="80"/>
      <c r="H125" s="2"/>
    </row>
    <row r="126" spans="1:8" s="1" customFormat="1" ht="12.75" customHeight="1">
      <c r="A126" s="79" t="s">
        <v>102</v>
      </c>
      <c r="B126" s="79"/>
      <c r="C126" s="79"/>
      <c r="D126" s="79"/>
      <c r="E126" s="79"/>
      <c r="F126" s="79"/>
      <c r="G126" s="80"/>
      <c r="H126" s="2"/>
    </row>
    <row r="127" spans="1:8" s="1" customFormat="1" ht="25.5" customHeight="1">
      <c r="A127" s="79" t="s">
        <v>87</v>
      </c>
      <c r="B127" s="80"/>
      <c r="C127" s="80"/>
      <c r="D127" s="80"/>
      <c r="E127" s="80"/>
      <c r="F127" s="80"/>
      <c r="G127" s="80"/>
      <c r="H127" s="2"/>
    </row>
    <row r="128" spans="1:8" s="1" customFormat="1" ht="12.75" customHeight="1">
      <c r="A128" s="81" t="s">
        <v>103</v>
      </c>
      <c r="B128" s="80"/>
      <c r="C128" s="80"/>
      <c r="D128" s="80"/>
      <c r="E128" s="80"/>
      <c r="F128" s="80"/>
      <c r="G128" s="80"/>
      <c r="H128" s="2"/>
    </row>
    <row r="129" spans="1:8" s="1" customFormat="1" ht="25.5" customHeight="1">
      <c r="A129" s="79" t="s">
        <v>89</v>
      </c>
      <c r="B129" s="80"/>
      <c r="C129" s="80"/>
      <c r="D129" s="80"/>
      <c r="E129" s="80"/>
      <c r="F129" s="80"/>
      <c r="G129" s="80"/>
      <c r="H129" s="2"/>
    </row>
    <row r="130" spans="1:8" s="1" customFormat="1" ht="16.5" customHeight="1">
      <c r="A130" s="81" t="s">
        <v>104</v>
      </c>
      <c r="B130" s="80"/>
      <c r="C130" s="80"/>
      <c r="D130" s="80"/>
      <c r="E130" s="80"/>
      <c r="F130" s="80"/>
      <c r="G130" s="80"/>
      <c r="H130" s="2"/>
    </row>
    <row r="131" spans="1:8" s="1" customFormat="1" ht="17.25" customHeight="1">
      <c r="A131" s="79" t="s">
        <v>93</v>
      </c>
      <c r="B131" s="80"/>
      <c r="C131" s="80"/>
      <c r="D131" s="80"/>
      <c r="E131" s="80"/>
      <c r="F131" s="80"/>
      <c r="G131" s="80"/>
      <c r="H131" s="2"/>
    </row>
    <row r="132" spans="1:8" s="1" customFormat="1" ht="25.5" customHeight="1">
      <c r="A132" s="81" t="s">
        <v>106</v>
      </c>
      <c r="B132" s="80"/>
      <c r="C132" s="80"/>
      <c r="D132" s="80"/>
      <c r="E132" s="80"/>
      <c r="F132" s="80"/>
      <c r="G132" s="80"/>
      <c r="H132" s="2"/>
    </row>
    <row r="133" spans="1:8" s="1" customFormat="1" ht="25.5" customHeight="1">
      <c r="A133" s="79" t="s">
        <v>88</v>
      </c>
      <c r="B133" s="80"/>
      <c r="C133" s="80"/>
      <c r="D133" s="80"/>
      <c r="E133" s="80"/>
      <c r="F133" s="80"/>
      <c r="G133" s="80"/>
      <c r="H133" s="2"/>
    </row>
    <row r="134" spans="1:8" s="1" customFormat="1" ht="12.75" customHeight="1">
      <c r="A134" s="81" t="s">
        <v>105</v>
      </c>
      <c r="B134" s="80"/>
      <c r="C134" s="80"/>
      <c r="D134" s="80"/>
      <c r="E134" s="80"/>
      <c r="F134" s="80"/>
      <c r="G134" s="80"/>
      <c r="H134" s="2"/>
    </row>
  </sheetData>
  <mergeCells count="46">
    <mergeCell ref="A106:G106"/>
    <mergeCell ref="A125:G125"/>
    <mergeCell ref="A126:G126"/>
    <mergeCell ref="A115:G115"/>
    <mergeCell ref="A116:G116"/>
    <mergeCell ref="A117:G117"/>
    <mergeCell ref="A118:G118"/>
    <mergeCell ref="A119:G119"/>
    <mergeCell ref="A120:G120"/>
    <mergeCell ref="A101:G101"/>
    <mergeCell ref="A1:R1"/>
    <mergeCell ref="A90:G90"/>
    <mergeCell ref="A91:G91"/>
    <mergeCell ref="A92:G92"/>
    <mergeCell ref="A93:G93"/>
    <mergeCell ref="A94:G94"/>
    <mergeCell ref="A95:G95"/>
    <mergeCell ref="A96:G96"/>
    <mergeCell ref="A97:G97"/>
    <mergeCell ref="A98:G98"/>
    <mergeCell ref="A99:G99"/>
    <mergeCell ref="A100:G100"/>
    <mergeCell ref="A102:G102"/>
    <mergeCell ref="A103:G103"/>
    <mergeCell ref="A104:G104"/>
    <mergeCell ref="A105:G105"/>
    <mergeCell ref="A107:G107"/>
    <mergeCell ref="A108:G108"/>
    <mergeCell ref="A109:G109"/>
    <mergeCell ref="A110:G110"/>
    <mergeCell ref="A111:G111"/>
    <mergeCell ref="A112:G112"/>
    <mergeCell ref="A113:G113"/>
    <mergeCell ref="A114:G114"/>
    <mergeCell ref="A121:G121"/>
    <mergeCell ref="A122:G122"/>
    <mergeCell ref="A123:G123"/>
    <mergeCell ref="A124:G124"/>
    <mergeCell ref="A127:G127"/>
    <mergeCell ref="A128:G128"/>
    <mergeCell ref="A129:G129"/>
    <mergeCell ref="A130:G130"/>
    <mergeCell ref="A131:G131"/>
    <mergeCell ref="A132:G132"/>
    <mergeCell ref="A133:G133"/>
    <mergeCell ref="A134:G134"/>
  </mergeCells>
  <printOptions/>
  <pageMargins left="0.5" right="0.5" top="0.5" bottom="0.5" header="0.25" footer="0.25"/>
  <pageSetup fitToHeight="0" horizontalDpi="600" verticalDpi="600" orientation="landscape" scale="35" r:id="rId1"/>
  <rowBreaks count="1" manualBreakCount="1">
    <brk id="90" max="17"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2008-09-26T16:53:08Z</cp:lastPrinted>
  <dcterms:created xsi:type="dcterms:W3CDTF">1980-01-01T05:00:00Z</dcterms:created>
  <dcterms:modified xsi:type="dcterms:W3CDTF">2008-10-07T14:28:03Z</dcterms:modified>
  <cp:category/>
  <cp:version/>
  <cp:contentType/>
  <cp:contentStatus/>
</cp:coreProperties>
</file>