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80" yWindow="160" windowWidth="16460" windowHeight="19060" activeTab="0"/>
  </bookViews>
  <sheets>
    <sheet name="Addendum II" sheetId="1" r:id="rId1"/>
  </sheets>
  <externalReferences>
    <externalReference r:id="rId4"/>
  </externalReferences>
  <definedNames>
    <definedName name="_xlnm.Print_Area" localSheetId="0">'Addendum II'!$A$1:$M$236</definedName>
  </definedNames>
  <calcPr fullCalcOnLoad="1"/>
</workbook>
</file>

<file path=xl/sharedStrings.xml><?xml version="1.0" encoding="utf-8"?>
<sst xmlns="http://schemas.openxmlformats.org/spreadsheetml/2006/main" count="277" uniqueCount="62">
  <si>
    <t>Study Number.:</t>
  </si>
  <si>
    <t>2nd Chem. Code*:</t>
  </si>
  <si>
    <t>Conc. (µg/mL) :</t>
  </si>
  <si>
    <t>IIVS</t>
  </si>
  <si>
    <r>
      <t>CORRECTED ABSORBANCE   (Sample OD</t>
    </r>
    <r>
      <rPr>
        <sz val="8"/>
        <rFont val="Arial"/>
        <family val="2"/>
      </rPr>
      <t>550</t>
    </r>
    <r>
      <rPr>
        <sz val="12"/>
        <rFont val="Arial"/>
        <family val="2"/>
      </rPr>
      <t xml:space="preserve"> - Mean Blank OD</t>
    </r>
    <r>
      <rPr>
        <sz val="8"/>
        <rFont val="Arial"/>
        <family val="2"/>
      </rPr>
      <t>550</t>
    </r>
    <r>
      <rPr>
        <sz val="12"/>
        <rFont val="Arial"/>
        <family val="2"/>
      </rPr>
      <t>)</t>
    </r>
  </si>
  <si>
    <r>
      <t>RAW ABSORBANCE DATA   (OD</t>
    </r>
    <r>
      <rPr>
        <sz val="8"/>
        <rFont val="Arial"/>
        <family val="2"/>
      </rPr>
      <t>550</t>
    </r>
    <r>
      <rPr>
        <sz val="12"/>
        <rFont val="Arial"/>
        <family val="2"/>
      </rPr>
      <t>)</t>
    </r>
  </si>
  <si>
    <t>N/A</t>
  </si>
  <si>
    <t>NRU</t>
  </si>
  <si>
    <t>3 hr</t>
  </si>
  <si>
    <t>2 hr</t>
  </si>
  <si>
    <t>1 hr</t>
  </si>
  <si>
    <t>30 min</t>
  </si>
  <si>
    <t>15 min</t>
  </si>
  <si>
    <t>% of 3 hour:</t>
  </si>
  <si>
    <t>Mean 3 hour :</t>
  </si>
  <si>
    <t>hours</t>
  </si>
  <si>
    <t>R&amp;D - NR Stain Time Course in 3T3</t>
  </si>
  <si>
    <t>RD96023T</t>
  </si>
  <si>
    <t>Neutral Red Stain Prepared in DMEM5%NCS - TEST OF NR PREP 1 DAY PRIOR TO USE</t>
  </si>
  <si>
    <t>Tested in 90-100% Confluent 3T3 Cultures</t>
  </si>
  <si>
    <t>50 ug/ml</t>
  </si>
  <si>
    <t>33 ug/ml</t>
  </si>
  <si>
    <t>Prepared and filtered</t>
  </si>
  <si>
    <t>Filtered before use</t>
  </si>
  <si>
    <t>in evening before use</t>
  </si>
  <si>
    <t>(Only the 14 wells from the 33 ug/ml group)</t>
  </si>
  <si>
    <t>Neutral Red Stain Concentration</t>
  </si>
  <si>
    <t>Group mean</t>
  </si>
  <si>
    <t xml:space="preserve"> corr OD:</t>
  </si>
  <si>
    <t>Note: Significant crystal formation was observed in the DMEM5%NCS/NR prepared 1 day prior,</t>
  </si>
  <si>
    <t xml:space="preserve"> and the color was essentailly medium-colored.  Much NR stain stripped out of solution.</t>
  </si>
  <si>
    <t>No ppt or crystalization observed in the wells during the NR loading of cells.</t>
  </si>
  <si>
    <t>(Only the 4 wells from the 5.0 ug/ml group)</t>
  </si>
  <si>
    <t>28 ug/ml</t>
  </si>
  <si>
    <t>16 ug/ml</t>
  </si>
  <si>
    <t>9 ug/ml</t>
  </si>
  <si>
    <t>5 ug/ml</t>
  </si>
  <si>
    <t>graph</t>
  </si>
  <si>
    <t>x</t>
  </si>
  <si>
    <t>y</t>
  </si>
  <si>
    <t>Neutral Red Stain Prepared in DMEM5%NCS/Filtered immediately before use</t>
  </si>
  <si>
    <t>Empty</t>
  </si>
  <si>
    <t>A</t>
  </si>
  <si>
    <t>B</t>
  </si>
  <si>
    <t>C</t>
  </si>
  <si>
    <t>D</t>
  </si>
  <si>
    <t>E</t>
  </si>
  <si>
    <t>F</t>
  </si>
  <si>
    <t>G</t>
  </si>
  <si>
    <t>H</t>
  </si>
  <si>
    <t>Blank</t>
  </si>
  <si>
    <t xml:space="preserve">Mean Blank = </t>
  </si>
  <si>
    <t>96-WELL PLATE MAP</t>
  </si>
  <si>
    <t>Mean Corr. OD :</t>
  </si>
  <si>
    <t>SD :</t>
  </si>
  <si>
    <t>% CV :</t>
  </si>
  <si>
    <t>RELATIVE VIABILITY  (% OF VEHICLE CONTROL)</t>
  </si>
  <si>
    <t>Mean Blank :</t>
  </si>
  <si>
    <t>Test Facility :</t>
  </si>
  <si>
    <t>Chemical Code :</t>
  </si>
  <si>
    <t>Experiment ID :</t>
  </si>
  <si>
    <t>96-Well Plate ID 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</si>
</sst>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/d"/>
    <numFmt numFmtId="167" formatCode="0.000"/>
    <numFmt numFmtId="168" formatCode="0.0000_)"/>
    <numFmt numFmtId="169" formatCode="0.0_)"/>
    <numFmt numFmtId="170" formatCode="0.00_)"/>
    <numFmt numFmtId="171" formatCode="0.000_)"/>
    <numFmt numFmtId="172" formatCode="0_)"/>
    <numFmt numFmtId="173" formatCode="dd\-mmm\-yy"/>
  </numFmts>
  <fonts count="1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14.75"/>
      <name val="Arial"/>
      <family val="0"/>
    </font>
    <font>
      <sz val="8"/>
      <name val="Verdana"/>
      <family val="0"/>
    </font>
    <font>
      <u val="single"/>
      <sz val="10"/>
      <color indexed="61"/>
      <name val="Arial"/>
      <family val="0"/>
    </font>
    <font>
      <u val="single"/>
      <sz val="10"/>
      <color indexed="12"/>
      <name val="Arial"/>
      <family val="0"/>
    </font>
    <font>
      <sz val="9"/>
      <color indexed="9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167" fontId="3" fillId="0" borderId="2" xfId="0" applyNumberFormat="1" applyFont="1" applyBorder="1" applyAlignment="1">
      <alignment horizontal="center" vertical="top"/>
    </xf>
    <xf numFmtId="167" fontId="3" fillId="0" borderId="3" xfId="0" applyNumberFormat="1" applyFont="1" applyBorder="1" applyAlignment="1">
      <alignment horizontal="center" vertical="top"/>
    </xf>
    <xf numFmtId="167" fontId="3" fillId="0" borderId="4" xfId="0" applyNumberFormat="1" applyFont="1" applyBorder="1" applyAlignment="1">
      <alignment horizontal="center" vertical="top"/>
    </xf>
    <xf numFmtId="167" fontId="3" fillId="0" borderId="5" xfId="0" applyNumberFormat="1" applyFont="1" applyBorder="1" applyAlignment="1">
      <alignment horizontal="center" vertical="top"/>
    </xf>
    <xf numFmtId="167" fontId="3" fillId="0" borderId="6" xfId="0" applyNumberFormat="1" applyFont="1" applyBorder="1" applyAlignment="1">
      <alignment horizontal="center" vertical="top"/>
    </xf>
    <xf numFmtId="167" fontId="3" fillId="0" borderId="7" xfId="0" applyNumberFormat="1" applyFont="1" applyBorder="1" applyAlignment="1">
      <alignment horizontal="center" vertical="top"/>
    </xf>
    <xf numFmtId="167" fontId="3" fillId="0" borderId="17" xfId="0" applyNumberFormat="1" applyFont="1" applyBorder="1" applyAlignment="1">
      <alignment horizontal="center" vertical="top"/>
    </xf>
    <xf numFmtId="167" fontId="3" fillId="0" borderId="8" xfId="0" applyNumberFormat="1" applyFont="1" applyBorder="1" applyAlignment="1">
      <alignment horizontal="center" vertical="top"/>
    </xf>
    <xf numFmtId="167" fontId="3" fillId="0" borderId="9" xfId="0" applyNumberFormat="1" applyFont="1" applyBorder="1" applyAlignment="1">
      <alignment horizontal="center" vertical="top"/>
    </xf>
    <xf numFmtId="167" fontId="3" fillId="0" borderId="10" xfId="0" applyNumberFormat="1" applyFont="1" applyBorder="1" applyAlignment="1">
      <alignment horizontal="center" vertical="top"/>
    </xf>
    <xf numFmtId="167" fontId="3" fillId="0" borderId="0" xfId="0" applyNumberFormat="1" applyFont="1" applyBorder="1" applyAlignment="1">
      <alignment horizontal="center" vertical="top"/>
    </xf>
    <xf numFmtId="167" fontId="3" fillId="0" borderId="18" xfId="0" applyNumberFormat="1" applyFont="1" applyBorder="1" applyAlignment="1">
      <alignment horizontal="center" vertical="top"/>
    </xf>
    <xf numFmtId="167" fontId="3" fillId="0" borderId="11" xfId="0" applyNumberFormat="1" applyFont="1" applyBorder="1" applyAlignment="1">
      <alignment horizontal="center" vertical="top"/>
    </xf>
    <xf numFmtId="167" fontId="3" fillId="0" borderId="12" xfId="0" applyNumberFormat="1" applyFont="1" applyBorder="1" applyAlignment="1">
      <alignment horizontal="center" vertical="top"/>
    </xf>
    <xf numFmtId="167" fontId="3" fillId="0" borderId="13" xfId="0" applyNumberFormat="1" applyFont="1" applyBorder="1" applyAlignment="1">
      <alignment horizontal="center" vertical="top"/>
    </xf>
    <xf numFmtId="167" fontId="3" fillId="0" borderId="19" xfId="0" applyNumberFormat="1" applyFont="1" applyBorder="1" applyAlignment="1">
      <alignment horizontal="center" vertical="top"/>
    </xf>
    <xf numFmtId="167" fontId="3" fillId="0" borderId="14" xfId="0" applyNumberFormat="1" applyFont="1" applyBorder="1" applyAlignment="1">
      <alignment horizontal="center" vertical="top"/>
    </xf>
    <xf numFmtId="167" fontId="3" fillId="0" borderId="15" xfId="0" applyNumberFormat="1" applyFont="1" applyBorder="1" applyAlignment="1">
      <alignment horizontal="center" vertical="top"/>
    </xf>
    <xf numFmtId="167" fontId="3" fillId="0" borderId="16" xfId="0" applyNumberFormat="1" applyFont="1" applyBorder="1" applyAlignment="1">
      <alignment horizontal="center" vertical="top"/>
    </xf>
    <xf numFmtId="167" fontId="3" fillId="0" borderId="1" xfId="0" applyNumberFormat="1" applyFont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167" fontId="3" fillId="0" borderId="21" xfId="0" applyNumberFormat="1" applyFont="1" applyBorder="1" applyAlignment="1">
      <alignment horizontal="center" vertical="top"/>
    </xf>
    <xf numFmtId="165" fontId="3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165" fontId="3" fillId="0" borderId="0" xfId="0" applyNumberFormat="1" applyFont="1" applyBorder="1" applyAlignment="1">
      <alignment horizontal="center" vertical="top"/>
    </xf>
    <xf numFmtId="10" fontId="3" fillId="0" borderId="0" xfId="0" applyNumberFormat="1" applyFont="1" applyBorder="1" applyAlignment="1">
      <alignment horizontal="center" vertical="top"/>
    </xf>
    <xf numFmtId="0" fontId="3" fillId="0" borderId="22" xfId="0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167" fontId="3" fillId="0" borderId="0" xfId="0" applyNumberFormat="1" applyFont="1" applyFill="1" applyBorder="1" applyAlignment="1">
      <alignment horizontal="center" vertical="top"/>
    </xf>
    <xf numFmtId="167" fontId="3" fillId="0" borderId="0" xfId="0" applyNumberFormat="1" applyFont="1" applyAlignment="1">
      <alignment horizontal="center" vertical="top"/>
    </xf>
    <xf numFmtId="165" fontId="3" fillId="0" borderId="6" xfId="0" applyNumberFormat="1" applyFont="1" applyBorder="1" applyAlignment="1">
      <alignment horizontal="center" vertical="top"/>
    </xf>
    <xf numFmtId="165" fontId="3" fillId="0" borderId="5" xfId="0" applyNumberFormat="1" applyFont="1" applyBorder="1" applyAlignment="1">
      <alignment horizontal="center" vertical="top"/>
    </xf>
    <xf numFmtId="165" fontId="3" fillId="0" borderId="7" xfId="0" applyNumberFormat="1" applyFont="1" applyBorder="1" applyAlignment="1">
      <alignment horizontal="center" vertical="top"/>
    </xf>
    <xf numFmtId="165" fontId="3" fillId="0" borderId="17" xfId="0" applyNumberFormat="1" applyFont="1" applyBorder="1" applyAlignment="1">
      <alignment horizontal="center" vertical="top"/>
    </xf>
    <xf numFmtId="165" fontId="3" fillId="0" borderId="9" xfId="0" applyNumberFormat="1" applyFont="1" applyBorder="1" applyAlignment="1">
      <alignment horizontal="center" vertical="top"/>
    </xf>
    <xf numFmtId="165" fontId="3" fillId="0" borderId="18" xfId="0" applyNumberFormat="1" applyFont="1" applyBorder="1" applyAlignment="1">
      <alignment horizontal="center" vertical="top"/>
    </xf>
    <xf numFmtId="165" fontId="3" fillId="0" borderId="11" xfId="0" applyNumberFormat="1" applyFont="1" applyBorder="1" applyAlignment="1">
      <alignment horizontal="center" vertical="top"/>
    </xf>
    <xf numFmtId="165" fontId="3" fillId="0" borderId="13" xfId="0" applyNumberFormat="1" applyFont="1" applyBorder="1" applyAlignment="1">
      <alignment horizontal="center" vertical="top"/>
    </xf>
    <xf numFmtId="165" fontId="3" fillId="0" borderId="10" xfId="0" applyNumberFormat="1" applyFont="1" applyBorder="1" applyAlignment="1">
      <alignment horizontal="center" vertical="top"/>
    </xf>
    <xf numFmtId="165" fontId="3" fillId="0" borderId="12" xfId="0" applyNumberFormat="1" applyFont="1" applyBorder="1" applyAlignment="1">
      <alignment horizontal="center" vertical="top"/>
    </xf>
    <xf numFmtId="10" fontId="3" fillId="0" borderId="13" xfId="0" applyNumberFormat="1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167" fontId="0" fillId="0" borderId="7" xfId="0" applyNumberFormat="1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7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164" fontId="3" fillId="0" borderId="23" xfId="0" applyNumberFormat="1" applyFont="1" applyBorder="1" applyAlignment="1">
      <alignment horizontal="right" vertical="top"/>
    </xf>
    <xf numFmtId="164" fontId="3" fillId="0" borderId="20" xfId="0" applyNumberFormat="1" applyFont="1" applyBorder="1" applyAlignment="1">
      <alignment horizontal="center" vertical="top"/>
    </xf>
    <xf numFmtId="164" fontId="3" fillId="0" borderId="23" xfId="0" applyNumberFormat="1" applyFont="1" applyBorder="1" applyAlignment="1">
      <alignment horizontal="center" vertical="top"/>
    </xf>
    <xf numFmtId="164" fontId="3" fillId="0" borderId="22" xfId="0" applyNumberFormat="1" applyFont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10" fontId="3" fillId="0" borderId="7" xfId="0" applyNumberFormat="1" applyFont="1" applyBorder="1" applyAlignment="1">
      <alignment horizontal="center" vertical="top"/>
    </xf>
    <xf numFmtId="10" fontId="3" fillId="0" borderId="11" xfId="0" applyNumberFormat="1" applyFont="1" applyBorder="1" applyAlignment="1">
      <alignment horizontal="center" vertical="top"/>
    </xf>
    <xf numFmtId="0" fontId="3" fillId="0" borderId="13" xfId="0" applyFont="1" applyFill="1" applyBorder="1" applyAlignment="1">
      <alignment horizontal="right" vertical="top"/>
    </xf>
    <xf numFmtId="0" fontId="3" fillId="0" borderId="7" xfId="0" applyFont="1" applyFill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164" fontId="3" fillId="0" borderId="13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10" fontId="3" fillId="0" borderId="19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67" fontId="0" fillId="0" borderId="0" xfId="0" applyNumberFormat="1" applyAlignment="1">
      <alignment/>
    </xf>
    <xf numFmtId="1" fontId="3" fillId="0" borderId="5" xfId="0" applyNumberFormat="1" applyFont="1" applyBorder="1" applyAlignment="1">
      <alignment horizontal="center" vertical="top"/>
    </xf>
    <xf numFmtId="1" fontId="3" fillId="0" borderId="7" xfId="0" applyNumberFormat="1" applyFont="1" applyBorder="1" applyAlignment="1">
      <alignment horizontal="center" vertical="top"/>
    </xf>
    <xf numFmtId="1" fontId="3" fillId="0" borderId="9" xfId="0" applyNumberFormat="1" applyFont="1" applyBorder="1" applyAlignment="1">
      <alignment horizontal="center" vertical="top"/>
    </xf>
    <xf numFmtId="2" fontId="3" fillId="0" borderId="7" xfId="0" applyNumberFormat="1" applyFont="1" applyBorder="1" applyAlignment="1">
      <alignment horizontal="center" vertical="top"/>
    </xf>
    <xf numFmtId="2" fontId="3" fillId="0" borderId="17" xfId="0" applyNumberFormat="1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167" fontId="0" fillId="0" borderId="1" xfId="0" applyNumberFormat="1" applyBorder="1" applyAlignment="1">
      <alignment/>
    </xf>
    <xf numFmtId="167" fontId="0" fillId="0" borderId="2" xfId="0" applyNumberFormat="1" applyBorder="1" applyAlignment="1">
      <alignment/>
    </xf>
    <xf numFmtId="167" fontId="0" fillId="0" borderId="3" xfId="0" applyNumberFormat="1" applyBorder="1" applyAlignment="1">
      <alignment/>
    </xf>
    <xf numFmtId="167" fontId="0" fillId="0" borderId="4" xfId="0" applyNumberFormat="1" applyBorder="1" applyAlignment="1">
      <alignment/>
    </xf>
    <xf numFmtId="167" fontId="0" fillId="0" borderId="5" xfId="0" applyNumberFormat="1" applyBorder="1" applyAlignment="1">
      <alignment/>
    </xf>
    <xf numFmtId="167" fontId="0" fillId="0" borderId="7" xfId="0" applyNumberFormat="1" applyBorder="1" applyAlignment="1">
      <alignment/>
    </xf>
    <xf numFmtId="167" fontId="0" fillId="0" borderId="24" xfId="0" applyNumberFormat="1" applyBorder="1" applyAlignment="1">
      <alignment/>
    </xf>
    <xf numFmtId="167" fontId="0" fillId="0" borderId="25" xfId="0" applyNumberForma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8" xfId="0" applyNumberFormat="1" applyBorder="1" applyAlignment="1">
      <alignment/>
    </xf>
    <xf numFmtId="167" fontId="0" fillId="0" borderId="9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18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3" xfId="0" applyNumberFormat="1" applyBorder="1" applyAlignment="1">
      <alignment/>
    </xf>
    <xf numFmtId="167" fontId="0" fillId="0" borderId="26" xfId="0" applyNumberFormat="1" applyBorder="1" applyAlignment="1">
      <alignment/>
    </xf>
    <xf numFmtId="167" fontId="0" fillId="0" borderId="27" xfId="0" applyNumberFormat="1" applyBorder="1" applyAlignment="1">
      <alignment/>
    </xf>
    <xf numFmtId="167" fontId="0" fillId="0" borderId="19" xfId="0" applyNumberFormat="1" applyBorder="1" applyAlignment="1">
      <alignment/>
    </xf>
    <xf numFmtId="167" fontId="0" fillId="0" borderId="14" xfId="0" applyNumberFormat="1" applyBorder="1" applyAlignment="1">
      <alignment/>
    </xf>
    <xf numFmtId="167" fontId="0" fillId="0" borderId="15" xfId="0" applyNumberFormat="1" applyBorder="1" applyAlignment="1">
      <alignment/>
    </xf>
    <xf numFmtId="167" fontId="0" fillId="0" borderId="16" xfId="0" applyNumberFormat="1" applyBorder="1" applyAlignment="1">
      <alignment/>
    </xf>
    <xf numFmtId="167" fontId="3" fillId="0" borderId="25" xfId="0" applyNumberFormat="1" applyFont="1" applyBorder="1" applyAlignment="1">
      <alignment horizontal="center" vertical="top"/>
    </xf>
    <xf numFmtId="167" fontId="3" fillId="0" borderId="24" xfId="0" applyNumberFormat="1" applyFont="1" applyBorder="1" applyAlignment="1">
      <alignment horizontal="center" vertical="top"/>
    </xf>
    <xf numFmtId="167" fontId="3" fillId="0" borderId="27" xfId="0" applyNumberFormat="1" applyFont="1" applyBorder="1" applyAlignment="1">
      <alignment horizontal="center" vertical="top"/>
    </xf>
    <xf numFmtId="167" fontId="3" fillId="0" borderId="26" xfId="0" applyNumberFormat="1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167" fontId="0" fillId="0" borderId="7" xfId="0" applyNumberFormat="1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7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center" vertical="top"/>
    </xf>
    <xf numFmtId="167" fontId="3" fillId="0" borderId="15" xfId="0" applyNumberFormat="1" applyFont="1" applyFill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7" fontId="3" fillId="0" borderId="30" xfId="0" applyNumberFormat="1" applyFont="1" applyBorder="1" applyAlignment="1">
      <alignment horizontal="center" vertical="top"/>
    </xf>
    <xf numFmtId="167" fontId="3" fillId="0" borderId="28" xfId="0" applyNumberFormat="1" applyFont="1" applyBorder="1" applyAlignment="1">
      <alignment horizontal="center" vertical="top"/>
    </xf>
    <xf numFmtId="167" fontId="3" fillId="0" borderId="29" xfId="0" applyNumberFormat="1" applyFont="1" applyBorder="1" applyAlignment="1">
      <alignment horizontal="center" vertical="top"/>
    </xf>
    <xf numFmtId="164" fontId="3" fillId="0" borderId="31" xfId="0" applyNumberFormat="1" applyFont="1" applyBorder="1" applyAlignment="1">
      <alignment horizontal="center" vertical="top"/>
    </xf>
    <xf numFmtId="164" fontId="3" fillId="0" borderId="32" xfId="0" applyNumberFormat="1" applyFont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167" fontId="3" fillId="0" borderId="4" xfId="0" applyNumberFormat="1" applyFont="1" applyFill="1" applyBorder="1" applyAlignment="1">
      <alignment horizontal="center" vertical="top"/>
    </xf>
    <xf numFmtId="167" fontId="3" fillId="0" borderId="14" xfId="0" applyNumberFormat="1" applyFont="1" applyFill="1" applyBorder="1" applyAlignment="1">
      <alignment horizontal="center" vertical="top"/>
    </xf>
    <xf numFmtId="164" fontId="3" fillId="0" borderId="9" xfId="0" applyNumberFormat="1" applyFont="1" applyBorder="1" applyAlignment="1">
      <alignment horizontal="center" vertical="top"/>
    </xf>
    <xf numFmtId="10" fontId="3" fillId="0" borderId="9" xfId="0" applyNumberFormat="1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Neutral Red Uptake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72"/>
          <c:w val="0.9625"/>
          <c:h val="0.80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'Addendum II'!$I$52</c:f>
              <c:strCache>
                <c:ptCount val="1"/>
                <c:pt idx="0">
                  <c:v>R&amp;D - NR Stain Time Course in 3T3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'Addendum II'!$D$64:$K$64</c:f>
                <c:numCache>
                  <c:ptCount val="5"/>
                  <c:pt idx="0">
                    <c:v>0.023838325885070837</c:v>
                  </c:pt>
                  <c:pt idx="1">
                    <c:v>0.034785747818678055</c:v>
                  </c:pt>
                  <c:pt idx="2">
                    <c:v>0.03745034459868423</c:v>
                  </c:pt>
                  <c:pt idx="3">
                    <c:v>0.019297235461522327</c:v>
                  </c:pt>
                  <c:pt idx="4">
                    <c:v>0.024845465576914652</c:v>
                  </c:pt>
                </c:numCache>
              </c:numRef>
            </c:plus>
            <c:minus>
              <c:numRef>
                <c:f>'Addendum II'!$D$64:$K$64</c:f>
                <c:numCache>
                  <c:ptCount val="5"/>
                  <c:pt idx="0">
                    <c:v>0.023838325885070837</c:v>
                  </c:pt>
                  <c:pt idx="1">
                    <c:v>0.034785747818678055</c:v>
                  </c:pt>
                  <c:pt idx="2">
                    <c:v>0.03745034459868423</c:v>
                  </c:pt>
                  <c:pt idx="3">
                    <c:v>0.019297235461522327</c:v>
                  </c:pt>
                  <c:pt idx="4">
                    <c:v>0.024845465576914652</c:v>
                  </c:pt>
                </c:numCache>
              </c:numRef>
            </c:minus>
            <c:noEndCap val="0"/>
          </c:errBars>
          <c:xVal>
            <c:numRef>
              <c:f>'Addendum II'!$E$66:$I$66</c:f>
              <c:numCache/>
            </c:numRef>
          </c:xVal>
          <c:yVal>
            <c:numRef>
              <c:f>'Addendum II'!$E$67:$I$67</c:f>
              <c:numCache/>
            </c:numRef>
          </c:yVal>
          <c:smooth val="1"/>
        </c:ser>
        <c:axId val="9906662"/>
        <c:axId val="43146607"/>
      </c:scatterChart>
      <c:valAx>
        <c:axId val="9906662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43146607"/>
        <c:crosses val="autoZero"/>
        <c:crossBetween val="midCat"/>
        <c:dispUnits/>
        <c:majorUnit val="1"/>
        <c:minorUnit val="0.5"/>
      </c:valAx>
      <c:valAx>
        <c:axId val="43146607"/>
        <c:scaling>
          <c:orientation val="minMax"/>
          <c:max val="1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3 hour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9906662"/>
        <c:crossesAt val="0.01"/>
        <c:crossBetween val="midCat"/>
        <c:dispUnits/>
        <c:majorUnit val="0.25"/>
        <c:minorUnit val="0.1"/>
      </c:valAx>
      <c:spPr>
        <a:solidFill>
          <a:srgbClr val="FFFFFF"/>
        </a:solidFill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Neutral Red Uptake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59"/>
          <c:w val="0.94225"/>
          <c:h val="0.78925"/>
        </c:manualLayout>
      </c:layout>
      <c:scatterChart>
        <c:scatterStyle val="smoothMarker"/>
        <c:varyColors val="0"/>
        <c:ser>
          <c:idx val="0"/>
          <c:order val="0"/>
          <c:tx>
            <c:v>NR Stain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'[1]Addendum II'!$D$66:$K$66</c:f>
                <c:numCache>
                  <c:ptCount val="5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</c:numCache>
              </c:numRef>
            </c:plus>
            <c:minus>
              <c:numRef>
                <c:f>'[1]Addendum II'!$D$66:$K$66</c:f>
                <c:numCache>
                  <c:ptCount val="5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</c:numCache>
              </c:numRef>
            </c:minus>
            <c:noEndCap val="0"/>
          </c:errBars>
          <c:xVal>
            <c:numRef>
              <c:f>'[1]Addendum II'!$E$69:$I$69</c:f>
              <c:numCache>
                <c:ptCount val="5"/>
                <c:pt idx="0">
                  <c:v>50</c:v>
                </c:pt>
                <c:pt idx="1">
                  <c:v>28</c:v>
                </c:pt>
                <c:pt idx="2">
                  <c:v>15.8</c:v>
                </c:pt>
                <c:pt idx="3">
                  <c:v>8.9</c:v>
                </c:pt>
                <c:pt idx="4">
                  <c:v>5</c:v>
                </c:pt>
              </c:numCache>
            </c:numRef>
          </c:xVal>
          <c:yVal>
            <c:numRef>
              <c:f>'[1]Addendum II'!$E$70:$I$70</c:f>
              <c:numCache>
                <c:ptCount val="5"/>
                <c:pt idx="0">
                  <c:v>0.5099166666666667</c:v>
                </c:pt>
                <c:pt idx="1">
                  <c:v>0.5108333333333333</c:v>
                </c:pt>
                <c:pt idx="2">
                  <c:v>0.31858333333333333</c:v>
                </c:pt>
                <c:pt idx="3">
                  <c:v>0.1723333333333333</c:v>
                </c:pt>
                <c:pt idx="4">
                  <c:v>0.1115</c:v>
                </c:pt>
              </c:numCache>
            </c:numRef>
          </c:yVal>
          <c:smooth val="1"/>
        </c:ser>
        <c:axId val="62549124"/>
        <c:axId val="63247157"/>
      </c:scatterChart>
      <c:valAx>
        <c:axId val="62549124"/>
        <c:scaling>
          <c:logBase val="10"/>
          <c:orientation val="minMax"/>
          <c:max val="1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Concentration Neutral Red
 (?g/mL)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63247157"/>
        <c:crosses val="autoZero"/>
        <c:crossBetween val="midCat"/>
        <c:dispUnits/>
      </c:valAx>
      <c:valAx>
        <c:axId val="63247157"/>
        <c:scaling>
          <c:orientation val="minMax"/>
          <c:max val="1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Corrected 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62549124"/>
        <c:crossesAt val="0.01"/>
        <c:crossBetween val="midCat"/>
        <c:dispUnits/>
        <c:majorUnit val="0.25"/>
        <c:minorUnit val="0.1"/>
      </c:valAx>
      <c:spPr>
        <a:solidFill>
          <a:srgbClr val="FFFFFF"/>
        </a:solidFill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73</xdr:row>
      <xdr:rowOff>123825</xdr:rowOff>
    </xdr:from>
    <xdr:to>
      <xdr:col>13</xdr:col>
      <xdr:colOff>0</xdr:colOff>
      <xdr:row>100</xdr:row>
      <xdr:rowOff>0</xdr:rowOff>
    </xdr:to>
    <xdr:graphicFrame>
      <xdr:nvGraphicFramePr>
        <xdr:cNvPr id="1" name="Chart 11"/>
        <xdr:cNvGraphicFramePr/>
      </xdr:nvGraphicFramePr>
      <xdr:xfrm>
        <a:off x="28575" y="10706100"/>
        <a:ext cx="64293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209</xdr:row>
      <xdr:rowOff>123825</xdr:rowOff>
    </xdr:from>
    <xdr:to>
      <xdr:col>13</xdr:col>
      <xdr:colOff>0</xdr:colOff>
      <xdr:row>236</xdr:row>
      <xdr:rowOff>0</xdr:rowOff>
    </xdr:to>
    <xdr:graphicFrame>
      <xdr:nvGraphicFramePr>
        <xdr:cNvPr id="2" name="Chart 15"/>
        <xdr:cNvGraphicFramePr/>
      </xdr:nvGraphicFramePr>
      <xdr:xfrm>
        <a:off x="28575" y="30327600"/>
        <a:ext cx="64293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WG\ValidationStudy\BRD-ValidationStudy\APPENDICES\Appendix%20F-Side%20Experiments\IIVS-NR\NRStainDilutionExpt3T3-D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dendum II"/>
      <sheetName val="Sheet3"/>
    </sheetNames>
    <sheetDataSet>
      <sheetData sheetId="0">
        <row r="69">
          <cell r="E69">
            <v>50</v>
          </cell>
          <cell r="F69">
            <v>28</v>
          </cell>
          <cell r="G69">
            <v>15.8</v>
          </cell>
          <cell r="H69">
            <v>8.9</v>
          </cell>
          <cell r="I69">
            <v>5</v>
          </cell>
        </row>
        <row r="70">
          <cell r="E70">
            <v>0.5099166666666667</v>
          </cell>
          <cell r="F70">
            <v>0.5108333333333333</v>
          </cell>
          <cell r="G70">
            <v>0.31858333333333333</v>
          </cell>
          <cell r="H70">
            <v>0.1723333333333333</v>
          </cell>
          <cell r="I70">
            <v>0.1115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8"/>
  <sheetViews>
    <sheetView tabSelected="1" view="pageBreakPreview" zoomScaleSheetLayoutView="100" workbookViewId="0" topLeftCell="A176">
      <selection activeCell="O228" sqref="O228"/>
    </sheetView>
  </sheetViews>
  <sheetFormatPr defaultColWidth="11.421875" defaultRowHeight="12.75"/>
  <cols>
    <col min="1" max="1" width="9.421875" style="3" customWidth="1"/>
    <col min="2" max="13" width="7.28125" style="3" customWidth="1"/>
    <col min="14" max="16" width="9.140625" style="3" customWidth="1"/>
    <col min="17" max="17" width="11.140625" style="3" customWidth="1"/>
    <col min="18" max="19" width="9.140625" style="3" customWidth="1"/>
    <col min="20" max="20" width="11.8515625" style="3" customWidth="1"/>
    <col min="21" max="22" width="9.140625" style="3" customWidth="1"/>
    <col min="23" max="23" width="12.00390625" style="3" customWidth="1"/>
    <col min="24" max="16384" width="9.140625" style="3" customWidth="1"/>
  </cols>
  <sheetData>
    <row r="1" spans="2:9" ht="10.5">
      <c r="B1" s="54" t="s">
        <v>58</v>
      </c>
      <c r="C1" s="93" t="s">
        <v>3</v>
      </c>
      <c r="H1" s="54" t="s">
        <v>0</v>
      </c>
      <c r="I1" s="93" t="s">
        <v>16</v>
      </c>
    </row>
    <row r="2" spans="2:9" ht="10.5">
      <c r="B2" s="54" t="s">
        <v>59</v>
      </c>
      <c r="C2" s="93" t="s">
        <v>6</v>
      </c>
      <c r="E2" s="90"/>
      <c r="H2" s="54" t="s">
        <v>61</v>
      </c>
      <c r="I2" s="93">
        <v>1</v>
      </c>
    </row>
    <row r="3" spans="2:9" ht="10.5">
      <c r="B3" s="54" t="s">
        <v>1</v>
      </c>
      <c r="C3" s="93" t="s">
        <v>7</v>
      </c>
      <c r="H3" s="54" t="s">
        <v>60</v>
      </c>
      <c r="I3" s="93" t="s">
        <v>17</v>
      </c>
    </row>
    <row r="4" ht="10.5">
      <c r="B4" s="54"/>
    </row>
    <row r="5" spans="7:23" ht="15">
      <c r="G5" s="4" t="s">
        <v>52</v>
      </c>
      <c r="O5" s="5"/>
      <c r="P5" s="5"/>
      <c r="Q5" s="5"/>
      <c r="R5" s="5"/>
      <c r="S5" s="5"/>
      <c r="T5" s="5"/>
      <c r="U5" s="5"/>
      <c r="V5" s="5"/>
      <c r="W5" s="5"/>
    </row>
    <row r="6" spans="2:23" ht="12.75" customHeight="1" thickBot="1"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O6" s="5"/>
      <c r="P6" s="5"/>
      <c r="Q6" s="5"/>
      <c r="R6" s="5"/>
      <c r="S6" s="5"/>
      <c r="T6" s="5"/>
      <c r="U6" s="5"/>
      <c r="V6" s="5"/>
      <c r="W6" s="5"/>
    </row>
    <row r="7" spans="1:23" ht="12.75" customHeight="1">
      <c r="A7" s="3" t="s">
        <v>42</v>
      </c>
      <c r="B7" s="6" t="s">
        <v>50</v>
      </c>
      <c r="C7" s="7" t="s">
        <v>50</v>
      </c>
      <c r="D7" s="7" t="s">
        <v>50</v>
      </c>
      <c r="E7" s="7" t="s">
        <v>50</v>
      </c>
      <c r="F7" s="7" t="s">
        <v>50</v>
      </c>
      <c r="G7" s="7" t="s">
        <v>50</v>
      </c>
      <c r="H7" s="7" t="s">
        <v>50</v>
      </c>
      <c r="I7" s="7" t="s">
        <v>50</v>
      </c>
      <c r="J7" s="7" t="s">
        <v>50</v>
      </c>
      <c r="K7" s="7" t="s">
        <v>50</v>
      </c>
      <c r="L7" s="7" t="s">
        <v>50</v>
      </c>
      <c r="M7" s="8" t="s">
        <v>50</v>
      </c>
      <c r="O7" s="5"/>
      <c r="P7" s="9"/>
      <c r="Q7" s="9"/>
      <c r="R7" s="9"/>
      <c r="S7" s="9"/>
      <c r="T7" s="9"/>
      <c r="U7" s="9"/>
      <c r="V7" s="9"/>
      <c r="W7" s="5"/>
    </row>
    <row r="8" spans="1:23" ht="12.75" customHeight="1">
      <c r="A8" s="3" t="s">
        <v>43</v>
      </c>
      <c r="B8" s="10" t="s">
        <v>50</v>
      </c>
      <c r="C8" s="11"/>
      <c r="D8" s="12"/>
      <c r="E8" s="13"/>
      <c r="F8" s="12"/>
      <c r="G8" s="13"/>
      <c r="H8" s="12"/>
      <c r="I8" s="13"/>
      <c r="J8" s="12"/>
      <c r="K8" s="13"/>
      <c r="L8" s="12"/>
      <c r="M8" s="14" t="s">
        <v>50</v>
      </c>
      <c r="O8" s="5"/>
      <c r="P8" s="9"/>
      <c r="Q8" s="9"/>
      <c r="R8" s="9"/>
      <c r="S8" s="9"/>
      <c r="T8" s="9"/>
      <c r="U8" s="9"/>
      <c r="V8" s="9"/>
      <c r="W8" s="5"/>
    </row>
    <row r="9" spans="1:23" ht="12.75" customHeight="1">
      <c r="A9" s="3" t="s">
        <v>44</v>
      </c>
      <c r="B9" s="10" t="s">
        <v>50</v>
      </c>
      <c r="C9" s="15"/>
      <c r="D9" s="16"/>
      <c r="E9" s="5"/>
      <c r="F9" s="16"/>
      <c r="G9" s="5"/>
      <c r="H9" s="16"/>
      <c r="I9" s="5"/>
      <c r="J9" s="16"/>
      <c r="K9" s="5"/>
      <c r="L9" s="16"/>
      <c r="M9" s="14" t="s">
        <v>50</v>
      </c>
      <c r="O9" s="5"/>
      <c r="P9" s="9"/>
      <c r="Q9" s="9"/>
      <c r="R9" s="9"/>
      <c r="S9" s="9"/>
      <c r="T9" s="9"/>
      <c r="U9" s="9"/>
      <c r="V9" s="9"/>
      <c r="W9" s="5"/>
    </row>
    <row r="10" spans="1:23" ht="12.75" customHeight="1">
      <c r="A10" s="3" t="s">
        <v>45</v>
      </c>
      <c r="B10" s="10" t="s">
        <v>50</v>
      </c>
      <c r="C10" s="15" t="s">
        <v>8</v>
      </c>
      <c r="D10" s="16" t="s">
        <v>8</v>
      </c>
      <c r="E10" s="5" t="s">
        <v>9</v>
      </c>
      <c r="F10" s="16" t="s">
        <v>9</v>
      </c>
      <c r="G10" s="5" t="s">
        <v>10</v>
      </c>
      <c r="H10" s="16" t="s">
        <v>10</v>
      </c>
      <c r="I10" s="5" t="s">
        <v>11</v>
      </c>
      <c r="J10" s="16" t="s">
        <v>11</v>
      </c>
      <c r="K10" s="5" t="s">
        <v>12</v>
      </c>
      <c r="L10" s="16" t="s">
        <v>12</v>
      </c>
      <c r="M10" s="14" t="s">
        <v>50</v>
      </c>
      <c r="O10" s="5"/>
      <c r="P10" s="9"/>
      <c r="Q10" s="9"/>
      <c r="R10" s="9"/>
      <c r="S10" s="9"/>
      <c r="T10" s="9"/>
      <c r="U10" s="9"/>
      <c r="V10" s="9"/>
      <c r="W10" s="5"/>
    </row>
    <row r="11" spans="1:23" ht="12.75" customHeight="1">
      <c r="A11" s="3" t="s">
        <v>46</v>
      </c>
      <c r="B11" s="10" t="s">
        <v>50</v>
      </c>
      <c r="C11" s="15"/>
      <c r="D11" s="16"/>
      <c r="E11" s="5"/>
      <c r="F11" s="16"/>
      <c r="G11" s="5"/>
      <c r="H11" s="16"/>
      <c r="I11" s="5"/>
      <c r="J11" s="16"/>
      <c r="K11" s="5"/>
      <c r="L11" s="16"/>
      <c r="M11" s="14" t="s">
        <v>50</v>
      </c>
      <c r="O11" s="5"/>
      <c r="P11" s="9"/>
      <c r="Q11" s="9"/>
      <c r="R11" s="9"/>
      <c r="S11" s="9"/>
      <c r="T11" s="9"/>
      <c r="U11" s="9"/>
      <c r="V11" s="9"/>
      <c r="W11" s="5"/>
    </row>
    <row r="12" spans="1:23" ht="12.75" customHeight="1">
      <c r="A12" s="3" t="s">
        <v>47</v>
      </c>
      <c r="B12" s="10" t="s">
        <v>50</v>
      </c>
      <c r="C12" s="15"/>
      <c r="D12" s="16"/>
      <c r="E12" s="5"/>
      <c r="F12" s="16"/>
      <c r="G12" s="5"/>
      <c r="H12" s="16"/>
      <c r="I12" s="5"/>
      <c r="J12" s="16"/>
      <c r="K12" s="5"/>
      <c r="L12" s="16"/>
      <c r="M12" s="14" t="s">
        <v>50</v>
      </c>
      <c r="O12" s="5"/>
      <c r="P12" s="9"/>
      <c r="Q12" s="9"/>
      <c r="R12" s="9"/>
      <c r="S12" s="9"/>
      <c r="T12" s="9"/>
      <c r="U12" s="9"/>
      <c r="V12" s="9"/>
      <c r="W12" s="5"/>
    </row>
    <row r="13" spans="1:23" ht="12.75" customHeight="1">
      <c r="A13" s="3" t="s">
        <v>48</v>
      </c>
      <c r="B13" s="10" t="s">
        <v>50</v>
      </c>
      <c r="C13" s="17"/>
      <c r="D13" s="18"/>
      <c r="E13" s="19"/>
      <c r="F13" s="18"/>
      <c r="G13" s="19"/>
      <c r="H13" s="18"/>
      <c r="I13" s="19"/>
      <c r="J13" s="18"/>
      <c r="K13" s="19"/>
      <c r="L13" s="18"/>
      <c r="M13" s="14" t="s">
        <v>50</v>
      </c>
      <c r="O13" s="5"/>
      <c r="P13" s="9"/>
      <c r="Q13" s="9"/>
      <c r="R13" s="9"/>
      <c r="S13" s="9"/>
      <c r="T13" s="9"/>
      <c r="U13" s="9"/>
      <c r="V13" s="9"/>
      <c r="W13" s="5"/>
    </row>
    <row r="14" spans="1:23" ht="12.75" customHeight="1" thickBot="1">
      <c r="A14" s="3" t="s">
        <v>49</v>
      </c>
      <c r="B14" s="20" t="s">
        <v>50</v>
      </c>
      <c r="C14" s="21" t="s">
        <v>50</v>
      </c>
      <c r="D14" s="21" t="s">
        <v>50</v>
      </c>
      <c r="E14" s="21" t="s">
        <v>50</v>
      </c>
      <c r="F14" s="21" t="s">
        <v>50</v>
      </c>
      <c r="G14" s="21" t="s">
        <v>50</v>
      </c>
      <c r="H14" s="21" t="s">
        <v>50</v>
      </c>
      <c r="I14" s="21" t="s">
        <v>50</v>
      </c>
      <c r="J14" s="21" t="s">
        <v>50</v>
      </c>
      <c r="K14" s="21" t="s">
        <v>50</v>
      </c>
      <c r="L14" s="21" t="s">
        <v>50</v>
      </c>
      <c r="M14" s="22" t="s">
        <v>50</v>
      </c>
      <c r="O14" s="5"/>
      <c r="P14" s="9"/>
      <c r="Q14" s="9"/>
      <c r="R14" s="9"/>
      <c r="S14" s="9"/>
      <c r="T14" s="9"/>
      <c r="U14" s="9"/>
      <c r="V14" s="9"/>
      <c r="W14" s="5"/>
    </row>
    <row r="15" spans="2:23" ht="12.7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O15" s="5"/>
      <c r="P15" s="9"/>
      <c r="Q15" s="9"/>
      <c r="R15" s="9"/>
      <c r="S15" s="9"/>
      <c r="T15" s="9"/>
      <c r="U15" s="9"/>
      <c r="V15" s="9"/>
      <c r="W15" s="5"/>
    </row>
    <row r="16" spans="7:23" ht="15">
      <c r="G16" s="4" t="s">
        <v>5</v>
      </c>
      <c r="O16" s="5"/>
      <c r="P16" s="9"/>
      <c r="Q16" s="9"/>
      <c r="R16" s="9"/>
      <c r="S16" s="9"/>
      <c r="T16" s="9"/>
      <c r="U16" s="9"/>
      <c r="V16" s="9"/>
      <c r="W16" s="5"/>
    </row>
    <row r="17" spans="2:13" ht="10.5"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  <c r="L17" s="3">
        <v>11</v>
      </c>
      <c r="M17" s="3">
        <v>12</v>
      </c>
    </row>
    <row r="18" spans="1:34" ht="12">
      <c r="A18" s="3" t="s">
        <v>42</v>
      </c>
      <c r="B18" s="95">
        <v>0.048</v>
      </c>
      <c r="C18" s="95">
        <v>0.046</v>
      </c>
      <c r="D18" s="95">
        <v>0.045</v>
      </c>
      <c r="E18" s="95">
        <v>0.047</v>
      </c>
      <c r="F18" s="95">
        <v>0.047</v>
      </c>
      <c r="G18" s="95">
        <v>0.046</v>
      </c>
      <c r="H18" s="95">
        <v>0.046</v>
      </c>
      <c r="I18" s="95">
        <v>0.044</v>
      </c>
      <c r="J18" s="95">
        <v>0.044</v>
      </c>
      <c r="K18" s="95">
        <v>0.043</v>
      </c>
      <c r="L18" s="95">
        <v>0.044</v>
      </c>
      <c r="M18" s="95">
        <v>0.038</v>
      </c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</row>
    <row r="19" spans="1:34" ht="12">
      <c r="A19" s="3" t="s">
        <v>43</v>
      </c>
      <c r="B19" s="95">
        <v>0.048</v>
      </c>
      <c r="C19" s="95">
        <v>0.753</v>
      </c>
      <c r="D19" s="95">
        <v>0.794</v>
      </c>
      <c r="E19" s="95">
        <v>0.595</v>
      </c>
      <c r="F19" s="95">
        <v>0.607</v>
      </c>
      <c r="G19" s="95">
        <v>0.415</v>
      </c>
      <c r="H19" s="95">
        <v>0.396</v>
      </c>
      <c r="I19" s="95">
        <v>0.267</v>
      </c>
      <c r="J19" s="95">
        <v>0.282</v>
      </c>
      <c r="K19" s="95">
        <v>0.219</v>
      </c>
      <c r="L19" s="95">
        <v>0.213</v>
      </c>
      <c r="M19" s="95">
        <v>0.039</v>
      </c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</row>
    <row r="20" spans="1:34" ht="12">
      <c r="A20" s="3" t="s">
        <v>44</v>
      </c>
      <c r="B20" s="95">
        <v>0.047</v>
      </c>
      <c r="C20" s="95">
        <v>0.866</v>
      </c>
      <c r="D20" s="95">
        <v>0.766</v>
      </c>
      <c r="E20" s="95">
        <v>0.668</v>
      </c>
      <c r="F20" s="95">
        <v>0.668</v>
      </c>
      <c r="G20" s="95">
        <v>0.406</v>
      </c>
      <c r="H20" s="95">
        <v>0.391</v>
      </c>
      <c r="I20" s="95">
        <v>0.257</v>
      </c>
      <c r="J20" s="95">
        <v>0.256</v>
      </c>
      <c r="K20" s="95">
        <v>0.227</v>
      </c>
      <c r="L20" s="95">
        <v>0.22</v>
      </c>
      <c r="M20" s="95">
        <v>0.038</v>
      </c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</row>
    <row r="21" spans="1:34" ht="12">
      <c r="A21" s="3" t="s">
        <v>45</v>
      </c>
      <c r="B21" s="95">
        <v>0.046</v>
      </c>
      <c r="C21" s="95">
        <v>0.844</v>
      </c>
      <c r="D21" s="95">
        <v>0.794</v>
      </c>
      <c r="E21" s="95">
        <v>0.607</v>
      </c>
      <c r="F21" s="95">
        <v>0.622</v>
      </c>
      <c r="G21" s="95">
        <v>0.393</v>
      </c>
      <c r="H21" s="95">
        <v>0.387</v>
      </c>
      <c r="I21" s="95">
        <v>0.228</v>
      </c>
      <c r="J21" s="95">
        <v>0.262</v>
      </c>
      <c r="K21" s="95">
        <v>0.213</v>
      </c>
      <c r="L21" s="95">
        <v>0.217</v>
      </c>
      <c r="M21" s="95">
        <v>0.038</v>
      </c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</row>
    <row r="22" spans="1:34" ht="12">
      <c r="A22" s="3" t="s">
        <v>46</v>
      </c>
      <c r="B22" s="95">
        <v>0.046</v>
      </c>
      <c r="C22" s="95">
        <v>0.717</v>
      </c>
      <c r="D22" s="95">
        <v>0.805</v>
      </c>
      <c r="E22" s="95">
        <v>0.627</v>
      </c>
      <c r="F22" s="95">
        <v>0.61</v>
      </c>
      <c r="G22" s="95">
        <v>0.384</v>
      </c>
      <c r="H22" s="95">
        <v>0.375</v>
      </c>
      <c r="I22" s="95">
        <v>0.239</v>
      </c>
      <c r="J22" s="95">
        <v>0.266</v>
      </c>
      <c r="K22" s="95">
        <v>0.21</v>
      </c>
      <c r="L22" s="95">
        <v>0.206</v>
      </c>
      <c r="M22" s="95">
        <v>0.038</v>
      </c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</row>
    <row r="23" spans="1:34" ht="12">
      <c r="A23" s="3" t="s">
        <v>47</v>
      </c>
      <c r="B23" s="95">
        <v>0.044</v>
      </c>
      <c r="C23" s="95">
        <v>0.776</v>
      </c>
      <c r="D23" s="95">
        <v>0.769</v>
      </c>
      <c r="E23" s="95">
        <v>0.618</v>
      </c>
      <c r="F23" s="95">
        <v>0.665</v>
      </c>
      <c r="G23" s="95">
        <v>0.378</v>
      </c>
      <c r="H23" s="95">
        <v>0.398</v>
      </c>
      <c r="I23" s="95">
        <v>0.277</v>
      </c>
      <c r="J23" s="95">
        <v>0.301</v>
      </c>
      <c r="K23" s="95">
        <v>0.186</v>
      </c>
      <c r="L23" s="95">
        <v>0.202</v>
      </c>
      <c r="M23" s="95">
        <v>0.038</v>
      </c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</row>
    <row r="24" spans="1:34" ht="12">
      <c r="A24" s="3" t="s">
        <v>48</v>
      </c>
      <c r="B24" s="95">
        <v>0.043</v>
      </c>
      <c r="C24" s="95">
        <v>0.717</v>
      </c>
      <c r="D24" s="95">
        <v>0.807</v>
      </c>
      <c r="E24" s="95">
        <v>0.639</v>
      </c>
      <c r="F24" s="95">
        <v>0.616</v>
      </c>
      <c r="G24" s="95">
        <v>0.385</v>
      </c>
      <c r="H24" s="95">
        <v>0.349</v>
      </c>
      <c r="I24" s="95">
        <v>0.265</v>
      </c>
      <c r="J24" s="95">
        <v>0.269</v>
      </c>
      <c r="K24" s="95">
        <v>0.211</v>
      </c>
      <c r="L24" s="95">
        <v>0.195</v>
      </c>
      <c r="M24" s="95">
        <v>0.036</v>
      </c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</row>
    <row r="25" spans="1:34" ht="12">
      <c r="A25" s="3" t="s">
        <v>49</v>
      </c>
      <c r="B25" s="95">
        <v>0.044</v>
      </c>
      <c r="C25" s="95">
        <v>0.044</v>
      </c>
      <c r="D25" s="95">
        <v>0.045</v>
      </c>
      <c r="E25" s="95">
        <v>0.044</v>
      </c>
      <c r="F25" s="95">
        <v>0.045</v>
      </c>
      <c r="G25" s="95">
        <v>0.045</v>
      </c>
      <c r="H25" s="95">
        <v>0.043</v>
      </c>
      <c r="I25" s="95">
        <v>0.043</v>
      </c>
      <c r="J25" s="95">
        <v>0.045</v>
      </c>
      <c r="K25" s="95">
        <v>0.045</v>
      </c>
      <c r="L25" s="95">
        <v>0.041</v>
      </c>
      <c r="M25" s="95">
        <v>0.036</v>
      </c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</row>
    <row r="26" spans="2:13" ht="12.7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ht="15">
      <c r="G27" s="4" t="s">
        <v>4</v>
      </c>
    </row>
    <row r="28" spans="2:13" ht="12" thickBot="1">
      <c r="B28" s="3">
        <v>1</v>
      </c>
      <c r="C28" s="3">
        <v>2</v>
      </c>
      <c r="D28" s="3">
        <v>3</v>
      </c>
      <c r="E28" s="3">
        <v>4</v>
      </c>
      <c r="F28" s="3">
        <v>5</v>
      </c>
      <c r="G28" s="3">
        <v>6</v>
      </c>
      <c r="H28" s="3">
        <v>7</v>
      </c>
      <c r="I28" s="3">
        <v>8</v>
      </c>
      <c r="J28" s="3">
        <v>9</v>
      </c>
      <c r="K28" s="3">
        <v>10</v>
      </c>
      <c r="L28" s="3">
        <v>11</v>
      </c>
      <c r="M28" s="3">
        <v>12</v>
      </c>
    </row>
    <row r="29" spans="1:13" ht="10.5">
      <c r="A29" s="3" t="s">
        <v>42</v>
      </c>
      <c r="B29" s="42">
        <f aca="true" t="shared" si="0" ref="B29:M29">+B18-$D$39</f>
        <v>0.0046944444444444455</v>
      </c>
      <c r="C29" s="23">
        <f t="shared" si="0"/>
        <v>0.0026944444444444438</v>
      </c>
      <c r="D29" s="23">
        <f t="shared" si="0"/>
        <v>0.0016944444444444429</v>
      </c>
      <c r="E29" s="23">
        <f t="shared" si="0"/>
        <v>0.0036944444444444446</v>
      </c>
      <c r="F29" s="23">
        <f t="shared" si="0"/>
        <v>0.0036944444444444446</v>
      </c>
      <c r="G29" s="23">
        <f t="shared" si="0"/>
        <v>0.0026944444444444438</v>
      </c>
      <c r="H29" s="23">
        <f t="shared" si="0"/>
        <v>0.0026944444444444438</v>
      </c>
      <c r="I29" s="23">
        <f t="shared" si="0"/>
        <v>0.000694444444444442</v>
      </c>
      <c r="J29" s="23">
        <f t="shared" si="0"/>
        <v>0.000694444444444442</v>
      </c>
      <c r="K29" s="23">
        <f t="shared" si="0"/>
        <v>-0.0003055555555555589</v>
      </c>
      <c r="L29" s="23">
        <f t="shared" si="0"/>
        <v>0.000694444444444442</v>
      </c>
      <c r="M29" s="24">
        <f t="shared" si="0"/>
        <v>-0.005305555555555556</v>
      </c>
    </row>
    <row r="30" spans="1:13" ht="10.5">
      <c r="A30" s="3" t="s">
        <v>43</v>
      </c>
      <c r="B30" s="25">
        <f aca="true" t="shared" si="1" ref="B30:M30">+B19-$D$39</f>
        <v>0.0046944444444444455</v>
      </c>
      <c r="C30" s="27">
        <f t="shared" si="1"/>
        <v>0.7096944444444444</v>
      </c>
      <c r="D30" s="27">
        <f t="shared" si="1"/>
        <v>0.7506944444444444</v>
      </c>
      <c r="E30" s="28">
        <f t="shared" si="1"/>
        <v>0.5516944444444444</v>
      </c>
      <c r="F30" s="27">
        <f t="shared" si="1"/>
        <v>0.5636944444444444</v>
      </c>
      <c r="G30" s="28">
        <f t="shared" si="1"/>
        <v>0.37169444444444444</v>
      </c>
      <c r="H30" s="27">
        <f t="shared" si="1"/>
        <v>0.3526944444444445</v>
      </c>
      <c r="I30" s="28">
        <f t="shared" si="1"/>
        <v>0.22369444444444447</v>
      </c>
      <c r="J30" s="27">
        <f t="shared" si="1"/>
        <v>0.23869444444444443</v>
      </c>
      <c r="K30" s="28">
        <f t="shared" si="1"/>
        <v>0.17569444444444443</v>
      </c>
      <c r="L30" s="27">
        <f t="shared" si="1"/>
        <v>0.16969444444444443</v>
      </c>
      <c r="M30" s="30">
        <f t="shared" si="1"/>
        <v>-0.0043055555555555555</v>
      </c>
    </row>
    <row r="31" spans="1:13" ht="10.5">
      <c r="A31" s="3" t="s">
        <v>44</v>
      </c>
      <c r="B31" s="25">
        <f aca="true" t="shared" si="2" ref="B31:M31">+B20-$D$39</f>
        <v>0.0036944444444444446</v>
      </c>
      <c r="C31" s="32">
        <f t="shared" si="2"/>
        <v>0.8226944444444444</v>
      </c>
      <c r="D31" s="32">
        <f t="shared" si="2"/>
        <v>0.7226944444444444</v>
      </c>
      <c r="E31" s="33">
        <f t="shared" si="2"/>
        <v>0.6246944444444444</v>
      </c>
      <c r="F31" s="32">
        <f t="shared" si="2"/>
        <v>0.6246944444444444</v>
      </c>
      <c r="G31" s="33">
        <f t="shared" si="2"/>
        <v>0.3626944444444445</v>
      </c>
      <c r="H31" s="32">
        <f t="shared" si="2"/>
        <v>0.3476944444444445</v>
      </c>
      <c r="I31" s="33">
        <f t="shared" si="2"/>
        <v>0.21369444444444446</v>
      </c>
      <c r="J31" s="32">
        <f t="shared" si="2"/>
        <v>0.21269444444444446</v>
      </c>
      <c r="K31" s="33">
        <f t="shared" si="2"/>
        <v>0.18369444444444444</v>
      </c>
      <c r="L31" s="32">
        <f t="shared" si="2"/>
        <v>0.17669444444444443</v>
      </c>
      <c r="M31" s="30">
        <f t="shared" si="2"/>
        <v>-0.005305555555555556</v>
      </c>
    </row>
    <row r="32" spans="1:13" ht="10.5">
      <c r="A32" s="3" t="s">
        <v>45</v>
      </c>
      <c r="B32" s="25">
        <f aca="true" t="shared" si="3" ref="B32:M32">+B21-$D$39</f>
        <v>0.0026944444444444438</v>
      </c>
      <c r="C32" s="32">
        <f t="shared" si="3"/>
        <v>0.8006944444444444</v>
      </c>
      <c r="D32" s="32">
        <f t="shared" si="3"/>
        <v>0.7506944444444444</v>
      </c>
      <c r="E32" s="33">
        <f t="shared" si="3"/>
        <v>0.5636944444444444</v>
      </c>
      <c r="F32" s="32">
        <f t="shared" si="3"/>
        <v>0.5786944444444444</v>
      </c>
      <c r="G32" s="33">
        <f t="shared" si="3"/>
        <v>0.3496944444444445</v>
      </c>
      <c r="H32" s="32">
        <f t="shared" si="3"/>
        <v>0.34369444444444447</v>
      </c>
      <c r="I32" s="33">
        <f t="shared" si="3"/>
        <v>0.18469444444444444</v>
      </c>
      <c r="J32" s="32">
        <f t="shared" si="3"/>
        <v>0.21869444444444447</v>
      </c>
      <c r="K32" s="33">
        <f t="shared" si="3"/>
        <v>0.16969444444444443</v>
      </c>
      <c r="L32" s="32">
        <f t="shared" si="3"/>
        <v>0.17369444444444443</v>
      </c>
      <c r="M32" s="30">
        <f t="shared" si="3"/>
        <v>-0.005305555555555556</v>
      </c>
    </row>
    <row r="33" spans="1:13" ht="10.5">
      <c r="A33" s="3" t="s">
        <v>46</v>
      </c>
      <c r="B33" s="25">
        <f aca="true" t="shared" si="4" ref="B33:M33">+B22-$D$39</f>
        <v>0.0026944444444444438</v>
      </c>
      <c r="C33" s="32">
        <f t="shared" si="4"/>
        <v>0.6736944444444444</v>
      </c>
      <c r="D33" s="32">
        <f t="shared" si="4"/>
        <v>0.7616944444444445</v>
      </c>
      <c r="E33" s="33">
        <f t="shared" si="4"/>
        <v>0.5836944444444444</v>
      </c>
      <c r="F33" s="32">
        <f t="shared" si="4"/>
        <v>0.5666944444444444</v>
      </c>
      <c r="G33" s="33">
        <f t="shared" si="4"/>
        <v>0.34069444444444447</v>
      </c>
      <c r="H33" s="32">
        <f t="shared" si="4"/>
        <v>0.33169444444444446</v>
      </c>
      <c r="I33" s="33">
        <f t="shared" si="4"/>
        <v>0.19569444444444445</v>
      </c>
      <c r="J33" s="32">
        <f t="shared" si="4"/>
        <v>0.22269444444444447</v>
      </c>
      <c r="K33" s="33">
        <f t="shared" si="4"/>
        <v>0.16669444444444442</v>
      </c>
      <c r="L33" s="32">
        <f t="shared" si="4"/>
        <v>0.16269444444444442</v>
      </c>
      <c r="M33" s="30">
        <f t="shared" si="4"/>
        <v>-0.005305555555555556</v>
      </c>
    </row>
    <row r="34" spans="1:13" ht="10.5">
      <c r="A34" s="3" t="s">
        <v>47</v>
      </c>
      <c r="B34" s="25">
        <f aca="true" t="shared" si="5" ref="B34:M34">+B23-$D$39</f>
        <v>0.000694444444444442</v>
      </c>
      <c r="C34" s="32">
        <f t="shared" si="5"/>
        <v>0.7326944444444444</v>
      </c>
      <c r="D34" s="32">
        <f t="shared" si="5"/>
        <v>0.7256944444444444</v>
      </c>
      <c r="E34" s="33">
        <f t="shared" si="5"/>
        <v>0.5746944444444444</v>
      </c>
      <c r="F34" s="32">
        <f t="shared" si="5"/>
        <v>0.6216944444444444</v>
      </c>
      <c r="G34" s="33">
        <f t="shared" si="5"/>
        <v>0.33469444444444446</v>
      </c>
      <c r="H34" s="32">
        <f t="shared" si="5"/>
        <v>0.3546944444444445</v>
      </c>
      <c r="I34" s="33">
        <f t="shared" si="5"/>
        <v>0.23369444444444448</v>
      </c>
      <c r="J34" s="32">
        <f t="shared" si="5"/>
        <v>0.25769444444444445</v>
      </c>
      <c r="K34" s="33">
        <f t="shared" si="5"/>
        <v>0.14269444444444446</v>
      </c>
      <c r="L34" s="32">
        <f t="shared" si="5"/>
        <v>0.15869444444444447</v>
      </c>
      <c r="M34" s="30">
        <f t="shared" si="5"/>
        <v>-0.005305555555555556</v>
      </c>
    </row>
    <row r="35" spans="1:13" ht="10.5">
      <c r="A35" s="3" t="s">
        <v>48</v>
      </c>
      <c r="B35" s="25">
        <f aca="true" t="shared" si="6" ref="B35:M35">+B24-$D$39</f>
        <v>-0.0003055555555555589</v>
      </c>
      <c r="C35" s="36">
        <f t="shared" si="6"/>
        <v>0.6736944444444444</v>
      </c>
      <c r="D35" s="36">
        <f t="shared" si="6"/>
        <v>0.7636944444444445</v>
      </c>
      <c r="E35" s="37">
        <f t="shared" si="6"/>
        <v>0.5956944444444444</v>
      </c>
      <c r="F35" s="36">
        <f t="shared" si="6"/>
        <v>0.5726944444444444</v>
      </c>
      <c r="G35" s="37">
        <f t="shared" si="6"/>
        <v>0.34169444444444447</v>
      </c>
      <c r="H35" s="36">
        <f t="shared" si="6"/>
        <v>0.30569444444444444</v>
      </c>
      <c r="I35" s="37">
        <f t="shared" si="6"/>
        <v>0.22169444444444447</v>
      </c>
      <c r="J35" s="36">
        <f t="shared" si="6"/>
        <v>0.22569444444444448</v>
      </c>
      <c r="K35" s="37">
        <f t="shared" si="6"/>
        <v>0.16769444444444442</v>
      </c>
      <c r="L35" s="36">
        <f t="shared" si="6"/>
        <v>0.15169444444444447</v>
      </c>
      <c r="M35" s="30">
        <f t="shared" si="6"/>
        <v>-0.007305555555555558</v>
      </c>
    </row>
    <row r="36" spans="1:13" ht="12" thickBot="1">
      <c r="A36" s="3" t="s">
        <v>49</v>
      </c>
      <c r="B36" s="39">
        <f>+B25-$D$39</f>
        <v>0.000694444444444442</v>
      </c>
      <c r="C36" s="40">
        <v>0</v>
      </c>
      <c r="D36" s="40">
        <f aca="true" t="shared" si="7" ref="D36:M36">+D25-$D$39</f>
        <v>0.0016944444444444429</v>
      </c>
      <c r="E36" s="40">
        <f t="shared" si="7"/>
        <v>0.000694444444444442</v>
      </c>
      <c r="F36" s="40">
        <f t="shared" si="7"/>
        <v>0.0016944444444444429</v>
      </c>
      <c r="G36" s="40">
        <f t="shared" si="7"/>
        <v>0.0016944444444444429</v>
      </c>
      <c r="H36" s="40">
        <f t="shared" si="7"/>
        <v>-0.0003055555555555589</v>
      </c>
      <c r="I36" s="40">
        <f t="shared" si="7"/>
        <v>-0.0003055555555555589</v>
      </c>
      <c r="J36" s="40">
        <f t="shared" si="7"/>
        <v>0.0016944444444444429</v>
      </c>
      <c r="K36" s="40">
        <f t="shared" si="7"/>
        <v>0.0016944444444444429</v>
      </c>
      <c r="L36" s="40">
        <f t="shared" si="7"/>
        <v>-0.0023055555555555537</v>
      </c>
      <c r="M36" s="41">
        <f t="shared" si="7"/>
        <v>-0.007305555555555558</v>
      </c>
    </row>
    <row r="37" spans="2:13" ht="10.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2" ht="10.5">
      <c r="B38" s="5"/>
      <c r="C38" s="5"/>
      <c r="D38" s="5"/>
      <c r="F38" s="43"/>
      <c r="I38" s="43"/>
      <c r="L38" s="43"/>
    </row>
    <row r="39" spans="2:12" ht="10.5">
      <c r="B39" s="44"/>
      <c r="C39" s="50" t="s">
        <v>51</v>
      </c>
      <c r="D39" s="45">
        <f>+AVERAGE(B18:B25,C18:L18,M18:M25,C25:L25)</f>
        <v>0.043305555555555555</v>
      </c>
      <c r="F39" s="43"/>
      <c r="I39" s="43"/>
      <c r="L39" s="43"/>
    </row>
    <row r="40" spans="2:12" ht="10.5">
      <c r="B40" s="5"/>
      <c r="C40" s="5"/>
      <c r="D40" s="5"/>
      <c r="F40" s="43"/>
      <c r="I40" s="43"/>
      <c r="L40" s="43"/>
    </row>
    <row r="41" spans="2:15" ht="15">
      <c r="B41" s="5"/>
      <c r="C41" s="5"/>
      <c r="D41" s="5"/>
      <c r="F41" s="43"/>
      <c r="G41" s="4" t="s">
        <v>56</v>
      </c>
      <c r="I41" s="43"/>
      <c r="L41" s="43"/>
      <c r="O41" s="87"/>
    </row>
    <row r="42" spans="2:25" ht="12" thickBot="1">
      <c r="B42" s="3">
        <v>1</v>
      </c>
      <c r="C42" s="3">
        <v>2</v>
      </c>
      <c r="D42" s="3">
        <v>3</v>
      </c>
      <c r="E42" s="3">
        <v>4</v>
      </c>
      <c r="F42" s="3">
        <v>5</v>
      </c>
      <c r="G42" s="3">
        <v>6</v>
      </c>
      <c r="H42" s="3">
        <v>7</v>
      </c>
      <c r="I42" s="3">
        <v>8</v>
      </c>
      <c r="J42" s="3">
        <v>9</v>
      </c>
      <c r="K42" s="3">
        <v>10</v>
      </c>
      <c r="L42" s="3">
        <v>11</v>
      </c>
      <c r="M42" s="3">
        <v>12</v>
      </c>
      <c r="N42" s="89"/>
      <c r="V42" s="33"/>
      <c r="W42" s="9"/>
      <c r="X42" s="5"/>
      <c r="Y42" s="5"/>
    </row>
    <row r="43" spans="1:25" ht="10.5">
      <c r="A43" s="3" t="s">
        <v>42</v>
      </c>
      <c r="B43" s="4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4"/>
      <c r="N43" s="89"/>
      <c r="O43" s="88"/>
      <c r="P43" s="88"/>
      <c r="Q43" s="88"/>
      <c r="R43" s="88"/>
      <c r="S43" s="88"/>
      <c r="T43" s="88"/>
      <c r="U43" s="88"/>
      <c r="V43" s="2"/>
      <c r="W43" s="2"/>
      <c r="X43" s="2"/>
      <c r="Y43" s="5"/>
    </row>
    <row r="44" spans="1:25" ht="10.5">
      <c r="A44" s="3" t="s">
        <v>43</v>
      </c>
      <c r="B44" s="25"/>
      <c r="C44" s="58">
        <f aca="true" t="shared" si="8" ref="C44:L44">+C30/$C$60</f>
        <v>0.9581473842115134</v>
      </c>
      <c r="D44" s="57">
        <f t="shared" si="8"/>
        <v>1.0135008438027377</v>
      </c>
      <c r="E44" s="59">
        <f t="shared" si="8"/>
        <v>0.744834052128258</v>
      </c>
      <c r="F44" s="57">
        <f t="shared" si="8"/>
        <v>0.7610350646915433</v>
      </c>
      <c r="G44" s="59">
        <f t="shared" si="8"/>
        <v>0.50181886367898</v>
      </c>
      <c r="H44" s="57">
        <f t="shared" si="8"/>
        <v>0.4761672604537785</v>
      </c>
      <c r="I44" s="59">
        <f t="shared" si="8"/>
        <v>0.3020063753984625</v>
      </c>
      <c r="J44" s="57">
        <f t="shared" si="8"/>
        <v>0.32225764110256894</v>
      </c>
      <c r="K44" s="59">
        <f t="shared" si="8"/>
        <v>0.2372023251453216</v>
      </c>
      <c r="L44" s="57">
        <f t="shared" si="8"/>
        <v>0.229101818863679</v>
      </c>
      <c r="M44" s="30"/>
      <c r="N44" s="91"/>
      <c r="O44" s="47"/>
      <c r="P44" s="46"/>
      <c r="Q44" s="46"/>
      <c r="R44" s="46"/>
      <c r="S44" s="46"/>
      <c r="T44" s="46"/>
      <c r="U44" s="46"/>
      <c r="V44" s="9"/>
      <c r="W44" s="47"/>
      <c r="X44" s="48"/>
      <c r="Y44" s="5"/>
    </row>
    <row r="45" spans="1:25" ht="10.5">
      <c r="A45" s="3" t="s">
        <v>44</v>
      </c>
      <c r="B45" s="25"/>
      <c r="C45" s="61">
        <f aca="true" t="shared" si="9" ref="C45:L45">+C31/$C$60</f>
        <v>1.110706919182449</v>
      </c>
      <c r="D45" s="65">
        <f t="shared" si="9"/>
        <v>0.9756984811550723</v>
      </c>
      <c r="E45" s="48">
        <f t="shared" si="9"/>
        <v>0.8433902118882431</v>
      </c>
      <c r="F45" s="65">
        <f t="shared" si="9"/>
        <v>0.8433902118882431</v>
      </c>
      <c r="G45" s="48">
        <f t="shared" si="9"/>
        <v>0.4896681042565162</v>
      </c>
      <c r="H45" s="65">
        <f t="shared" si="9"/>
        <v>0.4694168385524096</v>
      </c>
      <c r="I45" s="48">
        <f t="shared" si="9"/>
        <v>0.2885055315957248</v>
      </c>
      <c r="J45" s="65">
        <f t="shared" si="9"/>
        <v>0.28715544721545105</v>
      </c>
      <c r="K45" s="48">
        <f t="shared" si="9"/>
        <v>0.24800300018751176</v>
      </c>
      <c r="L45" s="65">
        <f t="shared" si="9"/>
        <v>0.23855240952559537</v>
      </c>
      <c r="M45" s="30"/>
      <c r="N45" s="91"/>
      <c r="O45" s="47"/>
      <c r="P45" s="46"/>
      <c r="Q45" s="46"/>
      <c r="R45" s="46"/>
      <c r="S45" s="46"/>
      <c r="T45" s="46"/>
      <c r="U45" s="46"/>
      <c r="V45" s="9"/>
      <c r="W45" s="47"/>
      <c r="X45" s="48"/>
      <c r="Y45" s="5"/>
    </row>
    <row r="46" spans="1:25" ht="10.5">
      <c r="A46" s="3" t="s">
        <v>45</v>
      </c>
      <c r="B46" s="25"/>
      <c r="C46" s="61">
        <f aca="true" t="shared" si="10" ref="C46:L46">+C32/$C$60</f>
        <v>1.081005062816426</v>
      </c>
      <c r="D46" s="65">
        <f t="shared" si="10"/>
        <v>1.0135008438027377</v>
      </c>
      <c r="E46" s="48">
        <f t="shared" si="10"/>
        <v>0.7610350646915433</v>
      </c>
      <c r="F46" s="65">
        <f t="shared" si="10"/>
        <v>0.7812863303956498</v>
      </c>
      <c r="G46" s="48">
        <f t="shared" si="10"/>
        <v>0.4721170073129572</v>
      </c>
      <c r="H46" s="65">
        <f t="shared" si="10"/>
        <v>0.4640165010313146</v>
      </c>
      <c r="I46" s="48">
        <f t="shared" si="10"/>
        <v>0.24935308456778552</v>
      </c>
      <c r="J46" s="65">
        <f t="shared" si="10"/>
        <v>0.29525595349709366</v>
      </c>
      <c r="K46" s="48">
        <f t="shared" si="10"/>
        <v>0.229101818863679</v>
      </c>
      <c r="L46" s="65">
        <f t="shared" si="10"/>
        <v>0.23450215638477406</v>
      </c>
      <c r="M46" s="30"/>
      <c r="N46" s="91"/>
      <c r="O46" s="47"/>
      <c r="P46" s="46"/>
      <c r="Q46" s="46"/>
      <c r="R46" s="46"/>
      <c r="S46" s="46"/>
      <c r="T46" s="46"/>
      <c r="U46" s="46"/>
      <c r="V46" s="9"/>
      <c r="W46" s="47"/>
      <c r="X46" s="48"/>
      <c r="Y46" s="5"/>
    </row>
    <row r="47" spans="1:25" ht="10.5">
      <c r="A47" s="3" t="s">
        <v>46</v>
      </c>
      <c r="B47" s="25"/>
      <c r="C47" s="61">
        <f aca="true" t="shared" si="11" ref="C47:L47">+C33/$C$60</f>
        <v>0.9095443465216576</v>
      </c>
      <c r="D47" s="65">
        <f t="shared" si="11"/>
        <v>1.0283517719857493</v>
      </c>
      <c r="E47" s="48">
        <f t="shared" si="11"/>
        <v>0.7880367522970186</v>
      </c>
      <c r="F47" s="65">
        <f t="shared" si="11"/>
        <v>0.7650853178323646</v>
      </c>
      <c r="G47" s="48">
        <f t="shared" si="11"/>
        <v>0.4599662478904933</v>
      </c>
      <c r="H47" s="65">
        <f t="shared" si="11"/>
        <v>0.4478154884680293</v>
      </c>
      <c r="I47" s="48">
        <f t="shared" si="11"/>
        <v>0.26420401275079697</v>
      </c>
      <c r="J47" s="65">
        <f t="shared" si="11"/>
        <v>0.30065629101818875</v>
      </c>
      <c r="K47" s="48">
        <f t="shared" si="11"/>
        <v>0.2250515657228577</v>
      </c>
      <c r="L47" s="65">
        <f t="shared" si="11"/>
        <v>0.2196512282017626</v>
      </c>
      <c r="M47" s="30"/>
      <c r="N47" s="91"/>
      <c r="O47" s="47"/>
      <c r="P47" s="46"/>
      <c r="Q47" s="46"/>
      <c r="R47" s="46"/>
      <c r="S47" s="46"/>
      <c r="T47" s="46"/>
      <c r="U47" s="46"/>
      <c r="V47" s="9"/>
      <c r="W47" s="47"/>
      <c r="X47" s="48"/>
      <c r="Y47" s="5"/>
    </row>
    <row r="48" spans="1:25" ht="10.5">
      <c r="A48" s="3" t="s">
        <v>47</v>
      </c>
      <c r="B48" s="25"/>
      <c r="C48" s="61">
        <f aca="true" t="shared" si="12" ref="C48:L48">+C34/$C$60</f>
        <v>0.98919932495781</v>
      </c>
      <c r="D48" s="65">
        <f t="shared" si="12"/>
        <v>0.9797487342958936</v>
      </c>
      <c r="E48" s="48">
        <f t="shared" si="12"/>
        <v>0.7758859928745547</v>
      </c>
      <c r="F48" s="65">
        <f t="shared" si="12"/>
        <v>0.8393399587474218</v>
      </c>
      <c r="G48" s="48">
        <f t="shared" si="12"/>
        <v>0.4518657416088506</v>
      </c>
      <c r="H48" s="65">
        <f t="shared" si="12"/>
        <v>0.478867429214326</v>
      </c>
      <c r="I48" s="48">
        <f t="shared" si="12"/>
        <v>0.3155072192012002</v>
      </c>
      <c r="J48" s="65">
        <f t="shared" si="12"/>
        <v>0.34790924432777054</v>
      </c>
      <c r="K48" s="48">
        <f t="shared" si="12"/>
        <v>0.1926495405962873</v>
      </c>
      <c r="L48" s="65">
        <f t="shared" si="12"/>
        <v>0.2142508906806676</v>
      </c>
      <c r="M48" s="30"/>
      <c r="N48" s="91"/>
      <c r="O48" s="47"/>
      <c r="P48" s="46"/>
      <c r="Q48" s="46"/>
      <c r="R48" s="46"/>
      <c r="S48" s="46"/>
      <c r="T48" s="46"/>
      <c r="U48" s="46"/>
      <c r="V48" s="9"/>
      <c r="W48" s="47"/>
      <c r="X48" s="48"/>
      <c r="Y48" s="5"/>
    </row>
    <row r="49" spans="1:25" ht="10.5">
      <c r="A49" s="3" t="s">
        <v>48</v>
      </c>
      <c r="B49" s="25"/>
      <c r="C49" s="63">
        <f aca="true" t="shared" si="13" ref="C49:L49">+C35/$C$60</f>
        <v>0.9095443465216576</v>
      </c>
      <c r="D49" s="66">
        <f t="shared" si="13"/>
        <v>1.0310519407462968</v>
      </c>
      <c r="E49" s="64">
        <f t="shared" si="13"/>
        <v>0.8042377648603038</v>
      </c>
      <c r="F49" s="66">
        <f t="shared" si="13"/>
        <v>0.7731858241140072</v>
      </c>
      <c r="G49" s="64">
        <f t="shared" si="13"/>
        <v>0.461316332270767</v>
      </c>
      <c r="H49" s="66">
        <f t="shared" si="13"/>
        <v>0.4127132945809114</v>
      </c>
      <c r="I49" s="64">
        <f t="shared" si="13"/>
        <v>0.29930620663791496</v>
      </c>
      <c r="J49" s="66">
        <f t="shared" si="13"/>
        <v>0.30470654415901005</v>
      </c>
      <c r="K49" s="64">
        <f t="shared" si="13"/>
        <v>0.22640165010313146</v>
      </c>
      <c r="L49" s="66">
        <f t="shared" si="13"/>
        <v>0.20480030001875124</v>
      </c>
      <c r="M49" s="30"/>
      <c r="N49" s="91"/>
      <c r="O49" s="47"/>
      <c r="P49" s="46"/>
      <c r="Q49" s="46"/>
      <c r="R49" s="46"/>
      <c r="S49" s="46"/>
      <c r="T49" s="46"/>
      <c r="U49" s="46"/>
      <c r="V49" s="9"/>
      <c r="W49" s="47"/>
      <c r="X49" s="48"/>
      <c r="Y49" s="5"/>
    </row>
    <row r="50" spans="1:25" ht="12" thickBot="1">
      <c r="A50" s="3" t="s">
        <v>49</v>
      </c>
      <c r="B50" s="39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91"/>
      <c r="O50" s="47"/>
      <c r="P50" s="48"/>
      <c r="Q50" s="46"/>
      <c r="R50" s="48"/>
      <c r="S50" s="48"/>
      <c r="T50" s="46"/>
      <c r="U50" s="48"/>
      <c r="V50" s="5"/>
      <c r="W50" s="47"/>
      <c r="X50" s="48"/>
      <c r="Y50" s="5"/>
    </row>
    <row r="51" spans="2:25" ht="10.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91"/>
      <c r="O51" s="47"/>
      <c r="P51" s="48"/>
      <c r="Q51" s="46"/>
      <c r="R51" s="48"/>
      <c r="S51" s="48"/>
      <c r="T51" s="46"/>
      <c r="U51" s="48"/>
      <c r="V51" s="5"/>
      <c r="W51" s="47"/>
      <c r="X51" s="48"/>
      <c r="Y51" s="5"/>
    </row>
    <row r="52" spans="1:25" ht="10.5">
      <c r="A52" s="5"/>
      <c r="B52" s="52"/>
      <c r="C52" s="94"/>
      <c r="D52" s="5"/>
      <c r="E52" s="5"/>
      <c r="G52" s="162"/>
      <c r="H52" s="163" t="str">
        <f>+H1</f>
        <v>Study Number.:</v>
      </c>
      <c r="I52" s="164" t="str">
        <f>+I1</f>
        <v>R&amp;D - NR Stain Time Course in 3T3</v>
      </c>
      <c r="J52" s="162"/>
      <c r="K52" s="162"/>
      <c r="L52" s="165"/>
      <c r="O52" s="47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0.5">
      <c r="A53" s="5"/>
      <c r="B53" s="5"/>
      <c r="C53" s="5"/>
      <c r="D53" s="5"/>
      <c r="E53" s="5"/>
      <c r="F53" s="43"/>
      <c r="I53" s="43"/>
      <c r="L53" s="43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12" ht="16.5" customHeight="1">
      <c r="A54" s="5"/>
      <c r="B54" s="5"/>
      <c r="C54" s="68" t="s">
        <v>8</v>
      </c>
      <c r="D54" s="69" t="s">
        <v>8</v>
      </c>
      <c r="E54" s="70" t="s">
        <v>9</v>
      </c>
      <c r="F54" s="71" t="s">
        <v>9</v>
      </c>
      <c r="G54" s="70" t="s">
        <v>10</v>
      </c>
      <c r="H54" s="70" t="s">
        <v>10</v>
      </c>
      <c r="I54" s="71" t="s">
        <v>11</v>
      </c>
      <c r="J54" s="70" t="s">
        <v>11</v>
      </c>
      <c r="K54" s="70" t="s">
        <v>12</v>
      </c>
      <c r="L54" s="72" t="s">
        <v>12</v>
      </c>
    </row>
    <row r="55" spans="1:13" ht="10.5">
      <c r="A55" s="44"/>
      <c r="B55" s="73" t="s">
        <v>2</v>
      </c>
      <c r="C55" s="74"/>
      <c r="D55" s="75"/>
      <c r="E55" s="75"/>
      <c r="F55" s="75"/>
      <c r="G55" s="75"/>
      <c r="H55" s="75"/>
      <c r="I55" s="75"/>
      <c r="J55" s="75"/>
      <c r="K55" s="75"/>
      <c r="L55" s="76"/>
      <c r="M55" s="47"/>
    </row>
    <row r="56" spans="1:13" ht="10.5">
      <c r="A56" s="15"/>
      <c r="B56" s="52"/>
      <c r="C56" s="11"/>
      <c r="D56" s="77"/>
      <c r="E56" s="13"/>
      <c r="F56" s="13"/>
      <c r="G56" s="13"/>
      <c r="H56" s="13"/>
      <c r="I56" s="13"/>
      <c r="J56" s="13"/>
      <c r="K56" s="13"/>
      <c r="L56" s="78"/>
      <c r="M56" s="5"/>
    </row>
    <row r="57" spans="1:13" ht="10.5">
      <c r="A57" s="15"/>
      <c r="B57" s="52" t="s">
        <v>53</v>
      </c>
      <c r="C57" s="31">
        <f>AVERAGE(C30:C35)</f>
        <v>0.7355277777777777</v>
      </c>
      <c r="D57" s="33">
        <f aca="true" t="shared" si="14" ref="D57:L57">AVERAGE(D30:D35)</f>
        <v>0.7458611111111111</v>
      </c>
      <c r="E57" s="33">
        <f t="shared" si="14"/>
        <v>0.582361111111111</v>
      </c>
      <c r="F57" s="33">
        <f t="shared" si="14"/>
        <v>0.5880277777777777</v>
      </c>
      <c r="G57" s="33">
        <f t="shared" si="14"/>
        <v>0.3501944444444445</v>
      </c>
      <c r="H57" s="33">
        <f t="shared" si="14"/>
        <v>0.33936111111111117</v>
      </c>
      <c r="I57" s="33">
        <f t="shared" si="14"/>
        <v>0.21219444444444444</v>
      </c>
      <c r="J57" s="33">
        <f t="shared" si="14"/>
        <v>0.22936111111111113</v>
      </c>
      <c r="K57" s="33">
        <f t="shared" si="14"/>
        <v>0.16769444444444445</v>
      </c>
      <c r="L57" s="34">
        <f t="shared" si="14"/>
        <v>0.16552777777777777</v>
      </c>
      <c r="M57" s="5"/>
    </row>
    <row r="58" spans="1:13" ht="10.5">
      <c r="A58" s="17"/>
      <c r="B58" s="81" t="s">
        <v>54</v>
      </c>
      <c r="C58" s="35">
        <f>STDEV(C30:C35)</f>
        <v>0.06350879204225716</v>
      </c>
      <c r="D58" s="37">
        <f>STDEV(D30:D35)</f>
        <v>0.01765691554792816</v>
      </c>
      <c r="E58" s="37">
        <f aca="true" t="shared" si="15" ref="E58:L58">STDEV(E30:E35)</f>
        <v>0.02576561015514028</v>
      </c>
      <c r="F58" s="37">
        <f t="shared" si="15"/>
        <v>0.027739262186775412</v>
      </c>
      <c r="G58" s="37">
        <f t="shared" si="15"/>
        <v>0.01429335509948591</v>
      </c>
      <c r="H58" s="37">
        <f t="shared" si="15"/>
        <v>0.018402898322456365</v>
      </c>
      <c r="I58" s="37">
        <f t="shared" si="15"/>
        <v>0.018522958726942103</v>
      </c>
      <c r="J58" s="37">
        <f t="shared" si="15"/>
        <v>0.01636663272230016</v>
      </c>
      <c r="K58" s="37">
        <f t="shared" si="15"/>
        <v>0.013784048752090213</v>
      </c>
      <c r="L58" s="38">
        <f t="shared" si="15"/>
        <v>0.009537644712750962</v>
      </c>
      <c r="M58" s="5"/>
    </row>
    <row r="59" spans="1:13" ht="10.5">
      <c r="A59" s="11"/>
      <c r="B59" s="82"/>
      <c r="C59" s="26"/>
      <c r="D59" s="28"/>
      <c r="E59" s="28"/>
      <c r="F59" s="28"/>
      <c r="G59" s="28"/>
      <c r="H59" s="28"/>
      <c r="I59" s="28"/>
      <c r="J59" s="28"/>
      <c r="K59" s="28"/>
      <c r="L59" s="29"/>
      <c r="M59" s="5"/>
    </row>
    <row r="60" spans="1:13" ht="10.5">
      <c r="A60" s="15"/>
      <c r="B60" s="52" t="s">
        <v>14</v>
      </c>
      <c r="C60" s="31">
        <f>AVERAGE(C57,D57)</f>
        <v>0.7406944444444443</v>
      </c>
      <c r="D60" s="5"/>
      <c r="E60" s="33"/>
      <c r="F60" s="33"/>
      <c r="G60" s="33"/>
      <c r="H60" s="33"/>
      <c r="I60" s="33"/>
      <c r="J60" s="33"/>
      <c r="K60" s="55"/>
      <c r="L60" s="34"/>
      <c r="M60" s="5"/>
    </row>
    <row r="61" spans="1:13" ht="10.5">
      <c r="A61" s="15"/>
      <c r="B61" s="52" t="s">
        <v>57</v>
      </c>
      <c r="C61" s="31">
        <f>+D39</f>
        <v>0.043305555555555555</v>
      </c>
      <c r="D61" s="5"/>
      <c r="E61" s="33"/>
      <c r="F61" s="33"/>
      <c r="G61" s="33"/>
      <c r="H61" s="33"/>
      <c r="I61" s="33"/>
      <c r="J61" s="33"/>
      <c r="K61" s="55"/>
      <c r="L61" s="34"/>
      <c r="M61" s="5"/>
    </row>
    <row r="62" spans="1:13" ht="10.5">
      <c r="A62" s="17"/>
      <c r="B62" s="83"/>
      <c r="C62" s="31"/>
      <c r="D62" s="33"/>
      <c r="E62" s="33"/>
      <c r="F62" s="33"/>
      <c r="G62" s="33"/>
      <c r="H62" s="33"/>
      <c r="I62" s="33"/>
      <c r="J62" s="33"/>
      <c r="K62" s="55"/>
      <c r="L62" s="34"/>
      <c r="M62" s="5"/>
    </row>
    <row r="63" spans="1:13" ht="10.5">
      <c r="A63" s="11"/>
      <c r="B63" s="82" t="s">
        <v>13</v>
      </c>
      <c r="C63" s="58">
        <f aca="true" t="shared" si="16" ref="C63:L63">+C57/$C$60</f>
        <v>0.9930245640352522</v>
      </c>
      <c r="D63" s="59">
        <f t="shared" si="16"/>
        <v>1.006975435964748</v>
      </c>
      <c r="E63" s="59">
        <f t="shared" si="16"/>
        <v>0.7862366397899868</v>
      </c>
      <c r="F63" s="59">
        <f t="shared" si="16"/>
        <v>0.7938871179448715</v>
      </c>
      <c r="G63" s="59">
        <f t="shared" si="16"/>
        <v>0.47279204950309406</v>
      </c>
      <c r="H63" s="59">
        <f t="shared" si="16"/>
        <v>0.4581661353834616</v>
      </c>
      <c r="I63" s="59">
        <f t="shared" si="16"/>
        <v>0.28648040502531413</v>
      </c>
      <c r="J63" s="59">
        <f t="shared" si="16"/>
        <v>0.30965685355334716</v>
      </c>
      <c r="K63" s="59">
        <f t="shared" si="16"/>
        <v>0.22640165010313149</v>
      </c>
      <c r="L63" s="60">
        <f t="shared" si="16"/>
        <v>0.22347646727920498</v>
      </c>
      <c r="M63" s="5"/>
    </row>
    <row r="64" spans="1:13" ht="10.5">
      <c r="A64" s="15"/>
      <c r="B64" s="53" t="s">
        <v>54</v>
      </c>
      <c r="C64" s="61">
        <f aca="true" t="shared" si="17" ref="C64:L64">+C58/$C$60</f>
        <v>0.08574222814630633</v>
      </c>
      <c r="D64" s="48">
        <f t="shared" si="17"/>
        <v>0.023838325885070837</v>
      </c>
      <c r="E64" s="48">
        <f t="shared" si="17"/>
        <v>0.034785747818678055</v>
      </c>
      <c r="F64" s="48">
        <f t="shared" si="17"/>
        <v>0.03745034459868423</v>
      </c>
      <c r="G64" s="48">
        <f t="shared" si="17"/>
        <v>0.019297235461522327</v>
      </c>
      <c r="H64" s="48">
        <f t="shared" si="17"/>
        <v>0.024845465576914652</v>
      </c>
      <c r="I64" s="48">
        <f t="shared" si="17"/>
        <v>0.0250075572537002</v>
      </c>
      <c r="J64" s="48">
        <f t="shared" si="17"/>
        <v>0.022096335196054973</v>
      </c>
      <c r="K64" s="48">
        <f t="shared" si="17"/>
        <v>0.018609628917129112</v>
      </c>
      <c r="L64" s="62">
        <f t="shared" si="17"/>
        <v>0.012876625151285756</v>
      </c>
      <c r="M64" s="5"/>
    </row>
    <row r="65" spans="1:13" ht="10.5">
      <c r="A65" s="17"/>
      <c r="B65" s="81" t="s">
        <v>55</v>
      </c>
      <c r="C65" s="80">
        <f>+C64/C63</f>
        <v>0.08634451880815962</v>
      </c>
      <c r="D65" s="67">
        <f aca="true" t="shared" si="18" ref="D65:L65">+D64/D63</f>
        <v>0.023673195029064606</v>
      </c>
      <c r="E65" s="67">
        <f t="shared" si="18"/>
        <v>0.04424335633603865</v>
      </c>
      <c r="F65" s="67">
        <f t="shared" si="18"/>
        <v>0.047173387440309654</v>
      </c>
      <c r="G65" s="67">
        <f t="shared" si="18"/>
        <v>0.04081548215923635</v>
      </c>
      <c r="H65" s="67">
        <f t="shared" si="18"/>
        <v>0.054228070689074974</v>
      </c>
      <c r="I65" s="67">
        <f t="shared" si="18"/>
        <v>0.08729238305667178</v>
      </c>
      <c r="J65" s="67">
        <f t="shared" si="18"/>
        <v>0.0713574879499583</v>
      </c>
      <c r="K65" s="67">
        <f t="shared" si="18"/>
        <v>0.08219740849349805</v>
      </c>
      <c r="L65" s="92">
        <f t="shared" si="18"/>
        <v>0.05761960222504357</v>
      </c>
      <c r="M65" s="5"/>
    </row>
    <row r="66" spans="1:13" ht="10.5">
      <c r="A66" s="11"/>
      <c r="B66" s="84" t="s">
        <v>15</v>
      </c>
      <c r="C66" s="96"/>
      <c r="D66" s="97"/>
      <c r="E66" s="97">
        <v>3</v>
      </c>
      <c r="F66" s="97">
        <v>2</v>
      </c>
      <c r="G66" s="97">
        <v>1</v>
      </c>
      <c r="H66" s="99">
        <v>0.5</v>
      </c>
      <c r="I66" s="99">
        <v>0.25</v>
      </c>
      <c r="J66" s="99"/>
      <c r="K66" s="99"/>
      <c r="L66" s="100"/>
      <c r="M66" s="5"/>
    </row>
    <row r="67" spans="1:13" ht="10.5">
      <c r="A67" s="15"/>
      <c r="B67" s="53" t="s">
        <v>13</v>
      </c>
      <c r="C67" s="98"/>
      <c r="D67" s="48"/>
      <c r="E67" s="48">
        <f>AVERAGE(C63:D63)</f>
        <v>1</v>
      </c>
      <c r="F67" s="48">
        <f>AVERAGE(E63:F63)</f>
        <v>0.7900618788674292</v>
      </c>
      <c r="G67" s="48">
        <f>AVERAGE(G63:H63)</f>
        <v>0.46547909244327784</v>
      </c>
      <c r="H67" s="48">
        <f>AVERAGE(I63:J63)</f>
        <v>0.29806862928933064</v>
      </c>
      <c r="I67" s="48">
        <f>AVERAGE(K63:L63)</f>
        <v>0.22493905869116823</v>
      </c>
      <c r="J67" s="48"/>
      <c r="K67" s="48"/>
      <c r="L67" s="48"/>
      <c r="M67" s="5"/>
    </row>
    <row r="68" spans="1:13" ht="10.5">
      <c r="A68" s="17"/>
      <c r="B68" s="85"/>
      <c r="C68" s="80"/>
      <c r="D68" s="19"/>
      <c r="E68" s="37"/>
      <c r="F68" s="37"/>
      <c r="G68" s="37"/>
      <c r="H68" s="37"/>
      <c r="I68" s="37"/>
      <c r="J68" s="37"/>
      <c r="K68" s="37"/>
      <c r="L68" s="38"/>
      <c r="M68" s="5"/>
    </row>
    <row r="69" spans="1:13" ht="10.5">
      <c r="A69" s="11"/>
      <c r="B69" s="86"/>
      <c r="C69" s="26"/>
      <c r="D69" s="79"/>
      <c r="E69" s="28"/>
      <c r="F69" s="28"/>
      <c r="G69" s="28"/>
      <c r="H69" s="28"/>
      <c r="I69" s="28"/>
      <c r="J69" s="28"/>
      <c r="K69" s="28"/>
      <c r="L69" s="29"/>
      <c r="M69" s="5"/>
    </row>
    <row r="70" spans="1:13" ht="10.5">
      <c r="A70" s="15"/>
      <c r="B70" s="51"/>
      <c r="C70" s="31"/>
      <c r="D70" s="49"/>
      <c r="E70" s="33"/>
      <c r="F70" s="33"/>
      <c r="G70" s="33"/>
      <c r="H70" s="33"/>
      <c r="I70" s="33"/>
      <c r="J70" s="33"/>
      <c r="K70" s="33"/>
      <c r="L70" s="34"/>
      <c r="M70" s="5"/>
    </row>
    <row r="71" spans="1:13" ht="10.5">
      <c r="A71" s="17"/>
      <c r="B71" s="85"/>
      <c r="C71" s="35"/>
      <c r="D71" s="67"/>
      <c r="E71" s="37"/>
      <c r="F71" s="37"/>
      <c r="G71" s="37"/>
      <c r="H71" s="37"/>
      <c r="I71" s="37"/>
      <c r="J71" s="37"/>
      <c r="K71" s="37"/>
      <c r="L71" s="38"/>
      <c r="M71" s="5"/>
    </row>
    <row r="72" spans="1:13" ht="10.5">
      <c r="A72" s="5"/>
      <c r="B72" s="51"/>
      <c r="C72" s="33"/>
      <c r="D72" s="49"/>
      <c r="E72" s="33"/>
      <c r="F72" s="33"/>
      <c r="G72" s="33"/>
      <c r="H72" s="33"/>
      <c r="I72" s="33"/>
      <c r="J72" s="33"/>
      <c r="K72" s="33"/>
      <c r="L72" s="33"/>
      <c r="M72" s="5"/>
    </row>
    <row r="73" spans="1:13" ht="10.5">
      <c r="A73" s="5"/>
      <c r="B73" s="51"/>
      <c r="C73" s="33"/>
      <c r="D73" s="49"/>
      <c r="E73" s="33"/>
      <c r="F73" s="33"/>
      <c r="G73" s="33"/>
      <c r="H73" s="33"/>
      <c r="I73" s="33"/>
      <c r="J73" s="33"/>
      <c r="K73" s="33"/>
      <c r="L73" s="33"/>
      <c r="M73" s="5"/>
    </row>
    <row r="74" spans="2:12" ht="10.5">
      <c r="B74" s="54"/>
      <c r="C74" s="56"/>
      <c r="D74" s="56"/>
      <c r="E74" s="56"/>
      <c r="F74" s="56"/>
      <c r="G74" s="56"/>
      <c r="H74" s="56"/>
      <c r="I74" s="56"/>
      <c r="J74" s="56"/>
      <c r="K74" s="56"/>
      <c r="L74" s="56"/>
    </row>
    <row r="75" spans="2:12" ht="10.5">
      <c r="B75" s="54"/>
      <c r="C75" s="56"/>
      <c r="D75" s="56"/>
      <c r="E75" s="56"/>
      <c r="F75" s="56"/>
      <c r="G75" s="56"/>
      <c r="H75" s="56"/>
      <c r="I75" s="56"/>
      <c r="J75" s="56"/>
      <c r="K75" s="56"/>
      <c r="L75" s="56"/>
    </row>
    <row r="76" spans="2:12" ht="10.5">
      <c r="B76" s="54"/>
      <c r="C76" s="56"/>
      <c r="D76" s="56"/>
      <c r="E76" s="56"/>
      <c r="F76" s="56"/>
      <c r="G76" s="56"/>
      <c r="H76" s="56"/>
      <c r="I76" s="56"/>
      <c r="J76" s="56"/>
      <c r="K76" s="56"/>
      <c r="L76" s="56"/>
    </row>
    <row r="77" spans="2:12" ht="10.5">
      <c r="B77" s="54"/>
      <c r="C77" s="56"/>
      <c r="D77" s="56"/>
      <c r="E77" s="56"/>
      <c r="F77" s="56"/>
      <c r="G77" s="56"/>
      <c r="H77" s="56"/>
      <c r="I77" s="56"/>
      <c r="J77" s="56"/>
      <c r="K77" s="56"/>
      <c r="L77" s="56"/>
    </row>
    <row r="78" spans="2:12" ht="10.5">
      <c r="B78" s="54"/>
      <c r="C78" s="56"/>
      <c r="D78" s="56"/>
      <c r="E78" s="56"/>
      <c r="F78" s="56"/>
      <c r="G78" s="56"/>
      <c r="H78" s="56"/>
      <c r="I78" s="56"/>
      <c r="J78" s="56"/>
      <c r="K78" s="56"/>
      <c r="L78" s="56"/>
    </row>
    <row r="79" ht="10.5">
      <c r="B79" s="54"/>
    </row>
    <row r="80" ht="10.5">
      <c r="B80" s="54"/>
    </row>
    <row r="81" ht="10.5">
      <c r="B81" s="54"/>
    </row>
    <row r="82" ht="10.5">
      <c r="B82" s="54"/>
    </row>
    <row r="101" spans="2:9" ht="10.5">
      <c r="B101" s="54"/>
      <c r="C101" s="93"/>
      <c r="E101" s="90"/>
      <c r="G101" s="3" t="s">
        <v>18</v>
      </c>
      <c r="H101" s="54"/>
      <c r="I101" s="93"/>
    </row>
    <row r="102" spans="2:9" ht="10.5">
      <c r="B102" s="54"/>
      <c r="C102" s="93"/>
      <c r="G102" s="3" t="s">
        <v>19</v>
      </c>
      <c r="H102" s="54"/>
      <c r="I102" s="93"/>
    </row>
    <row r="103" ht="10.5">
      <c r="B103" s="54"/>
    </row>
    <row r="104" ht="15">
      <c r="G104" s="4" t="s">
        <v>52</v>
      </c>
    </row>
    <row r="105" spans="2:13" ht="12" thickBot="1">
      <c r="B105" s="3">
        <v>1</v>
      </c>
      <c r="C105" s="3">
        <v>2</v>
      </c>
      <c r="D105" s="3">
        <v>3</v>
      </c>
      <c r="E105" s="3">
        <v>4</v>
      </c>
      <c r="F105" s="3">
        <v>5</v>
      </c>
      <c r="G105" s="3">
        <v>6</v>
      </c>
      <c r="H105" s="3">
        <v>7</v>
      </c>
      <c r="I105" s="3">
        <v>8</v>
      </c>
      <c r="J105" s="3">
        <v>9</v>
      </c>
      <c r="K105" s="3">
        <v>10</v>
      </c>
      <c r="L105" s="3">
        <v>11</v>
      </c>
      <c r="M105" s="3">
        <v>12</v>
      </c>
    </row>
    <row r="106" spans="1:13" ht="10.5">
      <c r="A106" s="3" t="s">
        <v>42</v>
      </c>
      <c r="B106" s="6" t="s">
        <v>50</v>
      </c>
      <c r="C106" s="7" t="s">
        <v>50</v>
      </c>
      <c r="D106" s="7" t="s">
        <v>50</v>
      </c>
      <c r="E106" s="7" t="s">
        <v>50</v>
      </c>
      <c r="F106" s="6" t="s">
        <v>50</v>
      </c>
      <c r="G106" s="7" t="s">
        <v>50</v>
      </c>
      <c r="H106" s="7" t="s">
        <v>50</v>
      </c>
      <c r="I106" s="8" t="s">
        <v>50</v>
      </c>
      <c r="J106" s="7" t="s">
        <v>50</v>
      </c>
      <c r="K106" s="7" t="s">
        <v>50</v>
      </c>
      <c r="L106" s="7" t="s">
        <v>50</v>
      </c>
      <c r="M106" s="8" t="s">
        <v>50</v>
      </c>
    </row>
    <row r="107" spans="1:13" ht="10.5">
      <c r="A107" s="3" t="s">
        <v>43</v>
      </c>
      <c r="B107" s="10" t="s">
        <v>50</v>
      </c>
      <c r="C107" s="11"/>
      <c r="D107" s="13"/>
      <c r="E107" s="13"/>
      <c r="F107" s="101"/>
      <c r="G107" s="13"/>
      <c r="H107" s="13"/>
      <c r="I107" s="102"/>
      <c r="J107" s="13"/>
      <c r="K107" s="13"/>
      <c r="L107" s="78"/>
      <c r="M107" s="14" t="s">
        <v>50</v>
      </c>
    </row>
    <row r="108" spans="1:13" ht="10.5">
      <c r="A108" s="3" t="s">
        <v>44</v>
      </c>
      <c r="B108" s="10" t="s">
        <v>50</v>
      </c>
      <c r="C108" s="15"/>
      <c r="D108" s="5" t="s">
        <v>20</v>
      </c>
      <c r="E108" s="5"/>
      <c r="F108" s="10"/>
      <c r="G108" s="5" t="s">
        <v>20</v>
      </c>
      <c r="H108" s="5"/>
      <c r="I108" s="14"/>
      <c r="J108" s="5"/>
      <c r="K108" s="5" t="s">
        <v>21</v>
      </c>
      <c r="L108" s="103"/>
      <c r="M108" s="14" t="s">
        <v>50</v>
      </c>
    </row>
    <row r="109" spans="1:13" ht="10.5">
      <c r="A109" s="3" t="s">
        <v>45</v>
      </c>
      <c r="B109" s="10" t="s">
        <v>50</v>
      </c>
      <c r="C109" s="15"/>
      <c r="D109" s="5" t="s">
        <v>22</v>
      </c>
      <c r="E109" s="5"/>
      <c r="F109" s="10"/>
      <c r="G109" s="5" t="s">
        <v>23</v>
      </c>
      <c r="H109" s="5"/>
      <c r="I109" s="14"/>
      <c r="J109" s="5"/>
      <c r="K109" s="5" t="s">
        <v>23</v>
      </c>
      <c r="L109" s="103"/>
      <c r="M109" s="14" t="s">
        <v>50</v>
      </c>
    </row>
    <row r="110" spans="1:13" ht="10.5">
      <c r="A110" s="3" t="s">
        <v>46</v>
      </c>
      <c r="B110" s="10" t="s">
        <v>50</v>
      </c>
      <c r="C110" s="15"/>
      <c r="D110" s="5" t="s">
        <v>24</v>
      </c>
      <c r="E110" s="5"/>
      <c r="F110" s="10"/>
      <c r="G110" s="5"/>
      <c r="H110" s="5"/>
      <c r="I110" s="14"/>
      <c r="J110" s="5"/>
      <c r="K110" s="5"/>
      <c r="L110" s="103"/>
      <c r="M110" s="14" t="s">
        <v>50</v>
      </c>
    </row>
    <row r="111" spans="1:13" ht="10.5">
      <c r="A111" s="3" t="s">
        <v>47</v>
      </c>
      <c r="B111" s="10" t="s">
        <v>50</v>
      </c>
      <c r="C111" s="15"/>
      <c r="D111" s="5" t="s">
        <v>23</v>
      </c>
      <c r="E111" s="5"/>
      <c r="F111" s="10"/>
      <c r="G111" s="5"/>
      <c r="H111" s="5"/>
      <c r="I111" s="14"/>
      <c r="J111" s="5"/>
      <c r="K111" s="5"/>
      <c r="L111" s="103"/>
      <c r="M111" s="14" t="s">
        <v>50</v>
      </c>
    </row>
    <row r="112" spans="1:13" ht="10.5">
      <c r="A112" s="3" t="s">
        <v>48</v>
      </c>
      <c r="B112" s="10" t="s">
        <v>50</v>
      </c>
      <c r="C112" s="17"/>
      <c r="D112" s="19"/>
      <c r="E112" s="19"/>
      <c r="F112" s="104"/>
      <c r="G112" s="19"/>
      <c r="H112" s="19"/>
      <c r="I112" s="105"/>
      <c r="J112" s="19"/>
      <c r="K112" s="19"/>
      <c r="L112" s="106"/>
      <c r="M112" s="14" t="s">
        <v>50</v>
      </c>
    </row>
    <row r="113" spans="1:13" ht="12" thickBot="1">
      <c r="A113" s="3" t="s">
        <v>49</v>
      </c>
      <c r="B113" s="20" t="s">
        <v>50</v>
      </c>
      <c r="C113" s="21" t="s">
        <v>50</v>
      </c>
      <c r="D113" s="21" t="s">
        <v>50</v>
      </c>
      <c r="E113" s="21" t="s">
        <v>50</v>
      </c>
      <c r="F113" s="20" t="s">
        <v>50</v>
      </c>
      <c r="G113" s="21" t="s">
        <v>50</v>
      </c>
      <c r="H113" s="21" t="s">
        <v>50</v>
      </c>
      <c r="I113" s="22" t="s">
        <v>50</v>
      </c>
      <c r="J113" s="21" t="s">
        <v>50</v>
      </c>
      <c r="K113" s="21" t="s">
        <v>50</v>
      </c>
      <c r="L113" s="21" t="s">
        <v>50</v>
      </c>
      <c r="M113" s="22" t="s">
        <v>50</v>
      </c>
    </row>
    <row r="114" spans="2:13" ht="10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ht="15">
      <c r="G115" s="4" t="s">
        <v>5</v>
      </c>
    </row>
    <row r="116" spans="2:13" ht="12" thickBot="1">
      <c r="B116" s="3">
        <v>1</v>
      </c>
      <c r="C116" s="3">
        <v>2</v>
      </c>
      <c r="D116" s="3">
        <v>3</v>
      </c>
      <c r="E116" s="3">
        <v>4</v>
      </c>
      <c r="F116" s="3">
        <v>5</v>
      </c>
      <c r="G116" s="3">
        <v>6</v>
      </c>
      <c r="H116" s="3">
        <v>7</v>
      </c>
      <c r="I116" s="3">
        <v>8</v>
      </c>
      <c r="J116" s="3">
        <v>9</v>
      </c>
      <c r="K116" s="3">
        <v>10</v>
      </c>
      <c r="L116" s="3">
        <v>11</v>
      </c>
      <c r="M116" s="3">
        <v>12</v>
      </c>
    </row>
    <row r="117" spans="1:13" ht="12">
      <c r="A117" s="3" t="s">
        <v>42</v>
      </c>
      <c r="B117" s="107">
        <v>0.045</v>
      </c>
      <c r="C117" s="108">
        <v>0.045</v>
      </c>
      <c r="D117" s="108">
        <v>0.045</v>
      </c>
      <c r="E117" s="108">
        <v>0.044</v>
      </c>
      <c r="F117" s="107">
        <v>0.056</v>
      </c>
      <c r="G117" s="108">
        <v>0.056</v>
      </c>
      <c r="H117" s="108">
        <v>0.056</v>
      </c>
      <c r="I117" s="109">
        <v>0.057</v>
      </c>
      <c r="J117" s="107">
        <v>0.053</v>
      </c>
      <c r="K117" s="108">
        <v>0.051</v>
      </c>
      <c r="L117" s="108">
        <v>0.051</v>
      </c>
      <c r="M117" s="109">
        <v>0.052</v>
      </c>
    </row>
    <row r="118" spans="1:13" ht="12">
      <c r="A118" s="3" t="s">
        <v>43</v>
      </c>
      <c r="B118" s="110">
        <v>0.043</v>
      </c>
      <c r="C118" s="111">
        <v>0.383</v>
      </c>
      <c r="D118" s="112">
        <v>0.459</v>
      </c>
      <c r="E118" s="112">
        <v>0.417</v>
      </c>
      <c r="F118" s="113">
        <v>0.541</v>
      </c>
      <c r="G118" s="112">
        <v>0.631</v>
      </c>
      <c r="H118" s="112">
        <v>0.639</v>
      </c>
      <c r="I118" s="114">
        <v>0.635</v>
      </c>
      <c r="J118" s="113">
        <v>0.637</v>
      </c>
      <c r="K118" s="112">
        <v>0.686</v>
      </c>
      <c r="L118" s="115">
        <v>0.656</v>
      </c>
      <c r="M118" s="116">
        <v>0.052</v>
      </c>
    </row>
    <row r="119" spans="1:13" ht="12">
      <c r="A119" s="3" t="s">
        <v>44</v>
      </c>
      <c r="B119" s="110">
        <v>0.045</v>
      </c>
      <c r="C119" s="117">
        <v>0.389</v>
      </c>
      <c r="D119" s="118">
        <v>0.397</v>
      </c>
      <c r="E119" s="118">
        <v>0.379</v>
      </c>
      <c r="F119" s="110">
        <v>0.557</v>
      </c>
      <c r="G119" s="118">
        <v>0.536</v>
      </c>
      <c r="H119" s="118">
        <v>0.621</v>
      </c>
      <c r="I119" s="116">
        <v>0.559</v>
      </c>
      <c r="J119" s="110">
        <v>0.59</v>
      </c>
      <c r="K119" s="118">
        <v>0.618</v>
      </c>
      <c r="L119" s="119">
        <v>0.612</v>
      </c>
      <c r="M119" s="116">
        <v>0.051</v>
      </c>
    </row>
    <row r="120" spans="1:13" ht="12">
      <c r="A120" s="3" t="s">
        <v>45</v>
      </c>
      <c r="B120" s="110">
        <v>0.043</v>
      </c>
      <c r="C120" s="117">
        <v>0.383</v>
      </c>
      <c r="D120" s="118">
        <v>0.429</v>
      </c>
      <c r="E120" s="118">
        <v>0.35</v>
      </c>
      <c r="F120" s="110">
        <v>0.539</v>
      </c>
      <c r="G120" s="118">
        <v>0.575</v>
      </c>
      <c r="H120" s="118">
        <v>0.545</v>
      </c>
      <c r="I120" s="116">
        <v>0.629</v>
      </c>
      <c r="J120" s="110">
        <v>0.613</v>
      </c>
      <c r="K120" s="118">
        <v>0.658</v>
      </c>
      <c r="L120" s="119">
        <v>0.652</v>
      </c>
      <c r="M120" s="116">
        <v>0.053</v>
      </c>
    </row>
    <row r="121" spans="1:13" ht="12">
      <c r="A121" s="3" t="s">
        <v>46</v>
      </c>
      <c r="B121" s="110">
        <v>0.042</v>
      </c>
      <c r="C121" s="117">
        <v>0.361</v>
      </c>
      <c r="D121" s="118">
        <v>0.345</v>
      </c>
      <c r="E121" s="118">
        <v>0.334</v>
      </c>
      <c r="F121" s="110">
        <v>0.579</v>
      </c>
      <c r="G121" s="118">
        <v>0.585</v>
      </c>
      <c r="H121" s="118">
        <v>0.577</v>
      </c>
      <c r="I121" s="116">
        <v>0.573</v>
      </c>
      <c r="J121" s="110">
        <v>0.626</v>
      </c>
      <c r="K121" s="118">
        <v>0.635</v>
      </c>
      <c r="L121" s="119">
        <v>0.599</v>
      </c>
      <c r="M121" s="116">
        <v>0.051</v>
      </c>
    </row>
    <row r="122" spans="1:13" ht="12">
      <c r="A122" s="3" t="s">
        <v>47</v>
      </c>
      <c r="B122" s="110">
        <v>0.044</v>
      </c>
      <c r="C122" s="117">
        <v>0.368</v>
      </c>
      <c r="D122" s="118">
        <v>0.412</v>
      </c>
      <c r="E122" s="118">
        <v>0.374</v>
      </c>
      <c r="F122" s="110">
        <v>0.582</v>
      </c>
      <c r="G122" s="118">
        <v>0.588</v>
      </c>
      <c r="H122" s="118">
        <v>0.578</v>
      </c>
      <c r="I122" s="116">
        <v>0.572</v>
      </c>
      <c r="J122" s="110">
        <v>0.687</v>
      </c>
      <c r="K122" s="118">
        <v>0.647</v>
      </c>
      <c r="L122" s="119">
        <v>0.641</v>
      </c>
      <c r="M122" s="116">
        <v>0.05</v>
      </c>
    </row>
    <row r="123" spans="1:13" ht="12">
      <c r="A123" s="3" t="s">
        <v>48</v>
      </c>
      <c r="B123" s="110">
        <v>0.042</v>
      </c>
      <c r="C123" s="120">
        <v>0.415</v>
      </c>
      <c r="D123" s="121">
        <v>0.451</v>
      </c>
      <c r="E123" s="121">
        <v>0.422</v>
      </c>
      <c r="F123" s="122">
        <v>0.6</v>
      </c>
      <c r="G123" s="121">
        <v>0.62</v>
      </c>
      <c r="H123" s="121">
        <v>0.616</v>
      </c>
      <c r="I123" s="123">
        <v>0.632</v>
      </c>
      <c r="J123" s="122">
        <v>0.572</v>
      </c>
      <c r="K123" s="121">
        <v>0.744</v>
      </c>
      <c r="L123" s="124">
        <v>0.637</v>
      </c>
      <c r="M123" s="116">
        <v>0.05</v>
      </c>
    </row>
    <row r="124" spans="1:13" ht="12.75" thickBot="1">
      <c r="A124" s="3" t="s">
        <v>49</v>
      </c>
      <c r="B124" s="125">
        <v>0.044</v>
      </c>
      <c r="C124" s="126">
        <v>0.042</v>
      </c>
      <c r="D124" s="126">
        <v>0.043</v>
      </c>
      <c r="E124" s="126">
        <v>0.043</v>
      </c>
      <c r="F124" s="125">
        <v>0.057</v>
      </c>
      <c r="G124" s="126">
        <v>0.059</v>
      </c>
      <c r="H124" s="126">
        <v>0.055</v>
      </c>
      <c r="I124" s="127">
        <v>0.057</v>
      </c>
      <c r="J124" s="125">
        <v>0.05</v>
      </c>
      <c r="K124" s="126">
        <v>0.057</v>
      </c>
      <c r="L124" s="126">
        <v>0.05</v>
      </c>
      <c r="M124" s="127">
        <v>0.054</v>
      </c>
    </row>
    <row r="125" spans="2:13" ht="10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ht="15">
      <c r="G126" s="4" t="s">
        <v>4</v>
      </c>
    </row>
    <row r="127" spans="2:13" ht="12" thickBot="1">
      <c r="B127" s="3">
        <v>1</v>
      </c>
      <c r="C127" s="3">
        <v>2</v>
      </c>
      <c r="D127" s="3">
        <v>3</v>
      </c>
      <c r="E127" s="3">
        <v>4</v>
      </c>
      <c r="F127" s="3">
        <v>5</v>
      </c>
      <c r="G127" s="3">
        <v>6</v>
      </c>
      <c r="H127" s="3">
        <v>7</v>
      </c>
      <c r="I127" s="3">
        <v>8</v>
      </c>
      <c r="J127" s="3">
        <v>9</v>
      </c>
      <c r="K127" s="3">
        <v>10</v>
      </c>
      <c r="L127" s="3">
        <v>11</v>
      </c>
      <c r="M127" s="3">
        <v>12</v>
      </c>
    </row>
    <row r="128" spans="1:13" ht="10.5">
      <c r="A128" s="3" t="s">
        <v>42</v>
      </c>
      <c r="B128" s="42">
        <f aca="true" t="shared" si="19" ref="B128:M135">+B117-$D$39</f>
        <v>0.0016944444444444429</v>
      </c>
      <c r="C128" s="23">
        <f t="shared" si="19"/>
        <v>0.0016944444444444429</v>
      </c>
      <c r="D128" s="23">
        <f t="shared" si="19"/>
        <v>0.0016944444444444429</v>
      </c>
      <c r="E128" s="24">
        <f t="shared" si="19"/>
        <v>0.000694444444444442</v>
      </c>
      <c r="F128" s="42">
        <f t="shared" si="19"/>
        <v>0.012694444444444446</v>
      </c>
      <c r="G128" s="23">
        <f t="shared" si="19"/>
        <v>0.012694444444444446</v>
      </c>
      <c r="H128" s="23">
        <f t="shared" si="19"/>
        <v>0.012694444444444446</v>
      </c>
      <c r="I128" s="24">
        <f t="shared" si="19"/>
        <v>0.013694444444444447</v>
      </c>
      <c r="J128" s="42">
        <f t="shared" si="19"/>
        <v>0.009694444444444443</v>
      </c>
      <c r="K128" s="23">
        <f t="shared" si="19"/>
        <v>0.007694444444444441</v>
      </c>
      <c r="L128" s="23">
        <f t="shared" si="19"/>
        <v>0.007694444444444441</v>
      </c>
      <c r="M128" s="24">
        <f t="shared" si="19"/>
        <v>0.008694444444444442</v>
      </c>
    </row>
    <row r="129" spans="1:13" ht="10.5">
      <c r="A129" s="3" t="s">
        <v>43</v>
      </c>
      <c r="B129" s="25">
        <f t="shared" si="19"/>
        <v>-0.0003055555555555589</v>
      </c>
      <c r="C129" s="26">
        <f t="shared" si="19"/>
        <v>0.33969444444444447</v>
      </c>
      <c r="D129" s="28">
        <f t="shared" si="19"/>
        <v>0.4156944444444445</v>
      </c>
      <c r="E129" s="128">
        <f t="shared" si="19"/>
        <v>0.37369444444444444</v>
      </c>
      <c r="F129" s="129">
        <f t="shared" si="19"/>
        <v>0.4976944444444445</v>
      </c>
      <c r="G129" s="28">
        <f t="shared" si="19"/>
        <v>0.5876944444444444</v>
      </c>
      <c r="H129" s="28">
        <f t="shared" si="19"/>
        <v>0.5956944444444444</v>
      </c>
      <c r="I129" s="128">
        <f t="shared" si="19"/>
        <v>0.5916944444444444</v>
      </c>
      <c r="J129" s="129">
        <f t="shared" si="19"/>
        <v>0.5936944444444444</v>
      </c>
      <c r="K129" s="28">
        <f t="shared" si="19"/>
        <v>0.6426944444444445</v>
      </c>
      <c r="L129" s="29">
        <f t="shared" si="19"/>
        <v>0.6126944444444444</v>
      </c>
      <c r="M129" s="30">
        <f t="shared" si="19"/>
        <v>0.008694444444444442</v>
      </c>
    </row>
    <row r="130" spans="1:13" ht="10.5">
      <c r="A130" s="3" t="s">
        <v>44</v>
      </c>
      <c r="B130" s="25">
        <f t="shared" si="19"/>
        <v>0.0016944444444444429</v>
      </c>
      <c r="C130" s="31">
        <f t="shared" si="19"/>
        <v>0.34569444444444447</v>
      </c>
      <c r="D130" s="33">
        <f t="shared" si="19"/>
        <v>0.3536944444444445</v>
      </c>
      <c r="E130" s="30">
        <f t="shared" si="19"/>
        <v>0.33569444444444446</v>
      </c>
      <c r="F130" s="25">
        <f t="shared" si="19"/>
        <v>0.5136944444444445</v>
      </c>
      <c r="G130" s="33">
        <f t="shared" si="19"/>
        <v>0.4926944444444445</v>
      </c>
      <c r="H130" s="33">
        <f t="shared" si="19"/>
        <v>0.5776944444444444</v>
      </c>
      <c r="I130" s="30">
        <f t="shared" si="19"/>
        <v>0.5156944444444445</v>
      </c>
      <c r="J130" s="25">
        <f t="shared" si="19"/>
        <v>0.5466944444444444</v>
      </c>
      <c r="K130" s="33">
        <f t="shared" si="19"/>
        <v>0.5746944444444444</v>
      </c>
      <c r="L130" s="34">
        <f t="shared" si="19"/>
        <v>0.5686944444444444</v>
      </c>
      <c r="M130" s="30">
        <f t="shared" si="19"/>
        <v>0.007694444444444441</v>
      </c>
    </row>
    <row r="131" spans="1:13" ht="10.5">
      <c r="A131" s="3" t="s">
        <v>45</v>
      </c>
      <c r="B131" s="25">
        <f t="shared" si="19"/>
        <v>-0.0003055555555555589</v>
      </c>
      <c r="C131" s="31">
        <f t="shared" si="19"/>
        <v>0.33969444444444447</v>
      </c>
      <c r="D131" s="33">
        <f t="shared" si="19"/>
        <v>0.38569444444444445</v>
      </c>
      <c r="E131" s="30">
        <f t="shared" si="19"/>
        <v>0.30669444444444444</v>
      </c>
      <c r="F131" s="25">
        <f t="shared" si="19"/>
        <v>0.4956944444444445</v>
      </c>
      <c r="G131" s="33">
        <f t="shared" si="19"/>
        <v>0.5316944444444444</v>
      </c>
      <c r="H131" s="33">
        <f t="shared" si="19"/>
        <v>0.5016944444444444</v>
      </c>
      <c r="I131" s="30">
        <f t="shared" si="19"/>
        <v>0.5856944444444444</v>
      </c>
      <c r="J131" s="25">
        <f t="shared" si="19"/>
        <v>0.5696944444444444</v>
      </c>
      <c r="K131" s="33">
        <f t="shared" si="19"/>
        <v>0.6146944444444444</v>
      </c>
      <c r="L131" s="34">
        <f t="shared" si="19"/>
        <v>0.6086944444444444</v>
      </c>
      <c r="M131" s="30">
        <f t="shared" si="19"/>
        <v>0.009694444444444443</v>
      </c>
    </row>
    <row r="132" spans="1:13" ht="10.5">
      <c r="A132" s="3" t="s">
        <v>46</v>
      </c>
      <c r="B132" s="25">
        <f t="shared" si="19"/>
        <v>-0.0013055555555555529</v>
      </c>
      <c r="C132" s="31">
        <f t="shared" si="19"/>
        <v>0.31769444444444445</v>
      </c>
      <c r="D132" s="33">
        <f t="shared" si="19"/>
        <v>0.30169444444444443</v>
      </c>
      <c r="E132" s="30">
        <f t="shared" si="19"/>
        <v>0.2906944444444445</v>
      </c>
      <c r="F132" s="25">
        <f t="shared" si="19"/>
        <v>0.5356944444444444</v>
      </c>
      <c r="G132" s="33">
        <f t="shared" si="19"/>
        <v>0.5416944444444444</v>
      </c>
      <c r="H132" s="33">
        <f t="shared" si="19"/>
        <v>0.5336944444444444</v>
      </c>
      <c r="I132" s="30">
        <f t="shared" si="19"/>
        <v>0.5296944444444444</v>
      </c>
      <c r="J132" s="25">
        <f t="shared" si="19"/>
        <v>0.5826944444444444</v>
      </c>
      <c r="K132" s="33">
        <f t="shared" si="19"/>
        <v>0.5916944444444444</v>
      </c>
      <c r="L132" s="34">
        <f t="shared" si="19"/>
        <v>0.5556944444444444</v>
      </c>
      <c r="M132" s="30">
        <f t="shared" si="19"/>
        <v>0.007694444444444441</v>
      </c>
    </row>
    <row r="133" spans="1:13" ht="10.5">
      <c r="A133" s="3" t="s">
        <v>47</v>
      </c>
      <c r="B133" s="25">
        <f t="shared" si="19"/>
        <v>0.000694444444444442</v>
      </c>
      <c r="C133" s="31">
        <f t="shared" si="19"/>
        <v>0.32469444444444445</v>
      </c>
      <c r="D133" s="33">
        <f t="shared" si="19"/>
        <v>0.36869444444444444</v>
      </c>
      <c r="E133" s="30">
        <f t="shared" si="19"/>
        <v>0.33069444444444446</v>
      </c>
      <c r="F133" s="25">
        <f t="shared" si="19"/>
        <v>0.5386944444444444</v>
      </c>
      <c r="G133" s="33">
        <f t="shared" si="19"/>
        <v>0.5446944444444444</v>
      </c>
      <c r="H133" s="33">
        <f t="shared" si="19"/>
        <v>0.5346944444444444</v>
      </c>
      <c r="I133" s="30">
        <f t="shared" si="19"/>
        <v>0.5286944444444444</v>
      </c>
      <c r="J133" s="25">
        <f t="shared" si="19"/>
        <v>0.6436944444444445</v>
      </c>
      <c r="K133" s="33">
        <f t="shared" si="19"/>
        <v>0.6036944444444444</v>
      </c>
      <c r="L133" s="34">
        <f t="shared" si="19"/>
        <v>0.5976944444444444</v>
      </c>
      <c r="M133" s="30">
        <f t="shared" si="19"/>
        <v>0.006694444444444447</v>
      </c>
    </row>
    <row r="134" spans="1:13" ht="10.5">
      <c r="A134" s="3" t="s">
        <v>48</v>
      </c>
      <c r="B134" s="25">
        <f t="shared" si="19"/>
        <v>-0.0013055555555555529</v>
      </c>
      <c r="C134" s="35">
        <f t="shared" si="19"/>
        <v>0.37169444444444444</v>
      </c>
      <c r="D134" s="37">
        <f t="shared" si="19"/>
        <v>0.40769444444444447</v>
      </c>
      <c r="E134" s="130">
        <f t="shared" si="19"/>
        <v>0.37869444444444444</v>
      </c>
      <c r="F134" s="131">
        <f t="shared" si="19"/>
        <v>0.5566944444444444</v>
      </c>
      <c r="G134" s="37">
        <f t="shared" si="19"/>
        <v>0.5766944444444444</v>
      </c>
      <c r="H134" s="37">
        <f t="shared" si="19"/>
        <v>0.5726944444444444</v>
      </c>
      <c r="I134" s="130">
        <f t="shared" si="19"/>
        <v>0.5886944444444444</v>
      </c>
      <c r="J134" s="131">
        <f t="shared" si="19"/>
        <v>0.5286944444444444</v>
      </c>
      <c r="K134" s="37">
        <f t="shared" si="19"/>
        <v>0.7006944444444444</v>
      </c>
      <c r="L134" s="38">
        <f t="shared" si="19"/>
        <v>0.5936944444444444</v>
      </c>
      <c r="M134" s="30">
        <f t="shared" si="19"/>
        <v>0.006694444444444447</v>
      </c>
    </row>
    <row r="135" spans="1:13" ht="12" thickBot="1">
      <c r="A135" s="3" t="s">
        <v>49</v>
      </c>
      <c r="B135" s="39">
        <f>+B124-$D$39</f>
        <v>0.000694444444444442</v>
      </c>
      <c r="C135" s="40">
        <v>0</v>
      </c>
      <c r="D135" s="40">
        <f t="shared" si="19"/>
        <v>-0.0003055555555555589</v>
      </c>
      <c r="E135" s="41">
        <f t="shared" si="19"/>
        <v>-0.0003055555555555589</v>
      </c>
      <c r="F135" s="39">
        <f t="shared" si="19"/>
        <v>0.013694444444444447</v>
      </c>
      <c r="G135" s="40">
        <f t="shared" si="19"/>
        <v>0.01569444444444444</v>
      </c>
      <c r="H135" s="40">
        <f t="shared" si="19"/>
        <v>0.011694444444444445</v>
      </c>
      <c r="I135" s="41">
        <f t="shared" si="19"/>
        <v>0.013694444444444447</v>
      </c>
      <c r="J135" s="39">
        <f t="shared" si="19"/>
        <v>0.006694444444444447</v>
      </c>
      <c r="K135" s="40">
        <f t="shared" si="19"/>
        <v>0.013694444444444447</v>
      </c>
      <c r="L135" s="40">
        <f t="shared" si="19"/>
        <v>0.006694444444444447</v>
      </c>
      <c r="M135" s="41">
        <f t="shared" si="19"/>
        <v>0.010694444444444444</v>
      </c>
    </row>
    <row r="136" spans="2:13" ht="10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2:12" ht="10.5">
      <c r="B137" s="5"/>
      <c r="C137" s="5"/>
      <c r="D137" s="5"/>
      <c r="F137" s="43"/>
      <c r="I137" s="43"/>
      <c r="L137" s="43"/>
    </row>
    <row r="138" spans="2:12" ht="10.5">
      <c r="B138" s="44"/>
      <c r="C138" s="50" t="s">
        <v>51</v>
      </c>
      <c r="D138" s="45">
        <f>+AVERAGE(J117:M117,J124:M124,M118:M123)</f>
        <v>0.0517857142857143</v>
      </c>
      <c r="E138" s="93" t="s">
        <v>25</v>
      </c>
      <c r="F138" s="43"/>
      <c r="I138" s="43"/>
      <c r="L138" s="43"/>
    </row>
    <row r="139" spans="2:12" ht="10.5">
      <c r="B139" s="5"/>
      <c r="C139" s="5"/>
      <c r="D139" s="5"/>
      <c r="F139" s="43"/>
      <c r="I139" s="43"/>
      <c r="L139" s="43"/>
    </row>
    <row r="140" spans="1:12" ht="12.75" thickBot="1">
      <c r="A140" s="5"/>
      <c r="B140" s="5"/>
      <c r="C140" s="132"/>
      <c r="D140" s="133"/>
      <c r="E140" s="134"/>
      <c r="F140" s="135"/>
      <c r="G140" s="134" t="s">
        <v>26</v>
      </c>
      <c r="H140" s="134"/>
      <c r="I140" s="135"/>
      <c r="J140" s="134"/>
      <c r="K140" s="134"/>
      <c r="L140" s="136"/>
    </row>
    <row r="141" spans="1:13" ht="10.5">
      <c r="A141" s="44"/>
      <c r="B141" s="73" t="s">
        <v>2</v>
      </c>
      <c r="C141" s="137"/>
      <c r="D141" s="138">
        <v>50</v>
      </c>
      <c r="E141" s="139"/>
      <c r="F141" s="137"/>
      <c r="G141" s="138">
        <v>50</v>
      </c>
      <c r="H141" s="138"/>
      <c r="I141" s="139"/>
      <c r="J141" s="137"/>
      <c r="K141" s="138">
        <v>33</v>
      </c>
      <c r="L141" s="139"/>
      <c r="M141" s="47"/>
    </row>
    <row r="142" spans="1:13" ht="10.5">
      <c r="A142" s="15"/>
      <c r="B142" s="52"/>
      <c r="C142" s="10"/>
      <c r="D142" s="9"/>
      <c r="E142" s="14"/>
      <c r="F142" s="10"/>
      <c r="G142" s="5"/>
      <c r="H142" s="5"/>
      <c r="I142" s="14"/>
      <c r="J142" s="10"/>
      <c r="K142" s="5"/>
      <c r="L142" s="14"/>
      <c r="M142" s="5"/>
    </row>
    <row r="143" spans="1:13" ht="10.5">
      <c r="A143" s="15"/>
      <c r="B143" s="52" t="s">
        <v>53</v>
      </c>
      <c r="C143" s="25">
        <f>AVERAGE(C129:C134)</f>
        <v>0.3398611111111111</v>
      </c>
      <c r="D143" s="33">
        <f aca="true" t="shared" si="20" ref="D143:L143">AVERAGE(D129:D134)</f>
        <v>0.37219444444444444</v>
      </c>
      <c r="E143" s="30">
        <f t="shared" si="20"/>
        <v>0.33602777777777776</v>
      </c>
      <c r="F143" s="25">
        <f t="shared" si="20"/>
        <v>0.5230277777777778</v>
      </c>
      <c r="G143" s="33">
        <f t="shared" si="20"/>
        <v>0.545861111111111</v>
      </c>
      <c r="H143" s="33">
        <f t="shared" si="20"/>
        <v>0.5526944444444445</v>
      </c>
      <c r="I143" s="30">
        <f t="shared" si="20"/>
        <v>0.5566944444444445</v>
      </c>
      <c r="J143" s="25">
        <f t="shared" si="20"/>
        <v>0.5775277777777778</v>
      </c>
      <c r="K143" s="33">
        <f t="shared" si="20"/>
        <v>0.621361111111111</v>
      </c>
      <c r="L143" s="30">
        <f t="shared" si="20"/>
        <v>0.5895277777777778</v>
      </c>
      <c r="M143" s="5"/>
    </row>
    <row r="144" spans="1:13" ht="10.5">
      <c r="A144" s="17"/>
      <c r="B144" s="81" t="s">
        <v>54</v>
      </c>
      <c r="C144" s="25">
        <f>STDEV(C129:C134)</f>
        <v>0.018808685936733235</v>
      </c>
      <c r="D144" s="33">
        <f>STDEV(D129:D134)</f>
        <v>0.041616102652699244</v>
      </c>
      <c r="E144" s="30">
        <f aca="true" t="shared" si="21" ref="E144:L144">STDEV(E129:E134)</f>
        <v>0.03516627171974115</v>
      </c>
      <c r="F144" s="25">
        <f t="shared" si="21"/>
        <v>0.024557415716370965</v>
      </c>
      <c r="G144" s="33">
        <f t="shared" si="21"/>
        <v>0.03390231063905033</v>
      </c>
      <c r="H144" s="33">
        <f t="shared" si="21"/>
        <v>0.035099857549568486</v>
      </c>
      <c r="I144" s="30">
        <f t="shared" si="21"/>
        <v>0.03545137514963277</v>
      </c>
      <c r="J144" s="25">
        <f t="shared" si="21"/>
        <v>0.04015677609901808</v>
      </c>
      <c r="K144" s="33">
        <f t="shared" si="21"/>
        <v>0.04508510470950097</v>
      </c>
      <c r="L144" s="30">
        <f t="shared" si="21"/>
        <v>0.022657596224371804</v>
      </c>
      <c r="M144" s="5"/>
    </row>
    <row r="145" spans="1:13" ht="10.5">
      <c r="A145" s="11"/>
      <c r="B145" s="82"/>
      <c r="C145" s="25"/>
      <c r="D145" s="33"/>
      <c r="E145" s="30"/>
      <c r="F145" s="25"/>
      <c r="G145" s="33"/>
      <c r="H145" s="33"/>
      <c r="I145" s="30"/>
      <c r="J145" s="25"/>
      <c r="K145" s="33"/>
      <c r="L145" s="30"/>
      <c r="M145" s="5"/>
    </row>
    <row r="146" spans="1:13" ht="10.5">
      <c r="A146" s="15"/>
      <c r="B146" s="52" t="s">
        <v>27</v>
      </c>
      <c r="C146" s="25"/>
      <c r="D146" s="5"/>
      <c r="E146" s="30"/>
      <c r="F146" s="25"/>
      <c r="G146" s="33"/>
      <c r="H146" s="33"/>
      <c r="I146" s="30"/>
      <c r="J146" s="25"/>
      <c r="K146" s="55"/>
      <c r="L146" s="30"/>
      <c r="M146" s="5"/>
    </row>
    <row r="147" spans="1:13" ht="10.5">
      <c r="A147" s="15"/>
      <c r="B147" s="52" t="s">
        <v>28</v>
      </c>
      <c r="C147" s="25"/>
      <c r="D147" s="33">
        <f>+AVERAGE(C129:E134)</f>
        <v>0.3493611111111111</v>
      </c>
      <c r="E147" s="30"/>
      <c r="F147" s="25"/>
      <c r="G147" s="33">
        <f>+AVERAGE(F129:I134)</f>
        <v>0.5445694444444443</v>
      </c>
      <c r="H147" s="33"/>
      <c r="I147" s="30"/>
      <c r="J147" s="25"/>
      <c r="K147" s="33">
        <f>+AVERAGE(J129:L134)</f>
        <v>0.5961388888888889</v>
      </c>
      <c r="L147" s="30"/>
      <c r="M147" s="5"/>
    </row>
    <row r="148" spans="1:13" ht="12" thickBot="1">
      <c r="A148" s="17"/>
      <c r="B148" s="83"/>
      <c r="C148" s="39"/>
      <c r="D148" s="40"/>
      <c r="E148" s="41"/>
      <c r="F148" s="39"/>
      <c r="G148" s="40"/>
      <c r="H148" s="40"/>
      <c r="I148" s="41"/>
      <c r="J148" s="39"/>
      <c r="K148" s="140"/>
      <c r="L148" s="41"/>
      <c r="M148" s="5"/>
    </row>
    <row r="149" spans="1:13" ht="10.5">
      <c r="A149" s="11"/>
      <c r="B149" s="82"/>
      <c r="C149" s="61"/>
      <c r="D149" s="48"/>
      <c r="E149" s="48"/>
      <c r="F149" s="48"/>
      <c r="G149" s="48"/>
      <c r="H149" s="48"/>
      <c r="I149" s="48"/>
      <c r="J149" s="48"/>
      <c r="K149" s="48"/>
      <c r="L149" s="62"/>
      <c r="M149" s="5"/>
    </row>
    <row r="150" spans="1:13" ht="10.5">
      <c r="A150" s="94" t="s">
        <v>29</v>
      </c>
      <c r="B150" s="53"/>
      <c r="C150" s="47"/>
      <c r="D150" s="47"/>
      <c r="E150" s="47"/>
      <c r="F150" s="47"/>
      <c r="G150" s="47"/>
      <c r="H150" s="47"/>
      <c r="I150" s="47"/>
      <c r="J150" s="47"/>
      <c r="K150" s="47"/>
      <c r="L150" s="48"/>
      <c r="M150" s="5"/>
    </row>
    <row r="151" spans="1:13" ht="10.5">
      <c r="A151" s="94" t="s">
        <v>30</v>
      </c>
      <c r="B151" s="53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5"/>
    </row>
    <row r="152" spans="1:13" ht="10.5">
      <c r="A152" s="94" t="s">
        <v>31</v>
      </c>
      <c r="B152" s="51"/>
      <c r="C152" s="49"/>
      <c r="D152" s="5"/>
      <c r="E152" s="47"/>
      <c r="F152" s="47"/>
      <c r="G152" s="47"/>
      <c r="H152" s="47"/>
      <c r="I152" s="47"/>
      <c r="J152" s="33"/>
      <c r="K152" s="33"/>
      <c r="L152" s="33"/>
      <c r="M152" s="5"/>
    </row>
    <row r="153" spans="2:9" ht="10.5">
      <c r="B153" s="54"/>
      <c r="C153" s="93"/>
      <c r="E153" s="90"/>
      <c r="G153" s="3" t="s">
        <v>40</v>
      </c>
      <c r="H153" s="54"/>
      <c r="I153" s="93"/>
    </row>
    <row r="154" spans="2:9" ht="10.5">
      <c r="B154" s="54"/>
      <c r="C154" s="93"/>
      <c r="G154" s="3" t="s">
        <v>19</v>
      </c>
      <c r="H154" s="54"/>
      <c r="I154" s="93"/>
    </row>
    <row r="155" ht="10.5">
      <c r="B155" s="54"/>
    </row>
    <row r="156" ht="15">
      <c r="G156" s="4" t="s">
        <v>52</v>
      </c>
    </row>
    <row r="157" spans="2:13" ht="12" thickBot="1">
      <c r="B157" s="3">
        <v>1</v>
      </c>
      <c r="C157" s="3">
        <v>2</v>
      </c>
      <c r="D157" s="3">
        <v>3</v>
      </c>
      <c r="E157" s="3">
        <v>4</v>
      </c>
      <c r="F157" s="3">
        <v>5</v>
      </c>
      <c r="G157" s="3">
        <v>6</v>
      </c>
      <c r="H157" s="3">
        <v>7</v>
      </c>
      <c r="I157" s="3">
        <v>8</v>
      </c>
      <c r="J157" s="3">
        <v>9</v>
      </c>
      <c r="K157" s="3">
        <v>10</v>
      </c>
      <c r="L157" s="3">
        <v>11</v>
      </c>
      <c r="M157" s="3">
        <v>12</v>
      </c>
    </row>
    <row r="158" spans="1:13" ht="10.5">
      <c r="A158" s="3" t="s">
        <v>42</v>
      </c>
      <c r="B158" s="6" t="s">
        <v>50</v>
      </c>
      <c r="C158" s="7" t="s">
        <v>50</v>
      </c>
      <c r="D158" s="8" t="s">
        <v>50</v>
      </c>
      <c r="E158" s="6" t="s">
        <v>50</v>
      </c>
      <c r="F158" s="8" t="s">
        <v>50</v>
      </c>
      <c r="G158" s="6" t="s">
        <v>50</v>
      </c>
      <c r="H158" s="8" t="s">
        <v>50</v>
      </c>
      <c r="I158" s="6" t="s">
        <v>50</v>
      </c>
      <c r="J158" s="8" t="s">
        <v>50</v>
      </c>
      <c r="K158" s="6" t="s">
        <v>50</v>
      </c>
      <c r="L158" s="8" t="s">
        <v>50</v>
      </c>
      <c r="M158" s="8"/>
    </row>
    <row r="159" spans="1:13" ht="10.5">
      <c r="A159" s="3" t="s">
        <v>43</v>
      </c>
      <c r="B159" s="10" t="s">
        <v>50</v>
      </c>
      <c r="C159" s="11" t="s">
        <v>20</v>
      </c>
      <c r="D159" s="161" t="s">
        <v>20</v>
      </c>
      <c r="E159" s="101" t="s">
        <v>33</v>
      </c>
      <c r="F159" s="161" t="s">
        <v>33</v>
      </c>
      <c r="G159" s="101" t="s">
        <v>34</v>
      </c>
      <c r="H159" s="161" t="s">
        <v>34</v>
      </c>
      <c r="I159" s="101" t="s">
        <v>35</v>
      </c>
      <c r="J159" s="161" t="s">
        <v>35</v>
      </c>
      <c r="K159" s="101" t="s">
        <v>36</v>
      </c>
      <c r="L159" s="161" t="s">
        <v>36</v>
      </c>
      <c r="M159" s="14"/>
    </row>
    <row r="160" spans="1:13" ht="10.5">
      <c r="A160" s="3" t="s">
        <v>44</v>
      </c>
      <c r="B160" s="10" t="s">
        <v>50</v>
      </c>
      <c r="C160" s="15"/>
      <c r="D160" s="141"/>
      <c r="E160" s="10"/>
      <c r="F160" s="141"/>
      <c r="G160" s="10"/>
      <c r="H160" s="141"/>
      <c r="I160" s="10"/>
      <c r="J160" s="141"/>
      <c r="K160" s="10"/>
      <c r="L160" s="141"/>
      <c r="M160" s="14"/>
    </row>
    <row r="161" spans="1:13" ht="10.5">
      <c r="A161" s="3" t="s">
        <v>45</v>
      </c>
      <c r="B161" s="10" t="s">
        <v>50</v>
      </c>
      <c r="C161" s="15"/>
      <c r="D161" s="141"/>
      <c r="E161" s="10"/>
      <c r="F161" s="141"/>
      <c r="G161" s="10"/>
      <c r="H161" s="141"/>
      <c r="I161" s="10"/>
      <c r="J161" s="141"/>
      <c r="K161" s="10"/>
      <c r="L161" s="141"/>
      <c r="M161" s="14" t="s">
        <v>41</v>
      </c>
    </row>
    <row r="162" spans="1:13" ht="10.5">
      <c r="A162" s="3" t="s">
        <v>46</v>
      </c>
      <c r="B162" s="10" t="s">
        <v>50</v>
      </c>
      <c r="C162" s="15"/>
      <c r="D162" s="141"/>
      <c r="E162" s="10"/>
      <c r="F162" s="141"/>
      <c r="G162" s="10"/>
      <c r="H162" s="141"/>
      <c r="I162" s="10"/>
      <c r="J162" s="141"/>
      <c r="K162" s="10"/>
      <c r="L162" s="141"/>
      <c r="M162" s="14"/>
    </row>
    <row r="163" spans="1:13" ht="10.5">
      <c r="A163" s="3" t="s">
        <v>47</v>
      </c>
      <c r="B163" s="10" t="s">
        <v>50</v>
      </c>
      <c r="C163" s="15"/>
      <c r="D163" s="141"/>
      <c r="E163" s="10"/>
      <c r="F163" s="141"/>
      <c r="G163" s="10"/>
      <c r="H163" s="141"/>
      <c r="I163" s="10"/>
      <c r="J163" s="141"/>
      <c r="K163" s="10"/>
      <c r="L163" s="141"/>
      <c r="M163" s="14"/>
    </row>
    <row r="164" spans="1:13" ht="10.5">
      <c r="A164" s="3" t="s">
        <v>48</v>
      </c>
      <c r="B164" s="10" t="s">
        <v>50</v>
      </c>
      <c r="C164" s="17"/>
      <c r="D164" s="142"/>
      <c r="E164" s="104"/>
      <c r="F164" s="142"/>
      <c r="G164" s="104"/>
      <c r="H164" s="142"/>
      <c r="I164" s="104"/>
      <c r="J164" s="142"/>
      <c r="K164" s="104"/>
      <c r="L164" s="142"/>
      <c r="M164" s="14"/>
    </row>
    <row r="165" spans="1:13" ht="12" thickBot="1">
      <c r="A165" s="3" t="s">
        <v>49</v>
      </c>
      <c r="B165" s="20" t="s">
        <v>50</v>
      </c>
      <c r="C165" s="21" t="s">
        <v>50</v>
      </c>
      <c r="D165" s="22" t="s">
        <v>50</v>
      </c>
      <c r="E165" s="20" t="s">
        <v>50</v>
      </c>
      <c r="F165" s="22" t="s">
        <v>50</v>
      </c>
      <c r="G165" s="20" t="s">
        <v>50</v>
      </c>
      <c r="H165" s="22" t="s">
        <v>50</v>
      </c>
      <c r="I165" s="20" t="s">
        <v>50</v>
      </c>
      <c r="J165" s="22" t="s">
        <v>50</v>
      </c>
      <c r="K165" s="20" t="s">
        <v>50</v>
      </c>
      <c r="L165" s="22" t="s">
        <v>50</v>
      </c>
      <c r="M165" s="22"/>
    </row>
    <row r="166" spans="2:13" ht="10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ht="15">
      <c r="G167" s="4" t="s">
        <v>5</v>
      </c>
    </row>
    <row r="168" spans="2:13" ht="12" thickBot="1">
      <c r="B168" s="3">
        <v>1</v>
      </c>
      <c r="C168" s="3">
        <v>2</v>
      </c>
      <c r="D168" s="3">
        <v>3</v>
      </c>
      <c r="E168" s="3">
        <v>4</v>
      </c>
      <c r="F168" s="3">
        <v>5</v>
      </c>
      <c r="G168" s="3">
        <v>6</v>
      </c>
      <c r="H168" s="3">
        <v>7</v>
      </c>
      <c r="I168" s="3">
        <v>8</v>
      </c>
      <c r="J168" s="3">
        <v>9</v>
      </c>
      <c r="K168" s="3">
        <v>10</v>
      </c>
      <c r="L168" s="3">
        <v>11</v>
      </c>
      <c r="M168" s="3">
        <v>12</v>
      </c>
    </row>
    <row r="169" spans="1:13" ht="12">
      <c r="A169" s="3" t="s">
        <v>42</v>
      </c>
      <c r="B169" s="143">
        <v>0.076</v>
      </c>
      <c r="C169" s="144">
        <v>0.051</v>
      </c>
      <c r="D169" s="145">
        <v>0.05</v>
      </c>
      <c r="E169" s="143">
        <v>0.045</v>
      </c>
      <c r="F169" s="145">
        <v>0.044</v>
      </c>
      <c r="G169" s="143">
        <v>0.041</v>
      </c>
      <c r="H169" s="145">
        <v>0.041</v>
      </c>
      <c r="I169" s="143">
        <v>0.041</v>
      </c>
      <c r="J169" s="145">
        <v>0.039</v>
      </c>
      <c r="K169" s="143">
        <v>0.038</v>
      </c>
      <c r="L169" s="145">
        <v>0.037</v>
      </c>
      <c r="M169">
        <v>0.037</v>
      </c>
    </row>
    <row r="170" spans="1:13" ht="12">
      <c r="A170" s="3" t="s">
        <v>43</v>
      </c>
      <c r="B170" s="146">
        <v>0.058</v>
      </c>
      <c r="C170" s="1">
        <v>0.553</v>
      </c>
      <c r="D170" s="147">
        <v>0.535</v>
      </c>
      <c r="E170" s="146">
        <v>0.58</v>
      </c>
      <c r="F170" s="147">
        <v>0.587</v>
      </c>
      <c r="G170" s="146">
        <v>0.421</v>
      </c>
      <c r="H170" s="147">
        <v>0.353</v>
      </c>
      <c r="I170" s="146">
        <v>0.225</v>
      </c>
      <c r="J170" s="147">
        <v>0.221</v>
      </c>
      <c r="K170" s="146">
        <v>0.149</v>
      </c>
      <c r="L170" s="147">
        <v>0.145</v>
      </c>
      <c r="M170">
        <v>0.037</v>
      </c>
    </row>
    <row r="171" spans="1:13" ht="12">
      <c r="A171" s="3" t="s">
        <v>44</v>
      </c>
      <c r="B171" s="146">
        <v>0.053</v>
      </c>
      <c r="C171" s="1">
        <v>0.561</v>
      </c>
      <c r="D171" s="147">
        <v>0.503</v>
      </c>
      <c r="E171" s="146">
        <v>0.517</v>
      </c>
      <c r="F171" s="147">
        <v>0.549</v>
      </c>
      <c r="G171" s="146">
        <v>0.338</v>
      </c>
      <c r="H171" s="147">
        <v>0.345</v>
      </c>
      <c r="I171" s="146">
        <v>0.213</v>
      </c>
      <c r="J171" s="147">
        <v>0.203</v>
      </c>
      <c r="K171" s="146">
        <v>0.144</v>
      </c>
      <c r="L171" s="147">
        <v>0.155</v>
      </c>
      <c r="M171">
        <v>0.035</v>
      </c>
    </row>
    <row r="172" spans="1:13" ht="12">
      <c r="A172" s="3" t="s">
        <v>45</v>
      </c>
      <c r="B172" s="146">
        <v>0.048</v>
      </c>
      <c r="C172" s="1">
        <v>0.493</v>
      </c>
      <c r="D172" s="147">
        <v>0.527</v>
      </c>
      <c r="E172" s="146">
        <v>0.489</v>
      </c>
      <c r="F172" s="147">
        <v>0.495</v>
      </c>
      <c r="G172" s="146">
        <v>0.351</v>
      </c>
      <c r="H172" s="147">
        <v>0.331</v>
      </c>
      <c r="I172" s="146">
        <v>0.196</v>
      </c>
      <c r="J172" s="147">
        <v>0.196</v>
      </c>
      <c r="K172" s="146">
        <v>0.143</v>
      </c>
      <c r="L172" s="147">
        <v>0.161</v>
      </c>
      <c r="M172">
        <v>0.038</v>
      </c>
    </row>
    <row r="173" spans="1:13" ht="12">
      <c r="A173" s="3" t="s">
        <v>46</v>
      </c>
      <c r="B173" s="146">
        <v>0.047</v>
      </c>
      <c r="C173" s="1">
        <v>0.491</v>
      </c>
      <c r="D173" s="147">
        <v>0.497</v>
      </c>
      <c r="E173" s="146">
        <v>0.528</v>
      </c>
      <c r="F173" s="147">
        <v>0.571</v>
      </c>
      <c r="G173" s="146">
        <v>0.312</v>
      </c>
      <c r="H173" s="147">
        <v>0.321</v>
      </c>
      <c r="I173" s="146">
        <v>0.188</v>
      </c>
      <c r="J173" s="147">
        <v>0.195</v>
      </c>
      <c r="K173" s="146">
        <v>0.132</v>
      </c>
      <c r="L173" s="147">
        <v>0.172</v>
      </c>
      <c r="M173">
        <v>0.038</v>
      </c>
    </row>
    <row r="174" spans="1:13" ht="12">
      <c r="A174" s="3" t="s">
        <v>47</v>
      </c>
      <c r="B174" s="146">
        <v>0.073</v>
      </c>
      <c r="C174" s="1">
        <v>0.606</v>
      </c>
      <c r="D174" s="147">
        <v>0.697</v>
      </c>
      <c r="E174" s="146">
        <v>0.53</v>
      </c>
      <c r="F174" s="147">
        <v>0.6</v>
      </c>
      <c r="G174" s="146">
        <v>0.36</v>
      </c>
      <c r="H174" s="147">
        <v>0.373</v>
      </c>
      <c r="I174" s="146">
        <v>0.239</v>
      </c>
      <c r="J174" s="147">
        <v>0.218</v>
      </c>
      <c r="K174" s="146">
        <v>0.143</v>
      </c>
      <c r="L174" s="147">
        <v>0.163</v>
      </c>
      <c r="M174">
        <v>0.036</v>
      </c>
    </row>
    <row r="175" spans="1:13" ht="12">
      <c r="A175" s="3" t="s">
        <v>48</v>
      </c>
      <c r="B175" s="146">
        <v>0.072</v>
      </c>
      <c r="C175" s="1">
        <v>0.63</v>
      </c>
      <c r="D175" s="147">
        <v>0.497</v>
      </c>
      <c r="E175" s="146">
        <v>0.563</v>
      </c>
      <c r="F175" s="147">
        <v>0.592</v>
      </c>
      <c r="G175" s="146">
        <v>0.399</v>
      </c>
      <c r="H175" s="147">
        <v>0.39</v>
      </c>
      <c r="I175" s="146">
        <v>0.235</v>
      </c>
      <c r="J175" s="147">
        <v>0.21</v>
      </c>
      <c r="K175" s="146">
        <v>0.145</v>
      </c>
      <c r="L175" s="147">
        <v>0.157</v>
      </c>
      <c r="M175">
        <v>0.037</v>
      </c>
    </row>
    <row r="176" spans="1:13" ht="12.75" thickBot="1">
      <c r="A176" s="3" t="s">
        <v>49</v>
      </c>
      <c r="B176" s="148">
        <v>0.056</v>
      </c>
      <c r="C176" s="149">
        <v>0.089</v>
      </c>
      <c r="D176" s="150">
        <v>0.055</v>
      </c>
      <c r="E176" s="148">
        <v>0.043</v>
      </c>
      <c r="F176" s="150">
        <v>0.045</v>
      </c>
      <c r="G176" s="148">
        <v>0.041</v>
      </c>
      <c r="H176" s="150">
        <v>0.04</v>
      </c>
      <c r="I176" s="148">
        <v>0.039</v>
      </c>
      <c r="J176" s="150">
        <v>0.039</v>
      </c>
      <c r="K176" s="148">
        <v>0.042</v>
      </c>
      <c r="L176" s="150">
        <v>0.04</v>
      </c>
      <c r="M176">
        <v>0.036</v>
      </c>
    </row>
    <row r="177" spans="2:13" ht="10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ht="15">
      <c r="G178" s="4" t="s">
        <v>4</v>
      </c>
    </row>
    <row r="179" spans="2:13" ht="12" thickBot="1">
      <c r="B179" s="3">
        <v>1</v>
      </c>
      <c r="C179" s="3">
        <v>2</v>
      </c>
      <c r="D179" s="3">
        <v>3</v>
      </c>
      <c r="E179" s="3">
        <v>4</v>
      </c>
      <c r="F179" s="3">
        <v>5</v>
      </c>
      <c r="G179" s="3">
        <v>6</v>
      </c>
      <c r="H179" s="3">
        <v>7</v>
      </c>
      <c r="I179" s="3">
        <v>8</v>
      </c>
      <c r="J179" s="3">
        <v>9</v>
      </c>
      <c r="K179" s="3">
        <v>10</v>
      </c>
      <c r="L179" s="3">
        <v>11</v>
      </c>
      <c r="M179" s="3">
        <v>12</v>
      </c>
    </row>
    <row r="180" spans="1:13" ht="10.5">
      <c r="A180" s="3" t="s">
        <v>42</v>
      </c>
      <c r="B180" s="42">
        <f aca="true" t="shared" si="22" ref="B180:M187">+B169-$D$39</f>
        <v>0.03269444444444444</v>
      </c>
      <c r="C180" s="23">
        <f t="shared" si="22"/>
        <v>0.007694444444444441</v>
      </c>
      <c r="D180" s="23">
        <f t="shared" si="22"/>
        <v>0.006694444444444447</v>
      </c>
      <c r="E180" s="42">
        <f t="shared" si="22"/>
        <v>0.0016944444444444429</v>
      </c>
      <c r="F180" s="24">
        <f t="shared" si="22"/>
        <v>0.000694444444444442</v>
      </c>
      <c r="G180" s="42">
        <f t="shared" si="22"/>
        <v>-0.0023055555555555537</v>
      </c>
      <c r="H180" s="24">
        <f t="shared" si="22"/>
        <v>-0.0023055555555555537</v>
      </c>
      <c r="I180" s="42">
        <f t="shared" si="22"/>
        <v>-0.0023055555555555537</v>
      </c>
      <c r="J180" s="24">
        <f t="shared" si="22"/>
        <v>-0.0043055555555555555</v>
      </c>
      <c r="K180" s="42">
        <f t="shared" si="22"/>
        <v>-0.005305555555555556</v>
      </c>
      <c r="L180" s="24">
        <f t="shared" si="22"/>
        <v>-0.006305555555555557</v>
      </c>
      <c r="M180" s="24">
        <f t="shared" si="22"/>
        <v>-0.006305555555555557</v>
      </c>
    </row>
    <row r="181" spans="1:13" ht="10.5">
      <c r="A181" s="3" t="s">
        <v>43</v>
      </c>
      <c r="B181" s="25">
        <f t="shared" si="22"/>
        <v>0.014694444444444447</v>
      </c>
      <c r="C181" s="27">
        <f t="shared" si="22"/>
        <v>0.5096944444444444</v>
      </c>
      <c r="D181" s="26">
        <f t="shared" si="22"/>
        <v>0.4916944444444445</v>
      </c>
      <c r="E181" s="129">
        <f t="shared" si="22"/>
        <v>0.5366944444444444</v>
      </c>
      <c r="F181" s="151">
        <f t="shared" si="22"/>
        <v>0.5436944444444444</v>
      </c>
      <c r="G181" s="129">
        <f t="shared" si="22"/>
        <v>0.37769444444444444</v>
      </c>
      <c r="H181" s="151">
        <f t="shared" si="22"/>
        <v>0.30969444444444444</v>
      </c>
      <c r="I181" s="129">
        <f t="shared" si="22"/>
        <v>0.18169444444444444</v>
      </c>
      <c r="J181" s="151">
        <f t="shared" si="22"/>
        <v>0.17769444444444443</v>
      </c>
      <c r="K181" s="129">
        <f t="shared" si="22"/>
        <v>0.10569444444444444</v>
      </c>
      <c r="L181" s="151">
        <f t="shared" si="22"/>
        <v>0.10169444444444443</v>
      </c>
      <c r="M181" s="30">
        <f t="shared" si="22"/>
        <v>-0.006305555555555557</v>
      </c>
    </row>
    <row r="182" spans="1:13" ht="10.5">
      <c r="A182" s="3" t="s">
        <v>44</v>
      </c>
      <c r="B182" s="25">
        <f t="shared" si="22"/>
        <v>0.009694444444444443</v>
      </c>
      <c r="C182" s="32">
        <f t="shared" si="22"/>
        <v>0.5176944444444445</v>
      </c>
      <c r="D182" s="31">
        <f t="shared" si="22"/>
        <v>0.45969444444444446</v>
      </c>
      <c r="E182" s="25">
        <f t="shared" si="22"/>
        <v>0.4736944444444445</v>
      </c>
      <c r="F182" s="152">
        <f t="shared" si="22"/>
        <v>0.5056944444444444</v>
      </c>
      <c r="G182" s="25">
        <f t="shared" si="22"/>
        <v>0.2946944444444445</v>
      </c>
      <c r="H182" s="152">
        <f t="shared" si="22"/>
        <v>0.30169444444444443</v>
      </c>
      <c r="I182" s="25">
        <f t="shared" si="22"/>
        <v>0.16969444444444443</v>
      </c>
      <c r="J182" s="152">
        <f t="shared" si="22"/>
        <v>0.15969444444444447</v>
      </c>
      <c r="K182" s="25">
        <f t="shared" si="22"/>
        <v>0.10069444444444443</v>
      </c>
      <c r="L182" s="152">
        <f t="shared" si="22"/>
        <v>0.11169444444444444</v>
      </c>
      <c r="M182" s="30">
        <f t="shared" si="22"/>
        <v>-0.008305555555555552</v>
      </c>
    </row>
    <row r="183" spans="1:13" ht="10.5">
      <c r="A183" s="3" t="s">
        <v>45</v>
      </c>
      <c r="B183" s="25">
        <f t="shared" si="22"/>
        <v>0.0046944444444444455</v>
      </c>
      <c r="C183" s="32">
        <f t="shared" si="22"/>
        <v>0.44969444444444445</v>
      </c>
      <c r="D183" s="31">
        <f t="shared" si="22"/>
        <v>0.4836944444444445</v>
      </c>
      <c r="E183" s="25">
        <f t="shared" si="22"/>
        <v>0.44569444444444445</v>
      </c>
      <c r="F183" s="152">
        <f t="shared" si="22"/>
        <v>0.45169444444444445</v>
      </c>
      <c r="G183" s="25">
        <f t="shared" si="22"/>
        <v>0.30769444444444444</v>
      </c>
      <c r="H183" s="152">
        <f t="shared" si="22"/>
        <v>0.2876944444444445</v>
      </c>
      <c r="I183" s="25">
        <f t="shared" si="22"/>
        <v>0.15269444444444447</v>
      </c>
      <c r="J183" s="152">
        <f t="shared" si="22"/>
        <v>0.15269444444444447</v>
      </c>
      <c r="K183" s="25">
        <f t="shared" si="22"/>
        <v>0.09969444444444443</v>
      </c>
      <c r="L183" s="152">
        <f t="shared" si="22"/>
        <v>0.11769444444444445</v>
      </c>
      <c r="M183" s="30">
        <f t="shared" si="22"/>
        <v>-0.005305555555555556</v>
      </c>
    </row>
    <row r="184" spans="1:13" ht="10.5">
      <c r="A184" s="3" t="s">
        <v>46</v>
      </c>
      <c r="B184" s="25">
        <f t="shared" si="22"/>
        <v>0.0036944444444444446</v>
      </c>
      <c r="C184" s="32">
        <f t="shared" si="22"/>
        <v>0.44769444444444445</v>
      </c>
      <c r="D184" s="31">
        <f t="shared" si="22"/>
        <v>0.45369444444444446</v>
      </c>
      <c r="E184" s="25">
        <f t="shared" si="22"/>
        <v>0.4846944444444445</v>
      </c>
      <c r="F184" s="152">
        <f t="shared" si="22"/>
        <v>0.5276944444444444</v>
      </c>
      <c r="G184" s="25">
        <f t="shared" si="22"/>
        <v>0.26869444444444446</v>
      </c>
      <c r="H184" s="152">
        <f t="shared" si="22"/>
        <v>0.27769444444444447</v>
      </c>
      <c r="I184" s="25">
        <f t="shared" si="22"/>
        <v>0.14469444444444446</v>
      </c>
      <c r="J184" s="152">
        <f t="shared" si="22"/>
        <v>0.15169444444444447</v>
      </c>
      <c r="K184" s="25">
        <f t="shared" si="22"/>
        <v>0.08869444444444445</v>
      </c>
      <c r="L184" s="152">
        <f t="shared" si="22"/>
        <v>0.12869444444444444</v>
      </c>
      <c r="M184" s="30">
        <f t="shared" si="22"/>
        <v>-0.005305555555555556</v>
      </c>
    </row>
    <row r="185" spans="1:13" ht="10.5">
      <c r="A185" s="3" t="s">
        <v>47</v>
      </c>
      <c r="B185" s="25">
        <f t="shared" si="22"/>
        <v>0.02969444444444444</v>
      </c>
      <c r="C185" s="32">
        <f t="shared" si="22"/>
        <v>0.5626944444444444</v>
      </c>
      <c r="D185" s="31">
        <f t="shared" si="22"/>
        <v>0.6536944444444444</v>
      </c>
      <c r="E185" s="25">
        <f t="shared" si="22"/>
        <v>0.4866944444444445</v>
      </c>
      <c r="F185" s="152">
        <f t="shared" si="22"/>
        <v>0.5566944444444444</v>
      </c>
      <c r="G185" s="25">
        <f t="shared" si="22"/>
        <v>0.31669444444444445</v>
      </c>
      <c r="H185" s="152">
        <f t="shared" si="22"/>
        <v>0.32969444444444446</v>
      </c>
      <c r="I185" s="25">
        <f t="shared" si="22"/>
        <v>0.19569444444444445</v>
      </c>
      <c r="J185" s="152">
        <f t="shared" si="22"/>
        <v>0.17469444444444443</v>
      </c>
      <c r="K185" s="25">
        <f t="shared" si="22"/>
        <v>0.09969444444444443</v>
      </c>
      <c r="L185" s="152">
        <f t="shared" si="22"/>
        <v>0.11969444444444445</v>
      </c>
      <c r="M185" s="30">
        <f t="shared" si="22"/>
        <v>-0.007305555555555558</v>
      </c>
    </row>
    <row r="186" spans="1:13" ht="10.5">
      <c r="A186" s="3" t="s">
        <v>48</v>
      </c>
      <c r="B186" s="25">
        <f t="shared" si="22"/>
        <v>0.02869444444444444</v>
      </c>
      <c r="C186" s="36">
        <f t="shared" si="22"/>
        <v>0.5866944444444444</v>
      </c>
      <c r="D186" s="35">
        <f t="shared" si="22"/>
        <v>0.45369444444444446</v>
      </c>
      <c r="E186" s="131">
        <f t="shared" si="22"/>
        <v>0.5196944444444443</v>
      </c>
      <c r="F186" s="153">
        <f t="shared" si="22"/>
        <v>0.5486944444444444</v>
      </c>
      <c r="G186" s="131">
        <f t="shared" si="22"/>
        <v>0.3556944444444445</v>
      </c>
      <c r="H186" s="153">
        <f t="shared" si="22"/>
        <v>0.34669444444444447</v>
      </c>
      <c r="I186" s="131">
        <f t="shared" si="22"/>
        <v>0.19169444444444445</v>
      </c>
      <c r="J186" s="153">
        <f t="shared" si="22"/>
        <v>0.16669444444444442</v>
      </c>
      <c r="K186" s="131">
        <f t="shared" si="22"/>
        <v>0.10169444444444443</v>
      </c>
      <c r="L186" s="153">
        <f t="shared" si="22"/>
        <v>0.11369444444444445</v>
      </c>
      <c r="M186" s="30">
        <f t="shared" si="22"/>
        <v>-0.006305555555555557</v>
      </c>
    </row>
    <row r="187" spans="1:13" ht="12" thickBot="1">
      <c r="A187" s="3" t="s">
        <v>49</v>
      </c>
      <c r="B187" s="39">
        <f>+B176-$D$39</f>
        <v>0.012694444444444446</v>
      </c>
      <c r="C187" s="40">
        <v>0</v>
      </c>
      <c r="D187" s="40">
        <f t="shared" si="22"/>
        <v>0.011694444444444445</v>
      </c>
      <c r="E187" s="39">
        <f t="shared" si="22"/>
        <v>-0.0003055555555555589</v>
      </c>
      <c r="F187" s="41">
        <f t="shared" si="22"/>
        <v>0.0016944444444444429</v>
      </c>
      <c r="G187" s="39">
        <f t="shared" si="22"/>
        <v>-0.0023055555555555537</v>
      </c>
      <c r="H187" s="41">
        <f t="shared" si="22"/>
        <v>-0.0033055555555555546</v>
      </c>
      <c r="I187" s="39">
        <f t="shared" si="22"/>
        <v>-0.0043055555555555555</v>
      </c>
      <c r="J187" s="41">
        <f t="shared" si="22"/>
        <v>-0.0043055555555555555</v>
      </c>
      <c r="K187" s="39">
        <f t="shared" si="22"/>
        <v>-0.0013055555555555529</v>
      </c>
      <c r="L187" s="41">
        <f t="shared" si="22"/>
        <v>-0.0033055555555555546</v>
      </c>
      <c r="M187" s="41">
        <f t="shared" si="22"/>
        <v>-0.007305555555555558</v>
      </c>
    </row>
    <row r="188" spans="2:13" ht="10.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2:12" ht="10.5">
      <c r="B189" s="5"/>
      <c r="C189" s="5"/>
      <c r="D189" s="5"/>
      <c r="F189" s="43"/>
      <c r="I189" s="43"/>
      <c r="L189" s="43"/>
    </row>
    <row r="190" spans="2:12" ht="10.5">
      <c r="B190" s="44"/>
      <c r="C190" s="50" t="s">
        <v>51</v>
      </c>
      <c r="D190" s="45">
        <f>+AVERAGE(K169:L169,K176:L176)</f>
        <v>0.03925</v>
      </c>
      <c r="E190" s="93" t="s">
        <v>32</v>
      </c>
      <c r="F190" s="43"/>
      <c r="I190" s="43"/>
      <c r="L190" s="43"/>
    </row>
    <row r="191" spans="2:12" ht="10.5">
      <c r="B191" s="5"/>
      <c r="C191" s="5"/>
      <c r="D191" s="5"/>
      <c r="F191" s="43"/>
      <c r="I191" s="43"/>
      <c r="L191" s="43"/>
    </row>
    <row r="192" spans="1:12" ht="12.75" thickBot="1">
      <c r="A192" s="5"/>
      <c r="B192" s="5"/>
      <c r="C192" s="132"/>
      <c r="D192" s="133"/>
      <c r="E192" s="134"/>
      <c r="F192" s="135"/>
      <c r="G192" s="134" t="s">
        <v>26</v>
      </c>
      <c r="H192" s="134"/>
      <c r="I192" s="135"/>
      <c r="J192" s="134"/>
      <c r="K192" s="134"/>
      <c r="L192" s="136"/>
    </row>
    <row r="193" spans="1:13" ht="10.5">
      <c r="A193" s="44"/>
      <c r="B193" s="73" t="s">
        <v>2</v>
      </c>
      <c r="C193" s="154">
        <v>50</v>
      </c>
      <c r="D193" s="155">
        <v>50</v>
      </c>
      <c r="E193" s="154">
        <v>28</v>
      </c>
      <c r="F193" s="155">
        <v>28</v>
      </c>
      <c r="G193" s="154">
        <v>15.8</v>
      </c>
      <c r="H193" s="155">
        <v>15.8</v>
      </c>
      <c r="I193" s="154">
        <v>8.9</v>
      </c>
      <c r="J193" s="155">
        <v>8.9</v>
      </c>
      <c r="K193" s="154">
        <v>5</v>
      </c>
      <c r="L193" s="155">
        <v>5</v>
      </c>
      <c r="M193" s="47"/>
    </row>
    <row r="194" spans="1:13" ht="10.5">
      <c r="A194" s="15"/>
      <c r="B194" s="52"/>
      <c r="C194" s="101"/>
      <c r="D194" s="156"/>
      <c r="E194" s="101"/>
      <c r="F194" s="102"/>
      <c r="G194" s="101"/>
      <c r="H194" s="102"/>
      <c r="I194" s="101"/>
      <c r="J194" s="102"/>
      <c r="K194" s="101"/>
      <c r="L194" s="102"/>
      <c r="M194" s="5"/>
    </row>
    <row r="195" spans="1:13" ht="10.5">
      <c r="A195" s="15"/>
      <c r="B195" s="52" t="s">
        <v>53</v>
      </c>
      <c r="C195" s="25">
        <f>AVERAGE(C181:C186)</f>
        <v>0.5123611111111112</v>
      </c>
      <c r="D195" s="30">
        <f aca="true" t="shared" si="23" ref="D195:L195">AVERAGE(D181:D186)</f>
        <v>0.4993611111111111</v>
      </c>
      <c r="E195" s="25">
        <f t="shared" si="23"/>
        <v>0.49119444444444443</v>
      </c>
      <c r="F195" s="30">
        <f t="shared" si="23"/>
        <v>0.522361111111111</v>
      </c>
      <c r="G195" s="25">
        <f t="shared" si="23"/>
        <v>0.32019444444444445</v>
      </c>
      <c r="H195" s="30">
        <f t="shared" si="23"/>
        <v>0.3088611111111111</v>
      </c>
      <c r="I195" s="25">
        <f t="shared" si="23"/>
        <v>0.17269444444444446</v>
      </c>
      <c r="J195" s="30">
        <f t="shared" si="23"/>
        <v>0.16386111111111112</v>
      </c>
      <c r="K195" s="25">
        <f t="shared" si="23"/>
        <v>0.09936111111111111</v>
      </c>
      <c r="L195" s="30">
        <f t="shared" si="23"/>
        <v>0.11552777777777778</v>
      </c>
      <c r="M195" s="5"/>
    </row>
    <row r="196" spans="1:13" ht="12" thickBot="1">
      <c r="A196" s="17"/>
      <c r="B196" s="81" t="s">
        <v>54</v>
      </c>
      <c r="C196" s="39">
        <f>STDEV(C181:C186)</f>
        <v>0.05692685365156469</v>
      </c>
      <c r="D196" s="41">
        <f>STDEV(D181:D186)</f>
        <v>0.07728820522347934</v>
      </c>
      <c r="E196" s="39">
        <f aca="true" t="shared" si="24" ref="E196:L196">STDEV(E181:E186)</f>
        <v>0.0326236110815464</v>
      </c>
      <c r="F196" s="41">
        <f t="shared" si="24"/>
        <v>0.03905722297689204</v>
      </c>
      <c r="G196" s="39">
        <f t="shared" si="24"/>
        <v>0.04009364039345891</v>
      </c>
      <c r="H196" s="41">
        <f t="shared" si="24"/>
        <v>0.025833440859991272</v>
      </c>
      <c r="I196" s="39">
        <f t="shared" si="24"/>
        <v>0.020803845798313344</v>
      </c>
      <c r="J196" s="41">
        <f t="shared" si="24"/>
        <v>0.011016654059498568</v>
      </c>
      <c r="K196" s="39">
        <f t="shared" si="24"/>
        <v>0.00568037557443754</v>
      </c>
      <c r="L196" s="41">
        <f t="shared" si="24"/>
        <v>0.008998147957589204</v>
      </c>
      <c r="M196" s="5"/>
    </row>
    <row r="197" spans="1:13" ht="10.5">
      <c r="A197" s="11"/>
      <c r="B197" s="82"/>
      <c r="C197" s="42"/>
      <c r="D197" s="24"/>
      <c r="E197" s="42"/>
      <c r="F197" s="24"/>
      <c r="G197" s="42"/>
      <c r="H197" s="24"/>
      <c r="I197" s="42"/>
      <c r="J197" s="24"/>
      <c r="K197" s="42"/>
      <c r="L197" s="24"/>
      <c r="M197" s="5"/>
    </row>
    <row r="198" spans="1:13" ht="10.5">
      <c r="A198" s="15"/>
      <c r="B198" s="52" t="s">
        <v>27</v>
      </c>
      <c r="C198" s="25"/>
      <c r="D198" s="14"/>
      <c r="E198" s="25"/>
      <c r="F198" s="30"/>
      <c r="G198" s="25"/>
      <c r="H198" s="30"/>
      <c r="I198" s="25"/>
      <c r="J198" s="30"/>
      <c r="K198" s="157"/>
      <c r="L198" s="30"/>
      <c r="M198" s="5"/>
    </row>
    <row r="199" spans="1:13" ht="10.5">
      <c r="A199" s="15"/>
      <c r="B199" s="52" t="s">
        <v>28</v>
      </c>
      <c r="C199" s="25">
        <f>+AVERAGE(C181:D186)</f>
        <v>0.5058611111111112</v>
      </c>
      <c r="D199" s="14"/>
      <c r="E199" s="25">
        <f>+AVERAGE(E181:F186)</f>
        <v>0.5067777777777777</v>
      </c>
      <c r="F199" s="30"/>
      <c r="G199" s="25">
        <f>+AVERAGE(G181:H186)</f>
        <v>0.3145277777777778</v>
      </c>
      <c r="H199" s="30"/>
      <c r="I199" s="25">
        <f>+AVERAGE(I181:J186)</f>
        <v>0.16827777777777778</v>
      </c>
      <c r="J199" s="30"/>
      <c r="K199" s="25">
        <f>+AVERAGE(K181:L186)</f>
        <v>0.10744444444444445</v>
      </c>
      <c r="L199" s="30"/>
      <c r="M199" s="5"/>
    </row>
    <row r="200" spans="1:13" ht="12" thickBot="1">
      <c r="A200" s="17"/>
      <c r="B200" s="83"/>
      <c r="C200" s="39"/>
      <c r="D200" s="41"/>
      <c r="E200" s="39"/>
      <c r="F200" s="41"/>
      <c r="G200" s="39"/>
      <c r="H200" s="41"/>
      <c r="I200" s="39"/>
      <c r="J200" s="41"/>
      <c r="K200" s="158"/>
      <c r="L200" s="41"/>
      <c r="M200" s="5"/>
    </row>
    <row r="201" spans="1:13" ht="10.5">
      <c r="A201" s="11"/>
      <c r="B201" s="82"/>
      <c r="C201" s="61"/>
      <c r="D201" s="48"/>
      <c r="E201" s="48"/>
      <c r="F201" s="48"/>
      <c r="G201" s="48"/>
      <c r="H201" s="48"/>
      <c r="I201" s="48"/>
      <c r="J201" s="48"/>
      <c r="K201" s="48"/>
      <c r="L201" s="62"/>
      <c r="M201" s="5"/>
    </row>
    <row r="202" spans="1:13" ht="10.5">
      <c r="A202" s="15"/>
      <c r="B202" s="53"/>
      <c r="C202" s="159"/>
      <c r="D202" s="47"/>
      <c r="E202" s="47"/>
      <c r="F202" s="47"/>
      <c r="G202" s="47"/>
      <c r="H202" s="47"/>
      <c r="I202" s="47"/>
      <c r="J202" s="47"/>
      <c r="K202" s="47"/>
      <c r="L202" s="62"/>
      <c r="M202" s="5"/>
    </row>
    <row r="203" spans="1:13" ht="10.5">
      <c r="A203" s="17"/>
      <c r="B203" s="81"/>
      <c r="C203" s="80"/>
      <c r="D203" s="67"/>
      <c r="E203" s="67"/>
      <c r="F203" s="67"/>
      <c r="G203" s="67"/>
      <c r="H203" s="67"/>
      <c r="I203" s="67"/>
      <c r="J203" s="67"/>
      <c r="K203" s="67"/>
      <c r="L203" s="92"/>
      <c r="M203" s="5"/>
    </row>
    <row r="204" spans="1:13" ht="10.5">
      <c r="A204" s="11"/>
      <c r="B204" s="84"/>
      <c r="C204" s="31"/>
      <c r="D204" s="33"/>
      <c r="E204" s="33"/>
      <c r="F204" s="33"/>
      <c r="G204" s="33"/>
      <c r="H204" s="33"/>
      <c r="I204" s="33"/>
      <c r="J204" s="33"/>
      <c r="K204" s="33"/>
      <c r="L204" s="34"/>
      <c r="M204" s="5"/>
    </row>
    <row r="205" spans="1:13" ht="10.5">
      <c r="A205" s="15"/>
      <c r="B205" s="51"/>
      <c r="C205" s="160" t="s">
        <v>37</v>
      </c>
      <c r="D205" s="5" t="s">
        <v>38</v>
      </c>
      <c r="E205" s="47">
        <f>+C193</f>
        <v>50</v>
      </c>
      <c r="F205" s="47">
        <f>+E193</f>
        <v>28</v>
      </c>
      <c r="G205" s="47">
        <f>+G193</f>
        <v>15.8</v>
      </c>
      <c r="H205" s="47">
        <f>+I193</f>
        <v>8.9</v>
      </c>
      <c r="I205" s="47">
        <f>+K193</f>
        <v>5</v>
      </c>
      <c r="J205" s="33"/>
      <c r="K205" s="33"/>
      <c r="L205" s="34"/>
      <c r="M205" s="5"/>
    </row>
    <row r="206" spans="1:13" ht="10.5">
      <c r="A206" s="17"/>
      <c r="B206" s="85"/>
      <c r="C206" s="80"/>
      <c r="D206" s="19" t="s">
        <v>39</v>
      </c>
      <c r="E206" s="37">
        <f>+C199</f>
        <v>0.5058611111111112</v>
      </c>
      <c r="F206" s="37">
        <f>+E199</f>
        <v>0.5067777777777777</v>
      </c>
      <c r="G206" s="37">
        <f>+G199</f>
        <v>0.3145277777777778</v>
      </c>
      <c r="H206" s="37">
        <f>+I199</f>
        <v>0.16827777777777778</v>
      </c>
      <c r="I206" s="37">
        <f>+K199</f>
        <v>0.10744444444444445</v>
      </c>
      <c r="J206" s="37"/>
      <c r="K206" s="37"/>
      <c r="L206" s="38"/>
      <c r="M206" s="5"/>
    </row>
    <row r="207" spans="1:13" ht="10.5">
      <c r="A207" s="11"/>
      <c r="B207" s="86"/>
      <c r="C207" s="26"/>
      <c r="D207" s="79"/>
      <c r="E207" s="28"/>
      <c r="F207" s="28"/>
      <c r="G207" s="28"/>
      <c r="H207" s="28"/>
      <c r="I207" s="28"/>
      <c r="J207" s="28"/>
      <c r="K207" s="28"/>
      <c r="L207" s="29"/>
      <c r="M207" s="5"/>
    </row>
    <row r="208" spans="1:13" ht="10.5">
      <c r="A208" s="15"/>
      <c r="B208" s="51"/>
      <c r="C208" s="31"/>
      <c r="D208" s="49"/>
      <c r="E208" s="33"/>
      <c r="F208" s="33"/>
      <c r="G208" s="33"/>
      <c r="H208" s="33"/>
      <c r="I208" s="33"/>
      <c r="J208" s="33"/>
      <c r="K208" s="33"/>
      <c r="L208" s="34"/>
      <c r="M208" s="5"/>
    </row>
    <row r="209" spans="1:13" ht="10.5">
      <c r="A209" s="17"/>
      <c r="B209" s="85"/>
      <c r="C209" s="35"/>
      <c r="D209" s="67"/>
      <c r="E209" s="37"/>
      <c r="F209" s="37"/>
      <c r="G209" s="37"/>
      <c r="H209" s="37"/>
      <c r="I209" s="37"/>
      <c r="J209" s="37"/>
      <c r="K209" s="37"/>
      <c r="L209" s="38"/>
      <c r="M209" s="5"/>
    </row>
    <row r="210" spans="2:12" ht="10.5">
      <c r="B210" s="54"/>
      <c r="C210" s="56"/>
      <c r="D210" s="56"/>
      <c r="E210" s="56"/>
      <c r="F210" s="56"/>
      <c r="G210" s="56"/>
      <c r="H210" s="56"/>
      <c r="I210" s="56"/>
      <c r="J210" s="56"/>
      <c r="K210" s="56"/>
      <c r="L210" s="56"/>
    </row>
    <row r="211" spans="2:12" ht="10.5">
      <c r="B211" s="54"/>
      <c r="C211" s="56"/>
      <c r="D211" s="56"/>
      <c r="E211" s="56"/>
      <c r="F211" s="56"/>
      <c r="G211" s="56"/>
      <c r="H211" s="56"/>
      <c r="I211" s="56"/>
      <c r="J211" s="56"/>
      <c r="K211" s="56"/>
      <c r="L211" s="56"/>
    </row>
    <row r="212" spans="2:12" ht="10.5">
      <c r="B212" s="54"/>
      <c r="C212" s="56"/>
      <c r="D212" s="56"/>
      <c r="E212" s="56"/>
      <c r="F212" s="56"/>
      <c r="G212" s="56"/>
      <c r="H212" s="56"/>
      <c r="I212" s="56"/>
      <c r="J212" s="56"/>
      <c r="K212" s="56"/>
      <c r="L212" s="56"/>
    </row>
    <row r="213" spans="2:12" ht="10.5">
      <c r="B213" s="54"/>
      <c r="C213" s="56"/>
      <c r="D213" s="56"/>
      <c r="E213" s="56"/>
      <c r="F213" s="56"/>
      <c r="G213" s="56"/>
      <c r="H213" s="56"/>
      <c r="I213" s="56"/>
      <c r="J213" s="56"/>
      <c r="K213" s="56"/>
      <c r="L213" s="56"/>
    </row>
    <row r="214" spans="2:12" ht="10.5">
      <c r="B214" s="54"/>
      <c r="C214" s="56"/>
      <c r="D214" s="56"/>
      <c r="E214" s="56"/>
      <c r="F214" s="56"/>
      <c r="G214" s="56"/>
      <c r="H214" s="56"/>
      <c r="I214" s="56"/>
      <c r="J214" s="56"/>
      <c r="K214" s="56"/>
      <c r="L214" s="56"/>
    </row>
    <row r="215" ht="10.5">
      <c r="B215" s="54"/>
    </row>
    <row r="216" ht="10.5">
      <c r="B216" s="54"/>
    </row>
    <row r="217" ht="10.5">
      <c r="B217" s="54"/>
    </row>
    <row r="218" ht="10.5">
      <c r="B218" s="54"/>
    </row>
  </sheetData>
  <printOptions/>
  <pageMargins left="1.25" right="1" top="1" bottom="1" header="0.5" footer="0.5"/>
  <pageSetup firstPageNumber="15" useFirstPageNumber="1" orientation="portrait" scale="68"/>
  <headerFooter alignWithMargins="0">
    <oddHeader>&amp;L&amp;"Times New Roman,Italic"&amp;14Draft In Vitro Acute Toxicity Test Methods BRD: Appendix E2
&amp;R&amp;"Times New Roman,Italic"&amp;14 17 Mar 2006</oddHeader>
    <oddFooter>&amp;C&amp;"Times New Roman,Regular"&amp;14E-&amp;P</oddFooter>
  </headerFooter>
  <rowBreaks count="3" manualBreakCount="3">
    <brk id="71" max="12" man="1"/>
    <brk id="100" max="12" man="1"/>
    <brk id="15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for In Vitro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Judy Strickland</cp:lastModifiedBy>
  <cp:lastPrinted>2006-02-24T18:36:20Z</cp:lastPrinted>
  <dcterms:created xsi:type="dcterms:W3CDTF">1999-11-12T13:13:11Z</dcterms:created>
  <cp:category/>
  <cp:version/>
  <cp:contentType/>
  <cp:contentStatus/>
</cp:coreProperties>
</file>