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0" windowWidth="13020" windowHeight="8970" activeTab="0"/>
  </bookViews>
  <sheets>
    <sheet name="HRR-Calculations" sheetId="1" r:id="rId1"/>
  </sheets>
  <definedNames/>
  <calcPr fullCalcOnLoad="1"/>
</workbook>
</file>

<file path=xl/comments1.xml><?xml version="1.0" encoding="utf-8"?>
<comments xmlns="http://schemas.openxmlformats.org/spreadsheetml/2006/main">
  <authors>
    <author>usnrc</author>
  </authors>
  <commentList>
    <comment ref="F21" authorId="0">
      <text>
        <r>
          <rPr>
            <b/>
            <sz val="8"/>
            <rFont val="Tahoma"/>
            <family val="0"/>
          </rPr>
          <t>This default value (9.81)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<sst xmlns="http://schemas.openxmlformats.org/spreadsheetml/2006/main" count="195" uniqueCount="164">
  <si>
    <t>INPUT PARAMETERS</t>
  </si>
  <si>
    <t>m</t>
  </si>
  <si>
    <t>kW</t>
  </si>
  <si>
    <t>sec</t>
  </si>
  <si>
    <t>Where</t>
  </si>
  <si>
    <t xml:space="preserve"> </t>
  </si>
  <si>
    <t>Mass Burning Rate of Fuel (m")</t>
  </si>
  <si>
    <t>kJ/kg</t>
  </si>
  <si>
    <t>Fuel</t>
  </si>
  <si>
    <t>Mass Burning Rate</t>
  </si>
  <si>
    <t>Methanol</t>
  </si>
  <si>
    <t>Ethanol</t>
  </si>
  <si>
    <t>Butane</t>
  </si>
  <si>
    <t>Benzene</t>
  </si>
  <si>
    <t>Hexane</t>
  </si>
  <si>
    <t>Heptane</t>
  </si>
  <si>
    <t>Xylene</t>
  </si>
  <si>
    <t>Acetone</t>
  </si>
  <si>
    <t>Dioxane</t>
  </si>
  <si>
    <t>Diethy Ether</t>
  </si>
  <si>
    <t>Benzine</t>
  </si>
  <si>
    <t>Gasoline</t>
  </si>
  <si>
    <t>Kerosine</t>
  </si>
  <si>
    <t>JP-4</t>
  </si>
  <si>
    <t>JP-5</t>
  </si>
  <si>
    <t>Transformer Oil, Hydrocarbon</t>
  </si>
  <si>
    <t>Fuel Oil, Heavy</t>
  </si>
  <si>
    <t>Crude Oil</t>
  </si>
  <si>
    <t>ESTIMATING POOL FIRE HEAT RELEASE RATE</t>
  </si>
  <si>
    <t>Q = pool fire heat release rate (kW)</t>
  </si>
  <si>
    <r>
      <t>m" = mass burning rate of fuel per unit surface area (kg/m</t>
    </r>
    <r>
      <rPr>
        <vertAlign val="superscript"/>
        <sz val="10"/>
        <color indexed="57"/>
        <rFont val="Arial"/>
        <family val="2"/>
      </rPr>
      <t>2</t>
    </r>
    <r>
      <rPr>
        <sz val="10"/>
        <color indexed="57"/>
        <rFont val="Arial"/>
        <family val="2"/>
      </rPr>
      <t>-sec)</t>
    </r>
  </si>
  <si>
    <r>
      <t>p</t>
    </r>
    <r>
      <rPr>
        <sz val="10"/>
        <color indexed="57"/>
        <rFont val="Arial"/>
        <family val="2"/>
      </rPr>
      <t>D</t>
    </r>
    <r>
      <rPr>
        <vertAlign val="superscript"/>
        <sz val="10"/>
        <color indexed="57"/>
        <rFont val="Arial"/>
        <family val="2"/>
      </rPr>
      <t>2</t>
    </r>
    <r>
      <rPr>
        <sz val="10"/>
        <color indexed="57"/>
        <rFont val="Arial"/>
        <family val="2"/>
      </rPr>
      <t>/4</t>
    </r>
  </si>
  <si>
    <t>Heat Release Rate Calculation</t>
  </si>
  <si>
    <t xml:space="preserve">Q = </t>
  </si>
  <si>
    <r>
      <t>m</t>
    </r>
    <r>
      <rPr>
        <vertAlign val="superscript"/>
        <sz val="8"/>
        <color indexed="48"/>
        <rFont val="Arial"/>
        <family val="2"/>
      </rPr>
      <t>3</t>
    </r>
  </si>
  <si>
    <t>ESTIMATING POOL FIRE BURNING DURATION</t>
  </si>
  <si>
    <r>
      <t>t</t>
    </r>
    <r>
      <rPr>
        <vertAlign val="subscript"/>
        <sz val="10"/>
        <color indexed="57"/>
        <rFont val="Arial"/>
        <family val="2"/>
      </rPr>
      <t>b</t>
    </r>
    <r>
      <rPr>
        <sz val="10"/>
        <color indexed="57"/>
        <rFont val="Arial"/>
        <family val="2"/>
      </rPr>
      <t xml:space="preserve"> = burning duration of pool fire (sec)</t>
    </r>
  </si>
  <si>
    <t>Burning Duration Calculation</t>
  </si>
  <si>
    <t>minutes</t>
  </si>
  <si>
    <t>ESTIMATING POOL FIRE FLAME HEIGHT</t>
  </si>
  <si>
    <r>
      <t>H</t>
    </r>
    <r>
      <rPr>
        <vertAlign val="subscript"/>
        <sz val="10"/>
        <color indexed="57"/>
        <rFont val="Arial"/>
        <family val="2"/>
      </rPr>
      <t xml:space="preserve">f </t>
    </r>
    <r>
      <rPr>
        <sz val="10"/>
        <color indexed="57"/>
        <rFont val="Arial"/>
        <family val="2"/>
      </rPr>
      <t>= 0.235 Q</t>
    </r>
    <r>
      <rPr>
        <vertAlign val="superscript"/>
        <sz val="10"/>
        <color indexed="57"/>
        <rFont val="Arial"/>
        <family val="2"/>
      </rPr>
      <t xml:space="preserve">2/5 </t>
    </r>
    <r>
      <rPr>
        <sz val="10"/>
        <color indexed="57"/>
        <rFont val="Arial"/>
        <family val="2"/>
      </rPr>
      <t>- 1.02 D</t>
    </r>
  </si>
  <si>
    <r>
      <t>H</t>
    </r>
    <r>
      <rPr>
        <vertAlign val="subscript"/>
        <sz val="10"/>
        <color indexed="57"/>
        <rFont val="Arial"/>
        <family val="2"/>
      </rPr>
      <t>f</t>
    </r>
    <r>
      <rPr>
        <sz val="10"/>
        <color indexed="57"/>
        <rFont val="Arial"/>
        <family val="2"/>
      </rPr>
      <t xml:space="preserve"> = pool fire flame height (m)</t>
    </r>
  </si>
  <si>
    <t>D = pool fire diameter (m)</t>
  </si>
  <si>
    <t>Pool Fire Flame Height Calculation</t>
  </si>
  <si>
    <t>ft</t>
  </si>
  <si>
    <t>Note that a liquid pool fire with a given amount of fuel can burn for long periods of time over small area or for</t>
  </si>
  <si>
    <t>short periods of time over a large area.</t>
  </si>
  <si>
    <t>D = pool diameter (m)</t>
  </si>
  <si>
    <r>
      <t>n</t>
    </r>
    <r>
      <rPr>
        <sz val="10"/>
        <color indexed="57"/>
        <rFont val="Arial"/>
        <family val="2"/>
      </rPr>
      <t xml:space="preserve"> = regression rate (m/sec)</t>
    </r>
  </si>
  <si>
    <t>Calculation for Regression Rate</t>
  </si>
  <si>
    <r>
      <t>n</t>
    </r>
    <r>
      <rPr>
        <sz val="10"/>
        <color indexed="57"/>
        <rFont val="Arial"/>
        <family val="2"/>
      </rPr>
      <t xml:space="preserve"> =</t>
    </r>
  </si>
  <si>
    <r>
      <t>m"</t>
    </r>
    <r>
      <rPr>
        <sz val="10"/>
        <color indexed="57"/>
        <rFont val="Symbol"/>
        <family val="1"/>
      </rPr>
      <t>/r</t>
    </r>
  </si>
  <si>
    <r>
      <t xml:space="preserve">m" </t>
    </r>
    <r>
      <rPr>
        <sz val="10"/>
        <color indexed="57"/>
        <rFont val="Symbol"/>
        <family val="1"/>
      </rPr>
      <t xml:space="preserve">= </t>
    </r>
    <r>
      <rPr>
        <sz val="10"/>
        <color indexed="57"/>
        <rFont val="Arial"/>
        <family val="2"/>
      </rPr>
      <t>mass burning rate of fuel (kg/m</t>
    </r>
    <r>
      <rPr>
        <vertAlign val="superscript"/>
        <sz val="10"/>
        <color indexed="57"/>
        <rFont val="Arial"/>
        <family val="2"/>
      </rPr>
      <t>2</t>
    </r>
    <r>
      <rPr>
        <sz val="10"/>
        <color indexed="57"/>
        <rFont val="Arial"/>
        <family val="2"/>
      </rPr>
      <t>-sec)</t>
    </r>
  </si>
  <si>
    <t>m/sec</t>
  </si>
  <si>
    <r>
      <t>r</t>
    </r>
    <r>
      <rPr>
        <sz val="10"/>
        <color indexed="57"/>
        <rFont val="Arial"/>
        <family val="2"/>
      </rPr>
      <t xml:space="preserve"> = liquid fuel density (kg/m</t>
    </r>
    <r>
      <rPr>
        <vertAlign val="superscript"/>
        <sz val="10"/>
        <color indexed="57"/>
        <rFont val="Arial"/>
        <family val="2"/>
      </rPr>
      <t>3</t>
    </r>
    <r>
      <rPr>
        <sz val="10"/>
        <color indexed="57"/>
        <rFont val="Arial"/>
        <family val="2"/>
      </rPr>
      <t>)</t>
    </r>
  </si>
  <si>
    <r>
      <t>t</t>
    </r>
    <r>
      <rPr>
        <vertAlign val="subscript"/>
        <sz val="10"/>
        <color indexed="57"/>
        <rFont val="Arial"/>
        <family val="2"/>
      </rPr>
      <t xml:space="preserve">b </t>
    </r>
    <r>
      <rPr>
        <sz val="10"/>
        <color indexed="57"/>
        <rFont val="Arial"/>
        <family val="2"/>
      </rPr>
      <t>= 4V/</t>
    </r>
    <r>
      <rPr>
        <sz val="10"/>
        <color indexed="57"/>
        <rFont val="Symbol"/>
        <family val="1"/>
      </rPr>
      <t>p</t>
    </r>
    <r>
      <rPr>
        <sz val="10"/>
        <color indexed="57"/>
        <rFont val="Arial"/>
        <family val="2"/>
      </rPr>
      <t>D</t>
    </r>
    <r>
      <rPr>
        <vertAlign val="superscript"/>
        <sz val="10"/>
        <color indexed="57"/>
        <rFont val="Arial"/>
        <family val="2"/>
      </rPr>
      <t>2</t>
    </r>
    <r>
      <rPr>
        <sz val="10"/>
        <color indexed="57"/>
        <rFont val="Symbol"/>
        <family val="1"/>
      </rPr>
      <t>n</t>
    </r>
  </si>
  <si>
    <t>Diesel</t>
  </si>
  <si>
    <t>Lube Oil</t>
  </si>
  <si>
    <t>Pool Fire Diameter Calculation</t>
  </si>
  <si>
    <t xml:space="preserve">D = </t>
  </si>
  <si>
    <r>
      <t>m</t>
    </r>
    <r>
      <rPr>
        <vertAlign val="superscript"/>
        <sz val="8"/>
        <color indexed="48"/>
        <rFont val="Arial"/>
        <family val="2"/>
      </rPr>
      <t>2</t>
    </r>
  </si>
  <si>
    <t>gallons</t>
  </si>
  <si>
    <r>
      <t>Effective Heat of Combustion of Fuel (</t>
    </r>
    <r>
      <rPr>
        <sz val="10"/>
        <color indexed="10"/>
        <rFont val="Symbol"/>
        <family val="1"/>
      </rPr>
      <t>D</t>
    </r>
    <r>
      <rPr>
        <sz val="10"/>
        <color indexed="10"/>
        <rFont val="Arial"/>
        <family val="2"/>
      </rPr>
      <t>H</t>
    </r>
    <r>
      <rPr>
        <vertAlign val="subscript"/>
        <sz val="10"/>
        <color indexed="10"/>
        <rFont val="Arial"/>
        <family val="2"/>
      </rPr>
      <t>c,eff</t>
    </r>
    <r>
      <rPr>
        <sz val="10"/>
        <color indexed="10"/>
        <rFont val="Arial"/>
        <family val="2"/>
      </rPr>
      <t>)</t>
    </r>
  </si>
  <si>
    <r>
      <t>ft</t>
    </r>
    <r>
      <rPr>
        <vertAlign val="superscript"/>
        <sz val="9"/>
        <color indexed="10"/>
        <rFont val="Arial"/>
        <family val="2"/>
      </rPr>
      <t>2</t>
    </r>
  </si>
  <si>
    <r>
      <t>kg/m</t>
    </r>
    <r>
      <rPr>
        <vertAlign val="superscript"/>
        <sz val="9"/>
        <color indexed="10"/>
        <rFont val="Arial"/>
        <family val="2"/>
      </rPr>
      <t>2</t>
    </r>
    <r>
      <rPr>
        <sz val="9"/>
        <color indexed="10"/>
        <rFont val="Arial"/>
        <family val="2"/>
      </rPr>
      <t>-sec</t>
    </r>
  </si>
  <si>
    <r>
      <t>kg/m</t>
    </r>
    <r>
      <rPr>
        <vertAlign val="superscript"/>
        <sz val="9"/>
        <color indexed="10"/>
        <rFont val="Arial"/>
        <family val="2"/>
      </rPr>
      <t>3</t>
    </r>
  </si>
  <si>
    <t>Fuel Spill Volume (V)</t>
  </si>
  <si>
    <r>
      <t>Fuel Spill Area or Dike Area (A</t>
    </r>
    <r>
      <rPr>
        <vertAlign val="subscript"/>
        <sz val="10"/>
        <color indexed="10"/>
        <rFont val="Arial"/>
        <family val="2"/>
      </rPr>
      <t>dike</t>
    </r>
    <r>
      <rPr>
        <sz val="10"/>
        <color indexed="10"/>
        <rFont val="Arial"/>
        <family val="2"/>
      </rPr>
      <t>)</t>
    </r>
  </si>
  <si>
    <r>
      <t>Fuel Density (</t>
    </r>
    <r>
      <rPr>
        <sz val="10"/>
        <color indexed="10"/>
        <rFont val="Symbol"/>
        <family val="1"/>
      </rPr>
      <t>r</t>
    </r>
    <r>
      <rPr>
        <sz val="10"/>
        <color indexed="10"/>
        <rFont val="Arial"/>
        <family val="2"/>
      </rPr>
      <t>)</t>
    </r>
  </si>
  <si>
    <r>
      <t>A</t>
    </r>
    <r>
      <rPr>
        <vertAlign val="subscript"/>
        <sz val="10"/>
        <color indexed="57"/>
        <rFont val="Arial"/>
        <family val="2"/>
      </rPr>
      <t xml:space="preserve">f </t>
    </r>
    <r>
      <rPr>
        <sz val="10"/>
        <color indexed="57"/>
        <rFont val="Arial"/>
        <family val="2"/>
      </rPr>
      <t>= A</t>
    </r>
    <r>
      <rPr>
        <vertAlign val="subscript"/>
        <sz val="10"/>
        <color indexed="57"/>
        <rFont val="Arial"/>
        <family val="2"/>
      </rPr>
      <t>dike</t>
    </r>
    <r>
      <rPr>
        <sz val="10"/>
        <color indexed="57"/>
        <rFont val="Arial"/>
        <family val="2"/>
      </rPr>
      <t xml:space="preserve"> = surface area of pool fire (area involved in vaporization) (m</t>
    </r>
    <r>
      <rPr>
        <vertAlign val="superscript"/>
        <sz val="10"/>
        <color indexed="57"/>
        <rFont val="Arial"/>
        <family val="2"/>
      </rPr>
      <t>2</t>
    </r>
    <r>
      <rPr>
        <sz val="10"/>
        <color indexed="57"/>
        <rFont val="Arial"/>
        <family val="2"/>
      </rPr>
      <t>)</t>
    </r>
  </si>
  <si>
    <t>Density</t>
  </si>
  <si>
    <t>of such calculations may or may not have reasonable predictive capabilities for a given</t>
  </si>
  <si>
    <t>situation, and should only be interpreted by an informed user.</t>
  </si>
  <si>
    <r>
      <t>D</t>
    </r>
    <r>
      <rPr>
        <sz val="10"/>
        <color indexed="57"/>
        <rFont val="Arial"/>
        <family val="2"/>
      </rPr>
      <t>H</t>
    </r>
    <r>
      <rPr>
        <vertAlign val="subscript"/>
        <sz val="10"/>
        <color indexed="57"/>
        <rFont val="Arial"/>
        <family val="2"/>
      </rPr>
      <t xml:space="preserve">c,eff </t>
    </r>
    <r>
      <rPr>
        <sz val="10"/>
        <color indexed="57"/>
        <rFont val="Arial"/>
        <family val="2"/>
      </rPr>
      <t>= effective heat of combustion of fuel (kJ/kg)</t>
    </r>
  </si>
  <si>
    <t>THERMAL PROPERTIES DATA</t>
  </si>
  <si>
    <t>localized heating to achieve ignition)</t>
  </si>
  <si>
    <r>
      <t>A</t>
    </r>
    <r>
      <rPr>
        <vertAlign val="subscript"/>
        <sz val="10"/>
        <color indexed="57"/>
        <rFont val="Arial"/>
        <family val="2"/>
      </rPr>
      <t>dike</t>
    </r>
    <r>
      <rPr>
        <sz val="10"/>
        <color indexed="57"/>
        <rFont val="Arial"/>
        <family val="2"/>
      </rPr>
      <t xml:space="preserve"> = </t>
    </r>
  </si>
  <si>
    <t>calculation, there is no absolute guarantee of the accuracy of these calculations.</t>
  </si>
  <si>
    <t>Although each calculation in the spreadsheet has been verified with the results of hand</t>
  </si>
  <si>
    <t>Any questions, comments, concerns, and suggestions, or to report an error(s) in the</t>
  </si>
  <si>
    <t>METHOD OF HESKESTAD</t>
  </si>
  <si>
    <t>METHOD OF THOMAS</t>
  </si>
  <si>
    <t>Gravitational Acceleration (g)</t>
  </si>
  <si>
    <r>
      <t>m/sec</t>
    </r>
    <r>
      <rPr>
        <vertAlign val="superscript"/>
        <sz val="8"/>
        <color indexed="57"/>
        <rFont val="Arial"/>
        <family val="2"/>
      </rPr>
      <t>2</t>
    </r>
  </si>
  <si>
    <r>
      <t>r</t>
    </r>
    <r>
      <rPr>
        <vertAlign val="subscript"/>
        <sz val="10"/>
        <color indexed="57"/>
        <rFont val="Arial"/>
        <family val="2"/>
      </rPr>
      <t xml:space="preserve">a </t>
    </r>
    <r>
      <rPr>
        <sz val="10"/>
        <color indexed="57"/>
        <rFont val="Arial"/>
        <family val="2"/>
      </rPr>
      <t>= ambient air density (kg/m</t>
    </r>
    <r>
      <rPr>
        <vertAlign val="superscript"/>
        <sz val="10"/>
        <color indexed="57"/>
        <rFont val="Arial"/>
        <family val="2"/>
      </rPr>
      <t>3</t>
    </r>
    <r>
      <rPr>
        <sz val="10"/>
        <color indexed="57"/>
        <rFont val="Arial"/>
        <family val="2"/>
      </rPr>
      <t>)</t>
    </r>
  </si>
  <si>
    <r>
      <t>g = gravitational acceleration (m/sec</t>
    </r>
    <r>
      <rPr>
        <vertAlign val="superscript"/>
        <sz val="10"/>
        <color indexed="57"/>
        <rFont val="Arial"/>
        <family val="2"/>
      </rPr>
      <t>2</t>
    </r>
    <r>
      <rPr>
        <sz val="10"/>
        <color indexed="57"/>
        <rFont val="Arial"/>
        <family val="2"/>
      </rPr>
      <t>)</t>
    </r>
  </si>
  <si>
    <r>
      <t>H</t>
    </r>
    <r>
      <rPr>
        <vertAlign val="subscript"/>
        <sz val="10"/>
        <color indexed="57"/>
        <rFont val="Arial"/>
        <family val="2"/>
      </rPr>
      <t xml:space="preserve">f </t>
    </r>
    <r>
      <rPr>
        <sz val="10"/>
        <color indexed="57"/>
        <rFont val="Arial"/>
        <family val="2"/>
      </rPr>
      <t>= 42 D (m"</t>
    </r>
    <r>
      <rPr>
        <sz val="10"/>
        <color indexed="57"/>
        <rFont val="Symbol"/>
        <family val="1"/>
      </rPr>
      <t>/r</t>
    </r>
    <r>
      <rPr>
        <vertAlign val="subscript"/>
        <sz val="10"/>
        <color indexed="57"/>
        <rFont val="Arial"/>
        <family val="2"/>
      </rPr>
      <t>a</t>
    </r>
    <r>
      <rPr>
        <sz val="10"/>
        <color indexed="57"/>
        <rFont val="Arial"/>
        <family val="2"/>
      </rPr>
      <t xml:space="preserve"> √(g D))</t>
    </r>
    <r>
      <rPr>
        <vertAlign val="superscript"/>
        <sz val="10"/>
        <color indexed="57"/>
        <rFont val="Arial"/>
        <family val="2"/>
      </rPr>
      <t>0.61</t>
    </r>
  </si>
  <si>
    <t>Heat of Combustion</t>
  </si>
  <si>
    <t>Select Fuel Type</t>
  </si>
  <si>
    <t>The following calculations estimate the heat release rate, burning duration, and flame height for liquid pool fire.</t>
  </si>
  <si>
    <t>parameters.  This spreadsheet is protected and secure to avoid errors due to a wrong entry in a cell(s).</t>
  </si>
  <si>
    <t>(Liquids with relatively high flash point, like transformer oil, require</t>
  </si>
  <si>
    <r>
      <t xml:space="preserve">Reference:  </t>
    </r>
    <r>
      <rPr>
        <i/>
        <sz val="8"/>
        <color indexed="10"/>
        <rFont val="Arial"/>
        <family val="2"/>
      </rPr>
      <t>SFPE Handbook of Fire Protection Engineering</t>
    </r>
    <r>
      <rPr>
        <sz val="8"/>
        <color indexed="10"/>
        <rFont val="Arial"/>
        <family val="2"/>
      </rPr>
      <t>, 2</t>
    </r>
    <r>
      <rPr>
        <vertAlign val="superscript"/>
        <sz val="8"/>
        <color indexed="10"/>
        <rFont val="Arial"/>
        <family val="2"/>
      </rPr>
      <t>nd</t>
    </r>
    <r>
      <rPr>
        <sz val="8"/>
        <color indexed="10"/>
        <rFont val="Arial"/>
        <family val="2"/>
      </rPr>
      <t xml:space="preserve"> Edition, 1995, Page 3-197.</t>
    </r>
  </si>
  <si>
    <r>
      <t xml:space="preserve">Reference:  </t>
    </r>
    <r>
      <rPr>
        <i/>
        <sz val="8"/>
        <color indexed="10"/>
        <rFont val="Arial"/>
        <family val="2"/>
      </rPr>
      <t>SFPE Handbook of Fire Protection Engineering</t>
    </r>
    <r>
      <rPr>
        <sz val="8"/>
        <color indexed="10"/>
        <rFont val="Arial"/>
        <family val="2"/>
      </rPr>
      <t>, 2</t>
    </r>
    <r>
      <rPr>
        <vertAlign val="superscript"/>
        <sz val="8"/>
        <color indexed="10"/>
        <rFont val="Arial"/>
        <family val="2"/>
      </rPr>
      <t>nd</t>
    </r>
    <r>
      <rPr>
        <sz val="8"/>
        <color indexed="10"/>
        <rFont val="Arial"/>
        <family val="2"/>
      </rPr>
      <t xml:space="preserve"> Edition, 1995, Page 2-10.</t>
    </r>
  </si>
  <si>
    <r>
      <t xml:space="preserve">Reference:  </t>
    </r>
    <r>
      <rPr>
        <i/>
        <sz val="8"/>
        <color indexed="10"/>
        <rFont val="Arial"/>
        <family val="2"/>
      </rPr>
      <t>SFPE Handbook of Fire Protection Engineering</t>
    </r>
    <r>
      <rPr>
        <sz val="8"/>
        <color indexed="10"/>
        <rFont val="Arial"/>
        <family val="2"/>
      </rPr>
      <t>, 2</t>
    </r>
    <r>
      <rPr>
        <vertAlign val="superscript"/>
        <sz val="8"/>
        <color indexed="10"/>
        <rFont val="Arial"/>
        <family val="2"/>
      </rPr>
      <t>nd</t>
    </r>
    <r>
      <rPr>
        <sz val="8"/>
        <color indexed="10"/>
        <rFont val="Arial"/>
        <family val="2"/>
      </rPr>
      <t xml:space="preserve"> Edition, 1995, Page 3-204.</t>
    </r>
  </si>
  <si>
    <t>Calculations are based on certain assumptions and have inherent limitations.  The results</t>
  </si>
  <si>
    <r>
      <t>V = volume of liquid (m</t>
    </r>
    <r>
      <rPr>
        <vertAlign val="superscript"/>
        <sz val="10"/>
        <color indexed="57"/>
        <rFont val="Arial"/>
        <family val="2"/>
      </rPr>
      <t>3</t>
    </r>
    <r>
      <rPr>
        <sz val="10"/>
        <color indexed="57"/>
        <rFont val="Arial"/>
        <family val="2"/>
      </rPr>
      <t>)</t>
    </r>
  </si>
  <si>
    <t>The above calculations are based on principles developed in the SFPE Handbook of Fire</t>
  </si>
  <si>
    <t>All subsequent output values are calculated by the spreadsheet and based on values specified in the input</t>
  </si>
  <si>
    <r>
      <t>Click</t>
    </r>
    <r>
      <rPr>
        <sz val="8"/>
        <color indexed="48"/>
        <rFont val="Arial"/>
        <family val="2"/>
      </rPr>
      <t xml:space="preserve"> </t>
    </r>
    <r>
      <rPr>
        <b/>
        <sz val="10"/>
        <color indexed="48"/>
        <rFont val="Arial"/>
        <family val="2"/>
      </rPr>
      <t>on selection</t>
    </r>
  </si>
  <si>
    <t>The chapter in the NUREG should be read before an analysis is made.</t>
  </si>
  <si>
    <r>
      <t>m" (kg/m</t>
    </r>
    <r>
      <rPr>
        <vertAlign val="superscript"/>
        <sz val="10"/>
        <color indexed="12"/>
        <rFont val="Arial"/>
        <family val="2"/>
      </rPr>
      <t>2</t>
    </r>
    <r>
      <rPr>
        <sz val="10"/>
        <color indexed="12"/>
        <rFont val="Arial"/>
        <family val="2"/>
      </rPr>
      <t>-sec)</t>
    </r>
  </si>
  <si>
    <r>
      <t>D</t>
    </r>
    <r>
      <rPr>
        <sz val="10"/>
        <color indexed="12"/>
        <rFont val="Arial"/>
        <family val="2"/>
      </rPr>
      <t>H</t>
    </r>
    <r>
      <rPr>
        <vertAlign val="subscript"/>
        <sz val="10"/>
        <color indexed="12"/>
        <rFont val="Arial"/>
        <family val="2"/>
      </rPr>
      <t>c,eff</t>
    </r>
    <r>
      <rPr>
        <sz val="10"/>
        <color indexed="12"/>
        <rFont val="Arial"/>
        <family val="2"/>
      </rPr>
      <t xml:space="preserve"> (kJ/kg)</t>
    </r>
  </si>
  <si>
    <r>
      <t>r</t>
    </r>
    <r>
      <rPr>
        <sz val="10"/>
        <color indexed="12"/>
        <rFont val="Arial"/>
        <family val="2"/>
      </rPr>
      <t xml:space="preserve"> (kg/m</t>
    </r>
    <r>
      <rPr>
        <vertAlign val="superscript"/>
        <sz val="10"/>
        <color indexed="12"/>
        <rFont val="Arial"/>
        <family val="2"/>
      </rPr>
      <t>3</t>
    </r>
    <r>
      <rPr>
        <sz val="10"/>
        <color indexed="12"/>
        <rFont val="Arial"/>
        <family val="2"/>
      </rPr>
      <t>)</t>
    </r>
  </si>
  <si>
    <t>HEAT RELEASE RATE, BURNING DURATION, AND FLAME HEIGHT</t>
  </si>
  <si>
    <t>Q (kW)</t>
  </si>
  <si>
    <r>
      <t>Area (ft</t>
    </r>
    <r>
      <rPr>
        <b/>
        <vertAlign val="superscript"/>
        <sz val="10"/>
        <rFont val="Arial"/>
        <family val="2"/>
      </rPr>
      <t>2</t>
    </r>
    <r>
      <rPr>
        <b/>
        <sz val="10"/>
        <rFont val="Arial"/>
        <family val="2"/>
      </rPr>
      <t>)</t>
    </r>
  </si>
  <si>
    <r>
      <t>H</t>
    </r>
    <r>
      <rPr>
        <b/>
        <vertAlign val="subscript"/>
        <sz val="10"/>
        <rFont val="Arial"/>
        <family val="2"/>
      </rPr>
      <t>f</t>
    </r>
    <r>
      <rPr>
        <b/>
        <sz val="10"/>
        <rFont val="Arial"/>
        <family val="2"/>
      </rPr>
      <t xml:space="preserve"> (ft) (Thomas)</t>
    </r>
  </si>
  <si>
    <t>ESTIMATING POOL FIRE RESULTS FOR RANDOM SIZE SPILLS USING INPUT PARAMETERS</t>
  </si>
  <si>
    <t>Prepared by:</t>
  </si>
  <si>
    <t>Date</t>
  </si>
  <si>
    <t>Organization</t>
  </si>
  <si>
    <t>Checked by:</t>
  </si>
  <si>
    <t>Additional Information</t>
  </si>
  <si>
    <r>
      <t>Scroll</t>
    </r>
    <r>
      <rPr>
        <b/>
        <sz val="10"/>
        <color indexed="48"/>
        <rFont val="Arial"/>
        <family val="2"/>
      </rPr>
      <t xml:space="preserve"> to desired fuel type</t>
    </r>
  </si>
  <si>
    <t>Protection Engineering, 2nd Edition, 1995.</t>
  </si>
  <si>
    <t>D = diameter of pool fire (diameter involved in vaporization, circular pool is assumed) (m)</t>
  </si>
  <si>
    <r>
      <t>m</t>
    </r>
    <r>
      <rPr>
        <vertAlign val="superscript"/>
        <sz val="9"/>
        <color indexed="10"/>
        <rFont val="Arial"/>
        <family val="2"/>
      </rPr>
      <t>-1</t>
    </r>
  </si>
  <si>
    <r>
      <t>k</t>
    </r>
    <r>
      <rPr>
        <sz val="10"/>
        <color indexed="12"/>
        <rFont val="Symbol"/>
        <family val="1"/>
      </rPr>
      <t>b (</t>
    </r>
    <r>
      <rPr>
        <sz val="10"/>
        <color indexed="12"/>
        <rFont val="Arial"/>
        <family val="2"/>
      </rPr>
      <t>m</t>
    </r>
    <r>
      <rPr>
        <vertAlign val="superscript"/>
        <sz val="10"/>
        <color indexed="12"/>
        <rFont val="Symbol"/>
        <family val="1"/>
      </rPr>
      <t>-1</t>
    </r>
    <r>
      <rPr>
        <sz val="10"/>
        <color indexed="12"/>
        <rFont val="Symbol"/>
        <family val="1"/>
      </rPr>
      <t>)</t>
    </r>
  </si>
  <si>
    <t>561 Silicon Transformer Fluid</t>
  </si>
  <si>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t>
    </r>
    <r>
      <rPr>
        <i/>
        <sz val="8"/>
        <color indexed="10"/>
        <rFont val="Arial"/>
        <family val="2"/>
      </rPr>
      <t xml:space="preserve"> Page 3-26.</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</si>
  <si>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t>
    </r>
    <r>
      <rPr>
        <i/>
        <sz val="8"/>
        <color indexed="10"/>
        <rFont val="Arial"/>
        <family val="2"/>
      </rPr>
      <t xml:space="preserve"> Page 3-25.</t>
    </r>
  </si>
  <si>
    <t>Parameters in YELLOW CELLS are Entered by the User.</t>
  </si>
  <si>
    <t>Parameters in GREEN CELLS are Automatically Selected from the DROP DOWN MENU for the Fuel Selected.</t>
  </si>
  <si>
    <r>
      <t xml:space="preserve">                                                  </t>
    </r>
    <r>
      <rPr>
        <b/>
        <sz val="10"/>
        <color indexed="57"/>
        <rFont val="Arial"/>
        <family val="2"/>
      </rPr>
      <t>BURNING RATE DATA FOR LIQUID HYDROCARBON FUELS</t>
    </r>
  </si>
  <si>
    <t>CHAPTER 3. ESTIMATING BURNING CHARACTERISTICS OF LIQUID POOL FIRE,</t>
  </si>
  <si>
    <t>Btu/sec</t>
  </si>
  <si>
    <r>
      <t>t</t>
    </r>
    <r>
      <rPr>
        <b/>
        <vertAlign val="subscript"/>
        <sz val="10"/>
        <rFont val="Arial"/>
        <family val="2"/>
      </rPr>
      <t xml:space="preserve">b </t>
    </r>
    <r>
      <rPr>
        <b/>
        <sz val="10"/>
        <rFont val="Arial"/>
        <family val="2"/>
      </rPr>
      <t xml:space="preserve">= </t>
    </r>
  </si>
  <si>
    <r>
      <t>H</t>
    </r>
    <r>
      <rPr>
        <b/>
        <vertAlign val="subscript"/>
        <sz val="10"/>
        <rFont val="Arial"/>
        <family val="2"/>
      </rPr>
      <t xml:space="preserve">f </t>
    </r>
    <r>
      <rPr>
        <b/>
        <sz val="10"/>
        <rFont val="Arial"/>
        <family val="2"/>
      </rPr>
      <t>=</t>
    </r>
  </si>
  <si>
    <t>spreadsheets, please send an email to nxi@nrc.gov or mxs3@nrc.gov.</t>
  </si>
  <si>
    <t>Calculate</t>
  </si>
  <si>
    <t xml:space="preserve">hazard of random sized spills.  Please note that the calculation doe not take into account   </t>
  </si>
  <si>
    <t xml:space="preserve">the viscosity or volatility of the liquid, or the absorptivity of the surface.  The results </t>
  </si>
  <si>
    <t>generated for small volume spills over large areas should be used with extreme caution.</t>
  </si>
  <si>
    <t>Version 1805.0</t>
  </si>
  <si>
    <t>User Specified Value</t>
  </si>
  <si>
    <t>Enter Value</t>
  </si>
  <si>
    <t>Revision Log</t>
  </si>
  <si>
    <t>1805.0</t>
  </si>
  <si>
    <t xml:space="preserve">                                  Description of Revision</t>
  </si>
  <si>
    <r>
      <t>Ambient Air Temperature (T</t>
    </r>
    <r>
      <rPr>
        <vertAlign val="subscript"/>
        <sz val="10"/>
        <color indexed="10"/>
        <rFont val="Arial"/>
        <family val="2"/>
      </rPr>
      <t>a</t>
    </r>
    <r>
      <rPr>
        <sz val="10"/>
        <color indexed="10"/>
        <rFont val="Arial"/>
        <family val="2"/>
      </rPr>
      <t>)</t>
    </r>
  </si>
  <si>
    <t>°F</t>
  </si>
  <si>
    <t>°C</t>
  </si>
  <si>
    <r>
      <t>Ambient Air Density (</t>
    </r>
    <r>
      <rPr>
        <sz val="10"/>
        <color indexed="10"/>
        <rFont val="Symbol"/>
        <family val="1"/>
      </rPr>
      <t>r</t>
    </r>
    <r>
      <rPr>
        <vertAlign val="subscript"/>
        <sz val="10"/>
        <color indexed="10"/>
        <rFont val="Arial"/>
        <family val="2"/>
      </rPr>
      <t>a</t>
    </r>
    <r>
      <rPr>
        <sz val="10"/>
        <color indexed="10"/>
        <rFont val="Arial"/>
        <family val="2"/>
      </rPr>
      <t>)</t>
    </r>
  </si>
  <si>
    <t>K</t>
  </si>
  <si>
    <r>
      <t>Note:  Air density will automatically correct with Ambient Air Temperature (T</t>
    </r>
    <r>
      <rPr>
        <vertAlign val="subscript"/>
        <sz val="10"/>
        <color indexed="48"/>
        <rFont val="Arial"/>
        <family val="2"/>
      </rPr>
      <t>a</t>
    </r>
    <r>
      <rPr>
        <sz val="10"/>
        <color indexed="48"/>
        <rFont val="Arial"/>
        <family val="2"/>
      </rPr>
      <t>) Input</t>
    </r>
  </si>
  <si>
    <r>
      <t>A</t>
    </r>
    <r>
      <rPr>
        <vertAlign val="subscript"/>
        <sz val="10"/>
        <color indexed="57"/>
        <rFont val="Arial"/>
        <family val="2"/>
      </rPr>
      <t>dike</t>
    </r>
    <r>
      <rPr>
        <sz val="10"/>
        <color indexed="57"/>
        <rFont val="Arial"/>
        <family val="2"/>
      </rPr>
      <t xml:space="preserve"> = surface area of pool fire (m</t>
    </r>
    <r>
      <rPr>
        <vertAlign val="superscript"/>
        <sz val="10"/>
        <color indexed="57"/>
        <rFont val="Arial"/>
        <family val="2"/>
      </rPr>
      <t>2</t>
    </r>
    <r>
      <rPr>
        <sz val="10"/>
        <color indexed="57"/>
        <rFont val="Arial"/>
        <family val="2"/>
      </rPr>
      <t xml:space="preserve">)  </t>
    </r>
  </si>
  <si>
    <t xml:space="preserve">D = pool fire diamter (m) </t>
  </si>
  <si>
    <r>
      <t>t</t>
    </r>
    <r>
      <rPr>
        <vertAlign val="subscript"/>
        <sz val="10"/>
        <color indexed="57"/>
        <rFont val="Arial"/>
        <family val="2"/>
      </rPr>
      <t xml:space="preserve">b </t>
    </r>
    <r>
      <rPr>
        <sz val="10"/>
        <color indexed="57"/>
        <rFont val="Arial"/>
        <family val="2"/>
      </rPr>
      <t xml:space="preserve">= 4V / </t>
    </r>
    <r>
      <rPr>
        <sz val="10"/>
        <color indexed="57"/>
        <rFont val="Symbol"/>
        <family val="1"/>
      </rPr>
      <t>p</t>
    </r>
    <r>
      <rPr>
        <sz val="10"/>
        <color indexed="57"/>
        <rFont val="Arial"/>
        <family val="2"/>
      </rPr>
      <t>D</t>
    </r>
    <r>
      <rPr>
        <vertAlign val="superscript"/>
        <sz val="10"/>
        <color indexed="57"/>
        <rFont val="Arial"/>
        <family val="2"/>
      </rPr>
      <t>2</t>
    </r>
    <r>
      <rPr>
        <sz val="10"/>
        <color indexed="57"/>
        <rFont val="Symbol"/>
        <family val="1"/>
      </rPr>
      <t>n</t>
    </r>
  </si>
  <si>
    <r>
      <t>D = √(4A</t>
    </r>
    <r>
      <rPr>
        <vertAlign val="subscript"/>
        <sz val="10"/>
        <color indexed="57"/>
        <rFont val="Arial"/>
        <family val="2"/>
      </rPr>
      <t>dike</t>
    </r>
    <r>
      <rPr>
        <sz val="10"/>
        <color indexed="57"/>
        <rFont val="Arial"/>
        <family val="2"/>
      </rPr>
      <t>/</t>
    </r>
    <r>
      <rPr>
        <sz val="10"/>
        <color indexed="57"/>
        <rFont val="Symbol"/>
        <family val="1"/>
      </rPr>
      <t>p</t>
    </r>
    <r>
      <rPr>
        <sz val="10"/>
        <color indexed="57"/>
        <rFont val="Arial"/>
        <family val="2"/>
      </rPr>
      <t>)</t>
    </r>
  </si>
  <si>
    <r>
      <t>Q = m"</t>
    </r>
    <r>
      <rPr>
        <sz val="10"/>
        <color indexed="57"/>
        <rFont val="Symbol"/>
        <family val="1"/>
      </rPr>
      <t>D</t>
    </r>
    <r>
      <rPr>
        <sz val="10"/>
        <color indexed="57"/>
        <rFont val="Arial"/>
        <family val="2"/>
      </rPr>
      <t>H</t>
    </r>
    <r>
      <rPr>
        <vertAlign val="subscript"/>
        <sz val="10"/>
        <color indexed="57"/>
        <rFont val="Arial"/>
        <family val="2"/>
      </rPr>
      <t xml:space="preserve">c,eff </t>
    </r>
    <r>
      <rPr>
        <sz val="10"/>
        <color indexed="57"/>
        <rFont val="Arial"/>
        <family val="2"/>
      </rPr>
      <t>(1-e</t>
    </r>
    <r>
      <rPr>
        <vertAlign val="superscript"/>
        <sz val="10"/>
        <color indexed="57"/>
        <rFont val="Arial"/>
        <family val="2"/>
      </rPr>
      <t>-k</t>
    </r>
    <r>
      <rPr>
        <vertAlign val="superscript"/>
        <sz val="10"/>
        <color indexed="57"/>
        <rFont val="Symbol"/>
        <family val="1"/>
      </rPr>
      <t xml:space="preserve">b </t>
    </r>
    <r>
      <rPr>
        <vertAlign val="superscript"/>
        <sz val="10"/>
        <color indexed="57"/>
        <rFont val="Arial"/>
        <family val="2"/>
      </rPr>
      <t>D</t>
    </r>
    <r>
      <rPr>
        <sz val="10"/>
        <color indexed="57"/>
        <rFont val="Arial"/>
        <family val="2"/>
      </rPr>
      <t>) A</t>
    </r>
    <r>
      <rPr>
        <vertAlign val="subscript"/>
        <sz val="10"/>
        <color indexed="57"/>
        <rFont val="Arial"/>
        <family val="2"/>
      </rPr>
      <t>dike</t>
    </r>
  </si>
  <si>
    <r>
      <t>Q = m"</t>
    </r>
    <r>
      <rPr>
        <sz val="10"/>
        <color indexed="57"/>
        <rFont val="Symbol"/>
        <family val="1"/>
      </rPr>
      <t>D</t>
    </r>
    <r>
      <rPr>
        <sz val="10"/>
        <color indexed="57"/>
        <rFont val="Arial"/>
        <family val="2"/>
      </rPr>
      <t>H</t>
    </r>
    <r>
      <rPr>
        <vertAlign val="subscript"/>
        <sz val="10"/>
        <color indexed="57"/>
        <rFont val="Arial"/>
        <family val="2"/>
      </rPr>
      <t xml:space="preserve">c,eff </t>
    </r>
    <r>
      <rPr>
        <sz val="10"/>
        <color indexed="57"/>
        <rFont val="Arial"/>
        <family val="2"/>
      </rPr>
      <t>(1 - e</t>
    </r>
    <r>
      <rPr>
        <vertAlign val="superscript"/>
        <sz val="10"/>
        <color indexed="57"/>
        <rFont val="Arial"/>
        <family val="2"/>
      </rPr>
      <t>-k</t>
    </r>
    <r>
      <rPr>
        <vertAlign val="superscript"/>
        <sz val="10"/>
        <color indexed="57"/>
        <rFont val="Symbol"/>
        <family val="1"/>
      </rPr>
      <t xml:space="preserve">b </t>
    </r>
    <r>
      <rPr>
        <vertAlign val="superscript"/>
        <sz val="10"/>
        <color indexed="57"/>
        <rFont val="Arial"/>
        <family val="2"/>
      </rPr>
      <t>D</t>
    </r>
    <r>
      <rPr>
        <sz val="10"/>
        <color indexed="57"/>
        <rFont val="Arial"/>
        <family val="2"/>
      </rPr>
      <t>) A</t>
    </r>
    <r>
      <rPr>
        <vertAlign val="subscript"/>
        <sz val="10"/>
        <color indexed="57"/>
        <rFont val="Arial"/>
        <family val="2"/>
      </rPr>
      <t>dike</t>
    </r>
  </si>
  <si>
    <t>Calculation Method</t>
  </si>
  <si>
    <t>Flame Height (ft)</t>
  </si>
  <si>
    <r>
      <t>Empirical Constant (k</t>
    </r>
    <r>
      <rPr>
        <sz val="10"/>
        <color indexed="10"/>
        <rFont val="Symbol"/>
        <family val="1"/>
      </rPr>
      <t>b</t>
    </r>
    <r>
      <rPr>
        <sz val="10"/>
        <color indexed="10"/>
        <rFont val="Arial"/>
        <family val="2"/>
      </rPr>
      <t>)</t>
    </r>
  </si>
  <si>
    <t>Empirical Constant</t>
  </si>
  <si>
    <r>
      <t>k</t>
    </r>
    <r>
      <rPr>
        <sz val="10"/>
        <color indexed="57"/>
        <rFont val="Symbol"/>
        <family val="1"/>
      </rPr>
      <t xml:space="preserve">b </t>
    </r>
    <r>
      <rPr>
        <sz val="10"/>
        <color indexed="57"/>
        <rFont val="Arial"/>
        <family val="2"/>
      </rPr>
      <t>= empirical constant (m</t>
    </r>
    <r>
      <rPr>
        <vertAlign val="superscript"/>
        <sz val="10"/>
        <color indexed="57"/>
        <rFont val="Arial"/>
        <family val="2"/>
      </rPr>
      <t>-1</t>
    </r>
    <r>
      <rPr>
        <sz val="10"/>
        <color indexed="57"/>
        <rFont val="Arial"/>
        <family val="2"/>
      </rPr>
      <t>)</t>
    </r>
  </si>
  <si>
    <r>
      <t>t</t>
    </r>
    <r>
      <rPr>
        <b/>
        <vertAlign val="subscript"/>
        <sz val="10"/>
        <rFont val="Arial"/>
        <family val="2"/>
      </rPr>
      <t>b</t>
    </r>
    <r>
      <rPr>
        <b/>
        <sz val="10"/>
        <rFont val="Arial"/>
        <family val="2"/>
      </rPr>
      <t xml:space="preserve"> (sec)</t>
    </r>
  </si>
  <si>
    <r>
      <t>H</t>
    </r>
    <r>
      <rPr>
        <b/>
        <vertAlign val="subscript"/>
        <sz val="10"/>
        <rFont val="Arial"/>
        <family val="2"/>
      </rPr>
      <t>f</t>
    </r>
    <r>
      <rPr>
        <b/>
        <sz val="10"/>
        <rFont val="Arial"/>
        <family val="2"/>
      </rPr>
      <t xml:space="preserve"> (ft) (Heskestad)</t>
    </r>
  </si>
  <si>
    <t>Diameter (m)</t>
  </si>
  <si>
    <r>
      <t>Area (m</t>
    </r>
    <r>
      <rPr>
        <b/>
        <vertAlign val="superscript"/>
        <sz val="10"/>
        <rFont val="Arial"/>
        <family val="2"/>
      </rPr>
      <t>2</t>
    </r>
    <r>
      <rPr>
        <b/>
        <sz val="10"/>
        <rFont val="Arial"/>
        <family val="2"/>
      </rPr>
      <t>)</t>
    </r>
  </si>
  <si>
    <t>January 2005</t>
  </si>
  <si>
    <t>Original issue with final text.</t>
  </si>
  <si>
    <t xml:space="preserve">Caution! The purpose of this random spill size chart is to aid the user in evaluating the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</si>
</sst>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 numFmtId="171" formatCode="&quot;Yes&quot;;&quot;Yes&quot;;&quot;No&quot;"/>
    <numFmt numFmtId="172" formatCode="&quot;True&quot;;&quot;True&quot;;&quot;False&quot;"/>
    <numFmt numFmtId="173" formatCode="&quot;On&quot;;&quot;On&quot;;&quot;Off&quot;"/>
    <numFmt numFmtId="174" formatCode="[$€-2]\ #,##0.00_);[Red]\([$€-2]\ #,##0.00\)"/>
  </numFmts>
  <fonts count="53">
    <font>
      <sz val="10"/>
      <name val="Arial"/>
      <family val="0"/>
    </font>
    <font>
      <b/>
      <sz val="14"/>
      <name val="Arial"/>
      <family val="2"/>
    </font>
    <font>
      <sz val="10"/>
      <color indexed="13"/>
      <name val="Arial"/>
      <family val="2"/>
    </font>
    <font>
      <b/>
      <sz val="10"/>
      <color indexed="8"/>
      <name val="Arial"/>
      <family val="2"/>
    </font>
    <font>
      <sz val="8"/>
      <color indexed="8"/>
      <name val="Arial"/>
      <family val="2"/>
    </font>
    <font>
      <b/>
      <sz val="14"/>
      <color indexed="10"/>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vertAlign val="superscript"/>
      <sz val="8"/>
      <color indexed="10"/>
      <name val="Arial"/>
      <family val="2"/>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b/>
      <sz val="12"/>
      <name val="Arial"/>
      <family val="2"/>
    </font>
    <font>
      <sz val="12"/>
      <name val="Arial"/>
      <family val="2"/>
    </font>
    <font>
      <b/>
      <sz val="11"/>
      <color indexed="10"/>
      <name val="Arial"/>
      <family val="2"/>
    </font>
    <font>
      <vertAlign val="superscript"/>
      <sz val="8"/>
      <color indexed="48"/>
      <name val="Arial"/>
      <family val="2"/>
    </font>
    <font>
      <u val="single"/>
      <sz val="10"/>
      <color indexed="12"/>
      <name val="Arial"/>
      <family val="0"/>
    </font>
    <font>
      <u val="single"/>
      <sz val="10"/>
      <color indexed="36"/>
      <name val="Arial"/>
      <family val="0"/>
    </font>
    <font>
      <sz val="9"/>
      <color indexed="10"/>
      <name val="Arial"/>
      <family val="2"/>
    </font>
    <font>
      <vertAlign val="superscript"/>
      <sz val="9"/>
      <color indexed="10"/>
      <name val="Arial"/>
      <family val="2"/>
    </font>
    <font>
      <sz val="8"/>
      <name val="Arial"/>
      <family val="2"/>
    </font>
    <font>
      <b/>
      <sz val="8"/>
      <color indexed="57"/>
      <name val="Arial"/>
      <family val="2"/>
    </font>
    <font>
      <sz val="8"/>
      <color indexed="57"/>
      <name val="Arial"/>
      <family val="2"/>
    </font>
    <font>
      <vertAlign val="superscript"/>
      <sz val="8"/>
      <color indexed="57"/>
      <name val="Arial"/>
      <family val="2"/>
    </font>
    <font>
      <b/>
      <sz val="10"/>
      <color indexed="10"/>
      <name val="Arial"/>
      <family val="2"/>
    </font>
    <font>
      <b/>
      <sz val="11"/>
      <color indexed="48"/>
      <name val="Arial"/>
      <family val="2"/>
    </font>
    <font>
      <b/>
      <sz val="10"/>
      <color indexed="48"/>
      <name val="Arial"/>
      <family val="2"/>
    </font>
    <font>
      <i/>
      <sz val="8"/>
      <color indexed="10"/>
      <name val="Arial"/>
      <family val="2"/>
    </font>
    <font>
      <sz val="10"/>
      <color indexed="12"/>
      <name val="Arial"/>
      <family val="2"/>
    </font>
    <font>
      <vertAlign val="superscript"/>
      <sz val="10"/>
      <color indexed="12"/>
      <name val="Arial"/>
      <family val="2"/>
    </font>
    <font>
      <sz val="10"/>
      <color indexed="12"/>
      <name val="Symbol"/>
      <family val="1"/>
    </font>
    <font>
      <vertAlign val="subscript"/>
      <sz val="10"/>
      <color indexed="12"/>
      <name val="Arial"/>
      <family val="2"/>
    </font>
    <font>
      <sz val="10"/>
      <color indexed="48"/>
      <name val="Arial"/>
      <family val="2"/>
    </font>
    <font>
      <b/>
      <sz val="8"/>
      <name val="Tahoma"/>
      <family val="0"/>
    </font>
    <font>
      <b/>
      <sz val="10"/>
      <name val="Arial"/>
      <family val="2"/>
    </font>
    <font>
      <b/>
      <vertAlign val="subscript"/>
      <sz val="10"/>
      <name val="Arial"/>
      <family val="2"/>
    </font>
    <font>
      <b/>
      <vertAlign val="superscript"/>
      <sz val="10"/>
      <name val="Arial"/>
      <family val="2"/>
    </font>
    <font>
      <vertAlign val="superscript"/>
      <sz val="10"/>
      <color indexed="57"/>
      <name val="Symbol"/>
      <family val="1"/>
    </font>
    <font>
      <sz val="9"/>
      <color indexed="13"/>
      <name val="Arial"/>
      <family val="2"/>
    </font>
    <font>
      <vertAlign val="superscript"/>
      <sz val="10"/>
      <color indexed="12"/>
      <name val="Symbol"/>
      <family val="1"/>
    </font>
    <font>
      <b/>
      <sz val="12"/>
      <color indexed="13"/>
      <name val="Arial"/>
      <family val="2"/>
    </font>
    <font>
      <b/>
      <sz val="11"/>
      <name val="Arial"/>
      <family val="2"/>
    </font>
    <font>
      <sz val="10"/>
      <color indexed="8"/>
      <name val="Arial"/>
      <family val="0"/>
    </font>
    <font>
      <vertAlign val="subscript"/>
      <sz val="10"/>
      <color indexed="48"/>
      <name val="Arial"/>
      <family val="2"/>
    </font>
    <font>
      <sz val="9"/>
      <color indexed="57"/>
      <name val="Arial"/>
      <family val="2"/>
    </font>
    <font>
      <b/>
      <sz val="12"/>
      <color indexed="14"/>
      <name val="Arial"/>
      <family val="2"/>
    </font>
    <font>
      <b/>
      <sz val="8"/>
      <name val="Arial"/>
      <family val="2"/>
    </font>
  </fonts>
  <fills count="11">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15"/>
        <bgColor indexed="64"/>
      </patternFill>
    </fill>
    <fill>
      <patternFill patternType="solid">
        <fgColor indexed="31"/>
        <bgColor indexed="64"/>
      </patternFill>
    </fill>
  </fills>
  <borders count="39">
    <border>
      <left/>
      <right/>
      <top/>
      <bottom/>
      <diagonal/>
    </border>
    <border>
      <left>
        <color indexed="63"/>
      </left>
      <right>
        <color indexed="63"/>
      </right>
      <top style="thick"/>
      <bottom>
        <color indexed="63"/>
      </bottom>
    </border>
    <border>
      <left style="thin"/>
      <right style="thin"/>
      <top style="thin"/>
      <bottom style="thin"/>
    </border>
    <border>
      <left>
        <color indexed="63"/>
      </left>
      <right>
        <color indexed="63"/>
      </right>
      <top>
        <color indexed="63"/>
      </top>
      <bottom style="thick"/>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style="double"/>
      <right style="double"/>
      <top style="double"/>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medium"/>
      <top style="double"/>
      <bottom style="double"/>
    </border>
    <border>
      <left style="medium"/>
      <right style="double"/>
      <top style="double"/>
      <bottom style="double"/>
    </border>
    <border>
      <left style="medium"/>
      <right style="medium"/>
      <top>
        <color indexed="63"/>
      </top>
      <bottom>
        <color indexed="63"/>
      </bottom>
    </border>
    <border>
      <left style="medium"/>
      <right style="medium"/>
      <top style="double"/>
      <bottom>
        <color indexed="63"/>
      </bottom>
    </border>
    <border>
      <left style="medium"/>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double"/>
      <right style="double"/>
      <top style="double"/>
      <bottom style="medium"/>
    </border>
    <border>
      <left>
        <color indexed="63"/>
      </left>
      <right>
        <color indexed="63"/>
      </right>
      <top style="double"/>
      <bottom style="medium"/>
    </border>
    <border>
      <left style="double"/>
      <right style="double"/>
      <top>
        <color indexed="63"/>
      </top>
      <bottom>
        <color indexed="63"/>
      </bottom>
    </border>
    <border>
      <left style="double"/>
      <right style="double"/>
      <top>
        <color indexed="63"/>
      </top>
      <bottom style="double"/>
    </border>
    <border>
      <left style="thin"/>
      <right style="thin"/>
      <top style="thin"/>
      <bottom>
        <color indexed="63"/>
      </bottom>
    </border>
    <border>
      <left>
        <color indexed="63"/>
      </left>
      <right>
        <color indexed="63"/>
      </right>
      <top style="medium"/>
      <bottom style="thick"/>
    </border>
    <border>
      <left style="medium"/>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50">
    <xf numFmtId="0" fontId="0" fillId="0" borderId="0" xfId="0" applyAlignment="1">
      <alignment/>
    </xf>
    <xf numFmtId="0" fontId="1" fillId="0" borderId="0" xfId="0" applyFont="1" applyAlignment="1">
      <alignment/>
    </xf>
    <xf numFmtId="0" fontId="2" fillId="2" borderId="0" xfId="0" applyFont="1" applyFill="1" applyAlignment="1">
      <alignment/>
    </xf>
    <xf numFmtId="0" fontId="0" fillId="2" borderId="0" xfId="0" applyFill="1" applyAlignment="1">
      <alignment/>
    </xf>
    <xf numFmtId="0" fontId="5" fillId="0" borderId="0" xfId="0" applyFont="1" applyAlignment="1">
      <alignment/>
    </xf>
    <xf numFmtId="0" fontId="0" fillId="0" borderId="1" xfId="0" applyBorder="1" applyAlignment="1">
      <alignment/>
    </xf>
    <xf numFmtId="0" fontId="6" fillId="0" borderId="0" xfId="0" applyFont="1" applyAlignment="1">
      <alignment/>
    </xf>
    <xf numFmtId="0" fontId="9" fillId="3" borderId="0" xfId="0" applyFont="1" applyFill="1" applyAlignment="1">
      <alignment/>
    </xf>
    <xf numFmtId="0" fontId="8" fillId="3" borderId="0" xfId="0" applyFont="1" applyFill="1" applyAlignment="1">
      <alignment/>
    </xf>
    <xf numFmtId="0" fontId="12" fillId="0" borderId="1" xfId="0" applyFont="1" applyBorder="1" applyAlignment="1">
      <alignment/>
    </xf>
    <xf numFmtId="0" fontId="13" fillId="0" borderId="0" xfId="0" applyFont="1" applyAlignment="1">
      <alignment/>
    </xf>
    <xf numFmtId="0" fontId="14" fillId="0" borderId="0" xfId="0" applyFont="1" applyAlignment="1">
      <alignment/>
    </xf>
    <xf numFmtId="0" fontId="17" fillId="0" borderId="0" xfId="0" applyFont="1" applyAlignment="1">
      <alignment/>
    </xf>
    <xf numFmtId="0" fontId="0" fillId="0" borderId="0" xfId="0" applyAlignment="1">
      <alignment horizontal="left"/>
    </xf>
    <xf numFmtId="0" fontId="18" fillId="0" borderId="0" xfId="0" applyFont="1" applyAlignment="1">
      <alignment/>
    </xf>
    <xf numFmtId="0" fontId="19" fillId="0" borderId="0" xfId="0" applyFont="1" applyAlignment="1">
      <alignment/>
    </xf>
    <xf numFmtId="0" fontId="0" fillId="0" borderId="0" xfId="0" applyBorder="1" applyAlignment="1">
      <alignment/>
    </xf>
    <xf numFmtId="0" fontId="20" fillId="0" borderId="1" xfId="0" applyFont="1" applyBorder="1" applyAlignment="1">
      <alignment/>
    </xf>
    <xf numFmtId="0" fontId="12" fillId="0" borderId="0" xfId="0" applyFont="1" applyBorder="1" applyAlignment="1">
      <alignment/>
    </xf>
    <xf numFmtId="0" fontId="8" fillId="3" borderId="0" xfId="0" applyFont="1" applyFill="1" applyBorder="1" applyAlignment="1">
      <alignment/>
    </xf>
    <xf numFmtId="0" fontId="8" fillId="4" borderId="0" xfId="0" applyFont="1" applyFill="1" applyAlignment="1">
      <alignment/>
    </xf>
    <xf numFmtId="0" fontId="3" fillId="5" borderId="0" xfId="0" applyFont="1" applyFill="1" applyAlignment="1">
      <alignment/>
    </xf>
    <xf numFmtId="0" fontId="4" fillId="5" borderId="0" xfId="0" applyFont="1" applyFill="1" applyAlignment="1">
      <alignment/>
    </xf>
    <xf numFmtId="0" fontId="24" fillId="0" borderId="0" xfId="0" applyFont="1" applyAlignment="1">
      <alignment/>
    </xf>
    <xf numFmtId="167" fontId="17" fillId="0" borderId="0" xfId="0" applyNumberFormat="1" applyFont="1" applyAlignment="1">
      <alignment horizontal="left"/>
    </xf>
    <xf numFmtId="169" fontId="9" fillId="3" borderId="0" xfId="0" applyNumberFormat="1" applyFont="1" applyFill="1" applyAlignment="1">
      <alignment/>
    </xf>
    <xf numFmtId="170" fontId="17" fillId="0" borderId="0" xfId="0" applyNumberFormat="1" applyFont="1" applyAlignment="1">
      <alignment horizontal="left"/>
    </xf>
    <xf numFmtId="170" fontId="9" fillId="3" borderId="0" xfId="0" applyNumberFormat="1" applyFont="1" applyFill="1" applyAlignment="1">
      <alignment/>
    </xf>
    <xf numFmtId="0" fontId="8" fillId="0" borderId="0" xfId="0" applyFont="1" applyAlignment="1">
      <alignment/>
    </xf>
    <xf numFmtId="0" fontId="26" fillId="0" borderId="0" xfId="0" applyFont="1" applyAlignment="1">
      <alignment/>
    </xf>
    <xf numFmtId="2" fontId="0" fillId="5" borderId="2" xfId="0" applyNumberFormat="1" applyFill="1" applyBorder="1" applyAlignment="1" applyProtection="1">
      <alignment/>
      <protection locked="0"/>
    </xf>
    <xf numFmtId="0" fontId="0" fillId="0" borderId="0" xfId="0" applyFill="1" applyAlignment="1">
      <alignment/>
    </xf>
    <xf numFmtId="0" fontId="27" fillId="0" borderId="0" xfId="0" applyFont="1" applyAlignment="1">
      <alignment/>
    </xf>
    <xf numFmtId="0" fontId="14" fillId="0" borderId="0" xfId="0" applyFont="1" applyAlignment="1">
      <alignment/>
    </xf>
    <xf numFmtId="0" fontId="28" fillId="0" borderId="0" xfId="0" applyFont="1" applyAlignment="1">
      <alignment/>
    </xf>
    <xf numFmtId="0" fontId="30" fillId="0" borderId="1" xfId="0" applyFont="1" applyBorder="1" applyAlignment="1">
      <alignment/>
    </xf>
    <xf numFmtId="0" fontId="31" fillId="0" borderId="0" xfId="0" applyFont="1" applyAlignment="1">
      <alignment/>
    </xf>
    <xf numFmtId="0" fontId="2" fillId="0" borderId="0" xfId="0" applyFont="1" applyFill="1" applyAlignment="1">
      <alignment/>
    </xf>
    <xf numFmtId="0" fontId="31" fillId="0" borderId="0" xfId="0" applyFont="1" applyFill="1" applyAlignment="1">
      <alignment/>
    </xf>
    <xf numFmtId="0" fontId="0" fillId="0" borderId="3" xfId="0" applyBorder="1" applyAlignment="1">
      <alignment/>
    </xf>
    <xf numFmtId="0" fontId="8" fillId="0" borderId="0" xfId="0" applyFont="1" applyFill="1" applyAlignment="1">
      <alignment/>
    </xf>
    <xf numFmtId="0" fontId="0" fillId="2" borderId="0" xfId="0" applyFont="1" applyFill="1" applyAlignment="1">
      <alignment/>
    </xf>
    <xf numFmtId="0" fontId="0" fillId="0" borderId="0" xfId="0" applyFill="1" applyBorder="1" applyAlignment="1">
      <alignment/>
    </xf>
    <xf numFmtId="0" fontId="34" fillId="3" borderId="4" xfId="0" applyFont="1" applyFill="1" applyBorder="1" applyAlignment="1">
      <alignment horizontal="left"/>
    </xf>
    <xf numFmtId="0" fontId="0" fillId="3" borderId="5" xfId="0" applyFont="1" applyFill="1" applyBorder="1" applyAlignment="1">
      <alignment horizontal="left"/>
    </xf>
    <xf numFmtId="0" fontId="34" fillId="3" borderId="6" xfId="0" applyFont="1" applyFill="1" applyBorder="1" applyAlignment="1">
      <alignment horizontal="left"/>
    </xf>
    <xf numFmtId="0" fontId="0" fillId="3" borderId="7" xfId="0" applyFont="1" applyFill="1" applyBorder="1" applyAlignment="1">
      <alignment horizontal="left"/>
    </xf>
    <xf numFmtId="0" fontId="12" fillId="0" borderId="0" xfId="0" applyFont="1" applyAlignment="1">
      <alignment/>
    </xf>
    <xf numFmtId="0" fontId="12" fillId="0" borderId="0" xfId="0" applyFont="1" applyFill="1" applyAlignment="1">
      <alignment/>
    </xf>
    <xf numFmtId="2" fontId="17" fillId="0" borderId="0" xfId="0" applyNumberFormat="1" applyFont="1" applyFill="1" applyAlignment="1">
      <alignment horizontal="center"/>
    </xf>
    <xf numFmtId="0" fontId="40" fillId="0" borderId="0" xfId="0" applyFont="1" applyFill="1" applyAlignment="1">
      <alignment horizontal="center"/>
    </xf>
    <xf numFmtId="0" fontId="34" fillId="3" borderId="8" xfId="0" applyFont="1" applyFill="1" applyBorder="1" applyAlignment="1">
      <alignment horizontal="left"/>
    </xf>
    <xf numFmtId="0" fontId="34" fillId="3" borderId="9" xfId="0" applyFont="1" applyFill="1" applyBorder="1" applyAlignment="1">
      <alignment horizontal="left"/>
    </xf>
    <xf numFmtId="0" fontId="34" fillId="3" borderId="10" xfId="0" applyFont="1" applyFill="1" applyBorder="1" applyAlignment="1">
      <alignment horizontal="left"/>
    </xf>
    <xf numFmtId="0" fontId="34" fillId="3" borderId="7" xfId="0" applyFont="1" applyFill="1" applyBorder="1" applyAlignment="1">
      <alignment horizontal="left"/>
    </xf>
    <xf numFmtId="0" fontId="36" fillId="3" borderId="10" xfId="0" applyFont="1" applyFill="1" applyBorder="1" applyAlignment="1">
      <alignment horizontal="left"/>
    </xf>
    <xf numFmtId="0" fontId="36" fillId="3" borderId="7" xfId="0" applyFont="1" applyFill="1" applyBorder="1" applyAlignment="1">
      <alignment horizontal="left"/>
    </xf>
    <xf numFmtId="0" fontId="38" fillId="3" borderId="8" xfId="0" applyFont="1" applyFill="1" applyBorder="1" applyAlignment="1">
      <alignment horizontal="left"/>
    </xf>
    <xf numFmtId="0" fontId="38" fillId="3" borderId="9" xfId="0" applyFont="1" applyFill="1" applyBorder="1" applyAlignment="1">
      <alignment horizontal="left"/>
    </xf>
    <xf numFmtId="0" fontId="38" fillId="3" borderId="11" xfId="0" applyFont="1" applyFill="1" applyBorder="1" applyAlignment="1">
      <alignment horizontal="left"/>
    </xf>
    <xf numFmtId="0" fontId="38" fillId="3" borderId="5" xfId="0" applyFont="1" applyFill="1" applyBorder="1" applyAlignment="1">
      <alignment horizontal="left"/>
    </xf>
    <xf numFmtId="0" fontId="38" fillId="3" borderId="10" xfId="0" applyNumberFormat="1" applyFont="1" applyFill="1" applyBorder="1" applyAlignment="1">
      <alignment horizontal="left"/>
    </xf>
    <xf numFmtId="0" fontId="38" fillId="3" borderId="7" xfId="0" applyNumberFormat="1" applyFont="1" applyFill="1" applyBorder="1" applyAlignment="1">
      <alignment horizontal="left"/>
    </xf>
    <xf numFmtId="3" fontId="38" fillId="3" borderId="11" xfId="0" applyNumberFormat="1" applyFont="1" applyFill="1" applyBorder="1" applyAlignment="1">
      <alignment horizontal="left"/>
    </xf>
    <xf numFmtId="3" fontId="38" fillId="3" borderId="5" xfId="0" applyNumberFormat="1" applyFont="1" applyFill="1" applyBorder="1" applyAlignment="1">
      <alignment horizontal="left"/>
    </xf>
    <xf numFmtId="3" fontId="38" fillId="3" borderId="8" xfId="0" applyNumberFormat="1" applyFont="1" applyFill="1" applyBorder="1" applyAlignment="1">
      <alignment horizontal="left"/>
    </xf>
    <xf numFmtId="3" fontId="38" fillId="3" borderId="9" xfId="0" applyNumberFormat="1" applyFont="1" applyFill="1" applyBorder="1" applyAlignment="1">
      <alignment horizontal="left"/>
    </xf>
    <xf numFmtId="3" fontId="38" fillId="3" borderId="10" xfId="0" applyNumberFormat="1" applyFont="1" applyFill="1" applyBorder="1" applyAlignment="1">
      <alignment horizontal="left"/>
    </xf>
    <xf numFmtId="3" fontId="38" fillId="3" borderId="7" xfId="0" applyNumberFormat="1" applyFont="1" applyFill="1" applyBorder="1" applyAlignment="1">
      <alignment horizontal="left"/>
    </xf>
    <xf numFmtId="0" fontId="38" fillId="3" borderId="0" xfId="0" applyFont="1" applyFill="1" applyBorder="1" applyAlignment="1">
      <alignment horizontal="left"/>
    </xf>
    <xf numFmtId="0" fontId="38" fillId="3" borderId="12" xfId="0" applyFont="1" applyFill="1" applyBorder="1" applyAlignment="1">
      <alignment horizontal="left"/>
    </xf>
    <xf numFmtId="0" fontId="38" fillId="3" borderId="13" xfId="0" applyFont="1" applyFill="1" applyBorder="1" applyAlignment="1">
      <alignment horizontal="left"/>
    </xf>
    <xf numFmtId="0" fontId="34" fillId="3" borderId="14" xfId="0" applyFont="1" applyFill="1" applyBorder="1" applyAlignment="1">
      <alignment horizontal="left"/>
    </xf>
    <xf numFmtId="0" fontId="36" fillId="3" borderId="15" xfId="0" applyFont="1" applyFill="1" applyBorder="1" applyAlignment="1">
      <alignment horizontal="left"/>
    </xf>
    <xf numFmtId="0" fontId="34" fillId="3" borderId="12" xfId="0" applyFont="1" applyFill="1" applyBorder="1" applyAlignment="1">
      <alignment horizontal="left"/>
    </xf>
    <xf numFmtId="0" fontId="34" fillId="3" borderId="16" xfId="0" applyFont="1" applyFill="1" applyBorder="1" applyAlignment="1">
      <alignment horizontal="left"/>
    </xf>
    <xf numFmtId="0" fontId="44" fillId="2" borderId="0" xfId="0" applyFont="1" applyFill="1" applyAlignment="1">
      <alignment/>
    </xf>
    <xf numFmtId="0" fontId="0" fillId="0" borderId="0" xfId="0" applyAlignment="1" applyProtection="1">
      <alignment/>
      <protection locked="0"/>
    </xf>
    <xf numFmtId="0" fontId="0" fillId="0" borderId="0" xfId="21" applyFont="1" applyProtection="1">
      <alignment/>
      <protection locked="0"/>
    </xf>
    <xf numFmtId="0" fontId="0" fillId="5" borderId="2" xfId="21" applyFill="1" applyBorder="1" applyProtection="1">
      <alignment/>
      <protection locked="0"/>
    </xf>
    <xf numFmtId="0" fontId="0" fillId="0" borderId="0" xfId="21" applyFont="1" applyAlignment="1" applyProtection="1">
      <alignment horizontal="right"/>
      <protection locked="0"/>
    </xf>
    <xf numFmtId="14" fontId="0" fillId="5" borderId="2" xfId="21" applyNumberFormat="1" applyFill="1" applyBorder="1" applyProtection="1">
      <alignment/>
      <protection locked="0"/>
    </xf>
    <xf numFmtId="0" fontId="0" fillId="0" borderId="0" xfId="21" applyFill="1" applyProtection="1">
      <alignment/>
      <protection locked="0"/>
    </xf>
    <xf numFmtId="0" fontId="0" fillId="0" borderId="0" xfId="21" applyProtection="1">
      <alignment/>
      <protection locked="0"/>
    </xf>
    <xf numFmtId="0" fontId="0" fillId="0" borderId="0" xfId="21" applyAlignment="1" applyProtection="1">
      <alignment horizontal="right"/>
      <protection locked="0"/>
    </xf>
    <xf numFmtId="0" fontId="0" fillId="0" borderId="0" xfId="0" applyFill="1" applyAlignment="1" applyProtection="1">
      <alignment/>
      <protection locked="0"/>
    </xf>
    <xf numFmtId="2" fontId="17" fillId="0" borderId="0" xfId="0" applyNumberFormat="1" applyFont="1" applyFill="1" applyAlignment="1" applyProtection="1">
      <alignment/>
      <protection locked="0"/>
    </xf>
    <xf numFmtId="0" fontId="0" fillId="5" borderId="0" xfId="21" applyFill="1" applyProtection="1">
      <alignment/>
      <protection locked="0"/>
    </xf>
    <xf numFmtId="0" fontId="1" fillId="5" borderId="0" xfId="21" applyFont="1" applyFill="1" applyAlignment="1" applyProtection="1">
      <alignment horizontal="left"/>
      <protection locked="0"/>
    </xf>
    <xf numFmtId="0" fontId="3" fillId="6" borderId="0" xfId="0" applyFont="1" applyFill="1" applyAlignment="1">
      <alignment/>
    </xf>
    <xf numFmtId="0" fontId="4" fillId="6" borderId="0" xfId="0" applyFont="1" applyFill="1" applyAlignment="1">
      <alignment/>
    </xf>
    <xf numFmtId="0" fontId="0" fillId="6" borderId="2" xfId="0" applyNumberFormat="1" applyFill="1" applyBorder="1" applyAlignment="1" applyProtection="1">
      <alignment/>
      <protection locked="0"/>
    </xf>
    <xf numFmtId="0" fontId="46" fillId="7" borderId="17" xfId="0" applyFont="1" applyFill="1" applyBorder="1" applyAlignment="1">
      <alignment horizontal="center" vertical="center"/>
    </xf>
    <xf numFmtId="0" fontId="47" fillId="5" borderId="0" xfId="0" applyFont="1" applyFill="1" applyAlignment="1">
      <alignment/>
    </xf>
    <xf numFmtId="0" fontId="0" fillId="5" borderId="0" xfId="0" applyFont="1" applyFill="1" applyAlignment="1">
      <alignment/>
    </xf>
    <xf numFmtId="0" fontId="40" fillId="8" borderId="18" xfId="0" applyFont="1" applyFill="1" applyBorder="1" applyAlignment="1">
      <alignment/>
    </xf>
    <xf numFmtId="2" fontId="40" fillId="8" borderId="19" xfId="0" applyNumberFormat="1" applyFont="1" applyFill="1" applyBorder="1" applyAlignment="1">
      <alignment/>
    </xf>
    <xf numFmtId="0" fontId="40" fillId="8" borderId="19" xfId="0" applyFont="1" applyFill="1" applyBorder="1" applyAlignment="1">
      <alignment/>
    </xf>
    <xf numFmtId="0" fontId="40" fillId="8" borderId="20" xfId="0" applyFont="1" applyFill="1" applyBorder="1" applyAlignment="1">
      <alignment/>
    </xf>
    <xf numFmtId="0" fontId="38" fillId="3" borderId="15" xfId="0" applyNumberFormat="1" applyFont="1" applyFill="1" applyBorder="1" applyAlignment="1">
      <alignment horizontal="left"/>
    </xf>
    <xf numFmtId="0" fontId="38" fillId="3" borderId="16" xfId="0" applyNumberFormat="1" applyFont="1" applyFill="1" applyBorder="1" applyAlignment="1">
      <alignment horizontal="left"/>
    </xf>
    <xf numFmtId="0" fontId="24" fillId="0" borderId="0" xfId="0" applyFont="1" applyFill="1" applyBorder="1" applyAlignment="1">
      <alignment/>
    </xf>
    <xf numFmtId="2" fontId="9" fillId="3" borderId="0" xfId="0" applyNumberFormat="1" applyFont="1" applyFill="1" applyAlignment="1">
      <alignment/>
    </xf>
    <xf numFmtId="0" fontId="6" fillId="0" borderId="0" xfId="0" applyFont="1" applyAlignment="1">
      <alignment/>
    </xf>
    <xf numFmtId="0" fontId="38" fillId="0" borderId="0" xfId="0" applyFont="1" applyAlignment="1">
      <alignment/>
    </xf>
    <xf numFmtId="0" fontId="40" fillId="0" borderId="21" xfId="0" applyFont="1" applyFill="1" applyBorder="1" applyAlignment="1">
      <alignment horizontal="center"/>
    </xf>
    <xf numFmtId="0" fontId="40" fillId="0" borderId="22" xfId="0" applyFont="1" applyFill="1" applyBorder="1" applyAlignment="1">
      <alignment horizontal="center"/>
    </xf>
    <xf numFmtId="2" fontId="17" fillId="0" borderId="23" xfId="0" applyNumberFormat="1" applyFont="1" applyFill="1" applyBorder="1" applyAlignment="1">
      <alignment horizontal="center"/>
    </xf>
    <xf numFmtId="0" fontId="40" fillId="0" borderId="24" xfId="0" applyFont="1" applyFill="1" applyBorder="1" applyAlignment="1">
      <alignment horizontal="center"/>
    </xf>
    <xf numFmtId="0" fontId="40" fillId="0" borderId="23" xfId="0" applyFont="1" applyFill="1" applyBorder="1" applyAlignment="1">
      <alignment horizontal="center"/>
    </xf>
    <xf numFmtId="0" fontId="40" fillId="0" borderId="25" xfId="0" applyFont="1" applyFill="1" applyBorder="1" applyAlignment="1">
      <alignment horizontal="center"/>
    </xf>
    <xf numFmtId="2" fontId="17" fillId="0" borderId="25" xfId="0" applyNumberFormat="1" applyFont="1" applyFill="1" applyBorder="1" applyAlignment="1">
      <alignment horizontal="center"/>
    </xf>
    <xf numFmtId="0" fontId="40" fillId="0" borderId="0" xfId="0" applyFont="1" applyFill="1" applyBorder="1" applyAlignment="1">
      <alignment/>
    </xf>
    <xf numFmtId="2" fontId="17" fillId="0" borderId="0" xfId="0" applyNumberFormat="1" applyFont="1" applyFill="1" applyBorder="1" applyAlignment="1">
      <alignment/>
    </xf>
    <xf numFmtId="0" fontId="40" fillId="0" borderId="0" xfId="0" applyFont="1" applyFill="1" applyAlignment="1">
      <alignment/>
    </xf>
    <xf numFmtId="0" fontId="40" fillId="8" borderId="26" xfId="0" applyFont="1" applyFill="1" applyBorder="1" applyAlignment="1">
      <alignment/>
    </xf>
    <xf numFmtId="2" fontId="40" fillId="8" borderId="27" xfId="0" applyNumberFormat="1" applyFont="1" applyFill="1" applyBorder="1" applyAlignment="1">
      <alignment/>
    </xf>
    <xf numFmtId="0" fontId="40" fillId="8" borderId="28" xfId="0" applyFont="1" applyFill="1" applyBorder="1" applyAlignment="1">
      <alignment/>
    </xf>
    <xf numFmtId="2" fontId="40" fillId="8" borderId="29" xfId="0" applyNumberFormat="1" applyFont="1" applyFill="1" applyBorder="1" applyAlignment="1">
      <alignment/>
    </xf>
    <xf numFmtId="0" fontId="50" fillId="8" borderId="30" xfId="0" applyFont="1" applyFill="1" applyBorder="1" applyAlignment="1">
      <alignment/>
    </xf>
    <xf numFmtId="0" fontId="50" fillId="8" borderId="31" xfId="0" applyFont="1" applyFill="1" applyBorder="1" applyAlignment="1">
      <alignment/>
    </xf>
    <xf numFmtId="0" fontId="3" fillId="9" borderId="17" xfId="0" applyFont="1" applyFill="1" applyBorder="1" applyAlignment="1" applyProtection="1">
      <alignment/>
      <protection/>
    </xf>
    <xf numFmtId="0" fontId="3" fillId="9" borderId="19" xfId="0" applyFont="1" applyFill="1" applyBorder="1" applyAlignment="1" applyProtection="1">
      <alignment/>
      <protection/>
    </xf>
    <xf numFmtId="0" fontId="0" fillId="0" borderId="0" xfId="0" applyAlignment="1" applyProtection="1">
      <alignment/>
      <protection/>
    </xf>
    <xf numFmtId="49" fontId="48" fillId="9" borderId="32" xfId="0" applyNumberFormat="1" applyFont="1" applyFill="1" applyBorder="1" applyAlignment="1" applyProtection="1">
      <alignment/>
      <protection/>
    </xf>
    <xf numFmtId="49" fontId="48" fillId="9" borderId="33" xfId="0" applyNumberFormat="1" applyFont="1" applyFill="1" applyBorder="1" applyAlignment="1" applyProtection="1">
      <alignment/>
      <protection/>
    </xf>
    <xf numFmtId="49" fontId="48" fillId="9" borderId="34" xfId="0" applyNumberFormat="1" applyFont="1" applyFill="1" applyBorder="1" applyAlignment="1" applyProtection="1">
      <alignment/>
      <protection/>
    </xf>
    <xf numFmtId="49" fontId="48" fillId="9" borderId="0" xfId="0" applyNumberFormat="1" applyFont="1" applyFill="1" applyBorder="1" applyAlignment="1" applyProtection="1">
      <alignment/>
      <protection/>
    </xf>
    <xf numFmtId="49" fontId="48" fillId="9" borderId="35" xfId="0" applyNumberFormat="1" applyFont="1" applyFill="1" applyBorder="1" applyAlignment="1" applyProtection="1">
      <alignment/>
      <protection/>
    </xf>
    <xf numFmtId="49" fontId="48" fillId="9" borderId="29" xfId="0" applyNumberFormat="1" applyFont="1" applyFill="1" applyBorder="1" applyAlignment="1" applyProtection="1">
      <alignment/>
      <protection/>
    </xf>
    <xf numFmtId="0" fontId="48" fillId="9" borderId="29" xfId="0" applyFont="1" applyFill="1" applyBorder="1" applyAlignment="1" applyProtection="1">
      <alignment/>
      <protection/>
    </xf>
    <xf numFmtId="0" fontId="48" fillId="9" borderId="35" xfId="0" applyFont="1" applyFill="1" applyBorder="1" applyAlignment="1" applyProtection="1">
      <alignment/>
      <protection/>
    </xf>
    <xf numFmtId="0" fontId="40" fillId="0" borderId="18" xfId="0" applyFont="1" applyFill="1" applyBorder="1" applyAlignment="1">
      <alignment horizontal="center"/>
    </xf>
    <xf numFmtId="2" fontId="40" fillId="0" borderId="24" xfId="0" applyNumberFormat="1" applyFont="1" applyBorder="1" applyAlignment="1">
      <alignment horizontal="center"/>
    </xf>
    <xf numFmtId="2" fontId="40" fillId="0" borderId="23" xfId="0" applyNumberFormat="1" applyFont="1" applyBorder="1" applyAlignment="1">
      <alignment horizontal="center"/>
    </xf>
    <xf numFmtId="2" fontId="40" fillId="0" borderId="25" xfId="0" applyNumberFormat="1" applyFont="1" applyBorder="1" applyAlignment="1">
      <alignment horizontal="center"/>
    </xf>
    <xf numFmtId="0" fontId="40" fillId="0" borderId="21" xfId="0" applyFont="1" applyBorder="1" applyAlignment="1">
      <alignment/>
    </xf>
    <xf numFmtId="2" fontId="40" fillId="0" borderId="0" xfId="0" applyNumberFormat="1" applyFont="1" applyAlignment="1">
      <alignment horizontal="center"/>
    </xf>
    <xf numFmtId="0" fontId="40" fillId="0" borderId="21" xfId="0" applyFont="1" applyBorder="1" applyAlignment="1">
      <alignment horizontal="center"/>
    </xf>
    <xf numFmtId="0" fontId="51" fillId="10" borderId="0" xfId="0" applyFont="1" applyFill="1" applyAlignment="1">
      <alignment/>
    </xf>
    <xf numFmtId="2" fontId="51" fillId="10" borderId="0" xfId="0" applyNumberFormat="1" applyFont="1" applyFill="1" applyAlignment="1">
      <alignment horizontal="center"/>
    </xf>
    <xf numFmtId="0" fontId="0" fillId="10" borderId="0" xfId="0" applyFill="1" applyAlignment="1">
      <alignment/>
    </xf>
    <xf numFmtId="0" fontId="14" fillId="0" borderId="2" xfId="0" applyNumberFormat="1" applyFont="1" applyFill="1" applyBorder="1" applyAlignment="1" applyProtection="1">
      <alignment/>
      <protection locked="0"/>
    </xf>
    <xf numFmtId="2" fontId="0" fillId="6" borderId="36" xfId="0" applyNumberFormat="1" applyFont="1" applyFill="1" applyBorder="1" applyAlignment="1" applyProtection="1">
      <alignment/>
      <protection/>
    </xf>
    <xf numFmtId="0" fontId="0" fillId="3" borderId="0" xfId="0" applyFill="1" applyBorder="1" applyAlignment="1">
      <alignment/>
    </xf>
    <xf numFmtId="0" fontId="0" fillId="3" borderId="37" xfId="0" applyFill="1" applyBorder="1" applyAlignment="1">
      <alignment/>
    </xf>
    <xf numFmtId="0" fontId="34" fillId="3" borderId="3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6" xfId="0" applyFont="1" applyFill="1" applyBorder="1" applyAlignment="1">
      <alignment horizontal="center" vertical="center"/>
    </xf>
    <xf numFmtId="0" fontId="34" fillId="3" borderId="7" xfId="0" applyFont="1" applyFill="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Battery_Room_Hydrogen_Conc"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1.emf" /><Relationship Id="rId5" Type="http://schemas.openxmlformats.org/officeDocument/2006/relationships/image" Target="../media/image3.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27</xdr:row>
      <xdr:rowOff>0</xdr:rowOff>
    </xdr:from>
    <xdr:to>
      <xdr:col>11</xdr:col>
      <xdr:colOff>19050</xdr:colOff>
      <xdr:row>28</xdr:row>
      <xdr:rowOff>28575</xdr:rowOff>
    </xdr:to>
    <xdr:pic>
      <xdr:nvPicPr>
        <xdr:cNvPr id="1" name="ComboBox1"/>
        <xdr:cNvPicPr preferRelativeResize="1">
          <a:picLocks noChangeAspect="1"/>
        </xdr:cNvPicPr>
      </xdr:nvPicPr>
      <xdr:blipFill>
        <a:blip r:embed="rId1"/>
        <a:stretch>
          <a:fillRect/>
        </a:stretch>
      </xdr:blipFill>
      <xdr:spPr>
        <a:xfrm>
          <a:off x="8686800" y="5248275"/>
          <a:ext cx="1571625" cy="238125"/>
        </a:xfrm>
        <a:prstGeom prst="rect">
          <a:avLst/>
        </a:prstGeom>
        <a:noFill/>
        <a:ln w="9525" cmpd="sng">
          <a:noFill/>
        </a:ln>
      </xdr:spPr>
    </xdr:pic>
    <xdr:clientData/>
  </xdr:twoCellAnchor>
  <xdr:twoCellAnchor editAs="oneCell">
    <xdr:from>
      <xdr:col>6</xdr:col>
      <xdr:colOff>38100</xdr:colOff>
      <xdr:row>70</xdr:row>
      <xdr:rowOff>190500</xdr:rowOff>
    </xdr:from>
    <xdr:to>
      <xdr:col>6</xdr:col>
      <xdr:colOff>676275</xdr:colOff>
      <xdr:row>72</xdr:row>
      <xdr:rowOff>19050</xdr:rowOff>
    </xdr:to>
    <xdr:pic>
      <xdr:nvPicPr>
        <xdr:cNvPr id="2" name="CommandButton1"/>
        <xdr:cNvPicPr preferRelativeResize="1">
          <a:picLocks noChangeAspect="1"/>
        </xdr:cNvPicPr>
      </xdr:nvPicPr>
      <xdr:blipFill>
        <a:blip r:embed="rId2"/>
        <a:stretch>
          <a:fillRect/>
        </a:stretch>
      </xdr:blipFill>
      <xdr:spPr>
        <a:xfrm>
          <a:off x="6238875" y="12849225"/>
          <a:ext cx="638175" cy="257175"/>
        </a:xfrm>
        <a:prstGeom prst="rect">
          <a:avLst/>
        </a:prstGeom>
        <a:noFill/>
        <a:ln w="9525" cmpd="sng">
          <a:noFill/>
        </a:ln>
      </xdr:spPr>
    </xdr:pic>
    <xdr:clientData/>
  </xdr:twoCellAnchor>
  <xdr:twoCellAnchor editAs="oneCell">
    <xdr:from>
      <xdr:col>6</xdr:col>
      <xdr:colOff>19050</xdr:colOff>
      <xdr:row>90</xdr:row>
      <xdr:rowOff>190500</xdr:rowOff>
    </xdr:from>
    <xdr:to>
      <xdr:col>6</xdr:col>
      <xdr:colOff>657225</xdr:colOff>
      <xdr:row>92</xdr:row>
      <xdr:rowOff>19050</xdr:rowOff>
    </xdr:to>
    <xdr:pic>
      <xdr:nvPicPr>
        <xdr:cNvPr id="3" name="CommandButton2"/>
        <xdr:cNvPicPr preferRelativeResize="1">
          <a:picLocks noChangeAspect="1"/>
        </xdr:cNvPicPr>
      </xdr:nvPicPr>
      <xdr:blipFill>
        <a:blip r:embed="rId3"/>
        <a:stretch>
          <a:fillRect/>
        </a:stretch>
      </xdr:blipFill>
      <xdr:spPr>
        <a:xfrm>
          <a:off x="6219825" y="16449675"/>
          <a:ext cx="638175" cy="257175"/>
        </a:xfrm>
        <a:prstGeom prst="rect">
          <a:avLst/>
        </a:prstGeom>
        <a:noFill/>
        <a:ln w="9525" cmpd="sng">
          <a:noFill/>
        </a:ln>
      </xdr:spPr>
    </xdr:pic>
    <xdr:clientData/>
  </xdr:twoCellAnchor>
  <xdr:twoCellAnchor editAs="oneCell">
    <xdr:from>
      <xdr:col>6</xdr:col>
      <xdr:colOff>19050</xdr:colOff>
      <xdr:row>106</xdr:row>
      <xdr:rowOff>0</xdr:rowOff>
    </xdr:from>
    <xdr:to>
      <xdr:col>6</xdr:col>
      <xdr:colOff>657225</xdr:colOff>
      <xdr:row>107</xdr:row>
      <xdr:rowOff>38100</xdr:rowOff>
    </xdr:to>
    <xdr:pic>
      <xdr:nvPicPr>
        <xdr:cNvPr id="4" name="CommandButton3"/>
        <xdr:cNvPicPr preferRelativeResize="1">
          <a:picLocks noChangeAspect="1"/>
        </xdr:cNvPicPr>
      </xdr:nvPicPr>
      <xdr:blipFill>
        <a:blip r:embed="rId4"/>
        <a:stretch>
          <a:fillRect/>
        </a:stretch>
      </xdr:blipFill>
      <xdr:spPr>
        <a:xfrm>
          <a:off x="6219825" y="19173825"/>
          <a:ext cx="638175" cy="257175"/>
        </a:xfrm>
        <a:prstGeom prst="rect">
          <a:avLst/>
        </a:prstGeom>
        <a:noFill/>
        <a:ln w="9525" cmpd="sng">
          <a:noFill/>
        </a:ln>
      </xdr:spPr>
    </xdr:pic>
    <xdr:clientData/>
  </xdr:twoCellAnchor>
  <xdr:twoCellAnchor editAs="oneCell">
    <xdr:from>
      <xdr:col>6</xdr:col>
      <xdr:colOff>38100</xdr:colOff>
      <xdr:row>119</xdr:row>
      <xdr:rowOff>180975</xdr:rowOff>
    </xdr:from>
    <xdr:to>
      <xdr:col>6</xdr:col>
      <xdr:colOff>676275</xdr:colOff>
      <xdr:row>121</xdr:row>
      <xdr:rowOff>9525</xdr:rowOff>
    </xdr:to>
    <xdr:pic>
      <xdr:nvPicPr>
        <xdr:cNvPr id="5" name="CommandButton4"/>
        <xdr:cNvPicPr preferRelativeResize="1">
          <a:picLocks noChangeAspect="1"/>
        </xdr:cNvPicPr>
      </xdr:nvPicPr>
      <xdr:blipFill>
        <a:blip r:embed="rId5"/>
        <a:stretch>
          <a:fillRect/>
        </a:stretch>
      </xdr:blipFill>
      <xdr:spPr>
        <a:xfrm>
          <a:off x="6238875" y="21717000"/>
          <a:ext cx="638175" cy="257175"/>
        </a:xfrm>
        <a:prstGeom prst="rect">
          <a:avLst/>
        </a:prstGeom>
        <a:noFill/>
        <a:ln w="9525" cmpd="sng">
          <a:noFill/>
        </a:ln>
      </xdr:spPr>
    </xdr:pic>
    <xdr:clientData/>
  </xdr:twoCellAnchor>
  <xdr:twoCellAnchor>
    <xdr:from>
      <xdr:col>1</xdr:col>
      <xdr:colOff>9525</xdr:colOff>
      <xdr:row>155</xdr:row>
      <xdr:rowOff>66675</xdr:rowOff>
    </xdr:from>
    <xdr:to>
      <xdr:col>1</xdr:col>
      <xdr:colOff>628650</xdr:colOff>
      <xdr:row>156</xdr:row>
      <xdr:rowOff>161925</xdr:rowOff>
    </xdr:to>
    <xdr:pic>
      <xdr:nvPicPr>
        <xdr:cNvPr id="6" name="CommandButton6"/>
        <xdr:cNvPicPr preferRelativeResize="1">
          <a:picLocks noChangeAspect="1"/>
        </xdr:cNvPicPr>
      </xdr:nvPicPr>
      <xdr:blipFill>
        <a:blip r:embed="rId6"/>
        <a:stretch>
          <a:fillRect/>
        </a:stretch>
      </xdr:blipFill>
      <xdr:spPr>
        <a:xfrm>
          <a:off x="1057275" y="27993975"/>
          <a:ext cx="619125" cy="257175"/>
        </a:xfrm>
        <a:prstGeom prst="rect">
          <a:avLst/>
        </a:prstGeom>
        <a:noFill/>
        <a:ln w="9525" cmpd="sng">
          <a:noFill/>
        </a:ln>
      </xdr:spPr>
    </xdr:pic>
    <xdr:clientData/>
  </xdr:twoCellAnchor>
  <xdr:twoCellAnchor editAs="oneCell">
    <xdr:from>
      <xdr:col>0</xdr:col>
      <xdr:colOff>0</xdr:colOff>
      <xdr:row>121</xdr:row>
      <xdr:rowOff>142875</xdr:rowOff>
    </xdr:from>
    <xdr:to>
      <xdr:col>3</xdr:col>
      <xdr:colOff>495300</xdr:colOff>
      <xdr:row>122</xdr:row>
      <xdr:rowOff>190500</xdr:rowOff>
    </xdr:to>
    <xdr:pic>
      <xdr:nvPicPr>
        <xdr:cNvPr id="7" name="CommandButton5"/>
        <xdr:cNvPicPr preferRelativeResize="1">
          <a:picLocks noChangeAspect="1"/>
        </xdr:cNvPicPr>
      </xdr:nvPicPr>
      <xdr:blipFill>
        <a:blip r:embed="rId7"/>
        <a:stretch>
          <a:fillRect/>
        </a:stretch>
      </xdr:blipFill>
      <xdr:spPr>
        <a:xfrm>
          <a:off x="0" y="22107525"/>
          <a:ext cx="3552825" cy="257175"/>
        </a:xfrm>
        <a:prstGeom prst="rect">
          <a:avLst/>
        </a:prstGeom>
        <a:noFill/>
        <a:ln w="9525" cmpd="sng">
          <a:noFill/>
        </a:ln>
      </xdr:spPr>
    </xdr:pic>
    <xdr:clientData/>
  </xdr:twoCellAnchor>
  <xdr:twoCellAnchor editAs="oneCell">
    <xdr:from>
      <xdr:col>2</xdr:col>
      <xdr:colOff>666750</xdr:colOff>
      <xdr:row>166</xdr:row>
      <xdr:rowOff>47625</xdr:rowOff>
    </xdr:from>
    <xdr:to>
      <xdr:col>4</xdr:col>
      <xdr:colOff>781050</xdr:colOff>
      <xdr:row>178</xdr:row>
      <xdr:rowOff>152400</xdr:rowOff>
    </xdr:to>
    <xdr:pic>
      <xdr:nvPicPr>
        <xdr:cNvPr id="8" name="Picture 17"/>
        <xdr:cNvPicPr preferRelativeResize="1">
          <a:picLocks noChangeAspect="1"/>
        </xdr:cNvPicPr>
      </xdr:nvPicPr>
      <xdr:blipFill>
        <a:blip r:embed="rId8"/>
        <a:stretch>
          <a:fillRect/>
        </a:stretch>
      </xdr:blipFill>
      <xdr:spPr>
        <a:xfrm>
          <a:off x="2647950" y="29784675"/>
          <a:ext cx="2057400" cy="2047875"/>
        </a:xfrm>
        <a:prstGeom prst="rect">
          <a:avLst/>
        </a:prstGeom>
        <a:noFill/>
        <a:ln w="9525" cmpd="sng">
          <a:noFill/>
        </a:ln>
      </xdr:spPr>
    </xdr:pic>
    <xdr:clientData/>
  </xdr:twoCellAnchor>
  <xdr:twoCellAnchor editAs="oneCell">
    <xdr:from>
      <xdr:col>7</xdr:col>
      <xdr:colOff>38100</xdr:colOff>
      <xdr:row>0</xdr:row>
      <xdr:rowOff>0</xdr:rowOff>
    </xdr:from>
    <xdr:to>
      <xdr:col>10</xdr:col>
      <xdr:colOff>9525</xdr:colOff>
      <xdr:row>10</xdr:row>
      <xdr:rowOff>104775</xdr:rowOff>
    </xdr:to>
    <xdr:pic>
      <xdr:nvPicPr>
        <xdr:cNvPr id="9" name="Picture 18"/>
        <xdr:cNvPicPr preferRelativeResize="1">
          <a:picLocks noChangeAspect="1"/>
        </xdr:cNvPicPr>
      </xdr:nvPicPr>
      <xdr:blipFill>
        <a:blip r:embed="rId8"/>
        <a:stretch>
          <a:fillRect/>
        </a:stretch>
      </xdr:blipFill>
      <xdr:spPr>
        <a:xfrm>
          <a:off x="7581900" y="0"/>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P216"/>
  <sheetViews>
    <sheetView tabSelected="1" zoomScaleSheetLayoutView="75" workbookViewId="0" topLeftCell="A1">
      <selection activeCell="A1" sqref="A1"/>
    </sheetView>
  </sheetViews>
  <sheetFormatPr defaultColWidth="9.140625" defaultRowHeight="12.75"/>
  <cols>
    <col min="1" max="1" width="15.7109375" style="0" customWidth="1"/>
    <col min="2" max="2" width="14.00390625" style="0" customWidth="1"/>
    <col min="3" max="3" width="16.140625" style="0" customWidth="1"/>
    <col min="4" max="4" width="13.00390625" style="0" customWidth="1"/>
    <col min="5" max="5" width="19.421875" style="0" customWidth="1"/>
    <col min="6" max="6" width="14.7109375" style="0" customWidth="1"/>
    <col min="7" max="7" width="20.140625" style="0" customWidth="1"/>
    <col min="8" max="8" width="16.7109375" style="0" customWidth="1"/>
    <col min="9" max="9" width="8.28125" style="0" customWidth="1"/>
    <col min="10" max="10" width="6.28125" style="0" customWidth="1"/>
  </cols>
  <sheetData>
    <row r="1" ht="18">
      <c r="A1" s="1" t="s">
        <v>125</v>
      </c>
    </row>
    <row r="2" ht="18">
      <c r="A2" s="1" t="s">
        <v>104</v>
      </c>
    </row>
    <row r="3" spans="1:6" ht="15" customHeight="1">
      <c r="A3" s="14" t="s">
        <v>134</v>
      </c>
      <c r="D3" s="4" t="s">
        <v>5</v>
      </c>
      <c r="E3" s="4" t="s">
        <v>5</v>
      </c>
      <c r="F3" s="4"/>
    </row>
    <row r="4" spans="1:7" ht="12.75">
      <c r="A4" s="2" t="s">
        <v>89</v>
      </c>
      <c r="B4" s="3"/>
      <c r="C4" s="3"/>
      <c r="D4" s="3"/>
      <c r="E4" s="3"/>
      <c r="F4" s="3"/>
      <c r="G4" s="3"/>
    </row>
    <row r="5" spans="1:7" ht="12.75">
      <c r="A5" s="21" t="s">
        <v>122</v>
      </c>
      <c r="B5" s="22"/>
      <c r="C5" s="22"/>
      <c r="D5" s="22"/>
      <c r="E5" s="22"/>
      <c r="F5" s="22"/>
      <c r="G5" s="22"/>
    </row>
    <row r="6" spans="1:7" ht="12.75">
      <c r="A6" s="89" t="s">
        <v>123</v>
      </c>
      <c r="B6" s="90"/>
      <c r="C6" s="90"/>
      <c r="D6" s="90"/>
      <c r="E6" s="90"/>
      <c r="F6" s="90"/>
      <c r="G6" s="90"/>
    </row>
    <row r="7" spans="1:7" ht="12.75">
      <c r="A7" s="2" t="s">
        <v>98</v>
      </c>
      <c r="B7" s="3"/>
      <c r="C7" s="3"/>
      <c r="D7" s="3"/>
      <c r="E7" s="3"/>
      <c r="F7" s="3"/>
      <c r="G7" s="3"/>
    </row>
    <row r="8" spans="1:7" ht="12.75">
      <c r="A8" s="2" t="s">
        <v>90</v>
      </c>
      <c r="B8" s="3"/>
      <c r="C8" s="3"/>
      <c r="D8" s="3"/>
      <c r="E8" s="3"/>
      <c r="F8" s="3"/>
      <c r="G8" s="3"/>
    </row>
    <row r="9" spans="1:7" ht="12.75">
      <c r="A9" s="2" t="s">
        <v>100</v>
      </c>
      <c r="B9" s="3"/>
      <c r="C9" s="3"/>
      <c r="D9" s="3"/>
      <c r="E9" s="3"/>
      <c r="F9" s="3"/>
      <c r="G9" s="3"/>
    </row>
    <row r="10" spans="1:7" ht="26.25" customHeight="1">
      <c r="A10" s="37"/>
      <c r="B10" s="31"/>
      <c r="C10" s="31"/>
      <c r="D10" s="31"/>
      <c r="E10" s="31"/>
      <c r="F10" s="31"/>
      <c r="G10" s="31"/>
    </row>
    <row r="11" spans="1:9" ht="18.75" thickBot="1">
      <c r="A11" s="4" t="s">
        <v>0</v>
      </c>
      <c r="H11" s="39"/>
      <c r="I11" s="39"/>
    </row>
    <row r="12" spans="1:11" ht="13.5" customHeight="1" thickTop="1">
      <c r="A12" s="35"/>
      <c r="B12" s="5"/>
      <c r="C12" s="5"/>
      <c r="D12" s="5"/>
      <c r="E12" s="5"/>
      <c r="F12" s="5"/>
      <c r="G12" s="5"/>
      <c r="J12" s="5"/>
      <c r="K12" s="5"/>
    </row>
    <row r="13" spans="2:9" ht="15.75" customHeight="1">
      <c r="B13" s="6" t="s">
        <v>66</v>
      </c>
      <c r="F13" s="30">
        <v>5</v>
      </c>
      <c r="G13" s="23" t="s">
        <v>61</v>
      </c>
      <c r="H13" s="25">
        <f>(F13*0.003785412)</f>
        <v>0.018927060000000002</v>
      </c>
      <c r="I13" s="7" t="s">
        <v>34</v>
      </c>
    </row>
    <row r="14" spans="2:9" ht="15.75">
      <c r="B14" s="6" t="s">
        <v>67</v>
      </c>
      <c r="F14" s="30">
        <v>9</v>
      </c>
      <c r="G14" s="23" t="s">
        <v>63</v>
      </c>
      <c r="H14" s="27">
        <f>F14*(0.3048*0.3048)</f>
        <v>0.8361273600000001</v>
      </c>
      <c r="I14" s="7" t="s">
        <v>60</v>
      </c>
    </row>
    <row r="15" spans="2:7" ht="13.5">
      <c r="B15" s="6" t="s">
        <v>6</v>
      </c>
      <c r="F15" s="91">
        <v>0.051</v>
      </c>
      <c r="G15" s="23" t="s">
        <v>64</v>
      </c>
    </row>
    <row r="16" spans="2:7" ht="15.75">
      <c r="B16" s="6" t="s">
        <v>62</v>
      </c>
      <c r="F16" s="91">
        <v>43500</v>
      </c>
      <c r="G16" s="23" t="s">
        <v>7</v>
      </c>
    </row>
    <row r="17" spans="2:7" ht="13.5">
      <c r="B17" s="6" t="s">
        <v>68</v>
      </c>
      <c r="F17" s="91">
        <v>760</v>
      </c>
      <c r="G17" s="23" t="s">
        <v>65</v>
      </c>
    </row>
    <row r="18" spans="2:7" ht="13.5">
      <c r="B18" s="6" t="s">
        <v>154</v>
      </c>
      <c r="F18" s="91">
        <v>3.6</v>
      </c>
      <c r="G18" s="23" t="s">
        <v>117</v>
      </c>
    </row>
    <row r="19" spans="2:9" ht="15.75" customHeight="1">
      <c r="B19" s="6" t="s">
        <v>140</v>
      </c>
      <c r="F19" s="30">
        <v>77</v>
      </c>
      <c r="G19" s="101" t="s">
        <v>141</v>
      </c>
      <c r="H19" s="102">
        <f>(F19-32)/1.8</f>
        <v>25</v>
      </c>
      <c r="I19" s="7" t="s">
        <v>142</v>
      </c>
    </row>
    <row r="20" spans="2:9" ht="15.75" customHeight="1">
      <c r="B20" s="6"/>
      <c r="F20" s="77"/>
      <c r="G20" s="101"/>
      <c r="H20" s="102">
        <f>H19+273</f>
        <v>298</v>
      </c>
      <c r="I20" s="7" t="s">
        <v>144</v>
      </c>
    </row>
    <row r="21" spans="2:7" ht="12.75">
      <c r="B21" s="11" t="s">
        <v>82</v>
      </c>
      <c r="C21" s="33"/>
      <c r="D21" s="33"/>
      <c r="E21" s="33"/>
      <c r="F21" s="142">
        <v>9.81</v>
      </c>
      <c r="G21" s="34" t="s">
        <v>83</v>
      </c>
    </row>
    <row r="22" spans="2:7" ht="16.5" thickBot="1">
      <c r="B22" s="6" t="s">
        <v>143</v>
      </c>
      <c r="C22" s="103"/>
      <c r="D22" s="33"/>
      <c r="F22" s="143">
        <f>353/H20</f>
        <v>1.1845637583892616</v>
      </c>
      <c r="G22" s="23" t="s">
        <v>65</v>
      </c>
    </row>
    <row r="23" spans="2:7" ht="17.25" thickBot="1" thickTop="1">
      <c r="B23" s="6"/>
      <c r="C23" s="103"/>
      <c r="D23" s="33"/>
      <c r="F23" s="92" t="s">
        <v>130</v>
      </c>
      <c r="G23" s="23"/>
    </row>
    <row r="24" spans="2:6" ht="17.25" thickBot="1" thickTop="1">
      <c r="B24" s="104" t="s">
        <v>145</v>
      </c>
      <c r="C24" s="104"/>
      <c r="D24" s="104"/>
      <c r="E24" s="104"/>
      <c r="F24" s="39"/>
    </row>
    <row r="25" spans="1:11" ht="15.75" thickTop="1">
      <c r="A25" s="17" t="s">
        <v>74</v>
      </c>
      <c r="B25" s="5"/>
      <c r="C25" s="5"/>
      <c r="D25" s="5"/>
      <c r="E25" s="5"/>
      <c r="F25" s="5"/>
      <c r="G25" s="5"/>
      <c r="H25" s="5"/>
      <c r="I25" s="5"/>
      <c r="J25" s="5"/>
      <c r="K25" s="5"/>
    </row>
    <row r="26" spans="1:7" ht="13.5" thickBot="1">
      <c r="A26" s="11" t="s">
        <v>124</v>
      </c>
      <c r="B26" s="6"/>
      <c r="C26" s="32"/>
      <c r="D26" s="32"/>
      <c r="E26" s="32"/>
      <c r="F26" s="32"/>
      <c r="G26" s="32"/>
    </row>
    <row r="27" spans="1:11" ht="15">
      <c r="A27" s="146" t="s">
        <v>8</v>
      </c>
      <c r="B27" s="147"/>
      <c r="C27" s="51" t="s">
        <v>9</v>
      </c>
      <c r="D27" s="52"/>
      <c r="E27" s="51" t="s">
        <v>87</v>
      </c>
      <c r="F27" s="52"/>
      <c r="G27" s="72" t="s">
        <v>70</v>
      </c>
      <c r="H27" s="74" t="s">
        <v>155</v>
      </c>
      <c r="I27" s="93" t="s">
        <v>88</v>
      </c>
      <c r="J27" s="94"/>
      <c r="K27" s="94"/>
    </row>
    <row r="28" spans="1:8" ht="16.5" thickBot="1">
      <c r="A28" s="148"/>
      <c r="B28" s="149"/>
      <c r="C28" s="53" t="s">
        <v>101</v>
      </c>
      <c r="D28" s="54"/>
      <c r="E28" s="55" t="s">
        <v>102</v>
      </c>
      <c r="F28" s="56"/>
      <c r="G28" s="73" t="s">
        <v>103</v>
      </c>
      <c r="H28" s="75" t="s">
        <v>118</v>
      </c>
    </row>
    <row r="29" spans="1:9" ht="15.75" customHeight="1">
      <c r="A29" s="43" t="s">
        <v>10</v>
      </c>
      <c r="B29" s="44"/>
      <c r="C29" s="57">
        <v>0.017</v>
      </c>
      <c r="D29" s="58"/>
      <c r="E29" s="65">
        <v>20000</v>
      </c>
      <c r="F29" s="66"/>
      <c r="G29" s="69">
        <v>796</v>
      </c>
      <c r="H29" s="70">
        <v>100</v>
      </c>
      <c r="I29" s="36" t="s">
        <v>114</v>
      </c>
    </row>
    <row r="30" spans="1:9" ht="15">
      <c r="A30" s="43" t="s">
        <v>11</v>
      </c>
      <c r="B30" s="44"/>
      <c r="C30" s="59">
        <v>0.015</v>
      </c>
      <c r="D30" s="60"/>
      <c r="E30" s="63">
        <v>26800</v>
      </c>
      <c r="F30" s="64"/>
      <c r="G30" s="69">
        <v>794</v>
      </c>
      <c r="H30" s="71">
        <v>100</v>
      </c>
      <c r="I30" s="38" t="s">
        <v>99</v>
      </c>
    </row>
    <row r="31" spans="1:9" ht="12.75">
      <c r="A31" s="43" t="s">
        <v>12</v>
      </c>
      <c r="B31" s="44"/>
      <c r="C31" s="59">
        <v>0.078</v>
      </c>
      <c r="D31" s="60"/>
      <c r="E31" s="63">
        <v>45700</v>
      </c>
      <c r="F31" s="64"/>
      <c r="G31" s="69">
        <v>573</v>
      </c>
      <c r="H31" s="71">
        <v>2.7</v>
      </c>
      <c r="I31" s="31"/>
    </row>
    <row r="32" spans="1:9" ht="12.75">
      <c r="A32" s="43" t="s">
        <v>13</v>
      </c>
      <c r="B32" s="44"/>
      <c r="C32" s="59">
        <v>0.085</v>
      </c>
      <c r="D32" s="60"/>
      <c r="E32" s="63">
        <v>40100</v>
      </c>
      <c r="F32" s="64"/>
      <c r="G32" s="69">
        <v>874</v>
      </c>
      <c r="H32" s="71">
        <v>2.7</v>
      </c>
      <c r="I32" s="31"/>
    </row>
    <row r="33" spans="1:9" ht="12.75">
      <c r="A33" s="43" t="s">
        <v>14</v>
      </c>
      <c r="B33" s="44"/>
      <c r="C33" s="59">
        <v>0.074</v>
      </c>
      <c r="D33" s="60"/>
      <c r="E33" s="63">
        <v>44700</v>
      </c>
      <c r="F33" s="64"/>
      <c r="G33" s="69">
        <v>650</v>
      </c>
      <c r="H33" s="71">
        <v>1.9</v>
      </c>
      <c r="I33" s="31"/>
    </row>
    <row r="34" spans="1:9" ht="12.75">
      <c r="A34" s="43" t="s">
        <v>15</v>
      </c>
      <c r="B34" s="44"/>
      <c r="C34" s="59">
        <v>0.101</v>
      </c>
      <c r="D34" s="60"/>
      <c r="E34" s="63">
        <v>44600</v>
      </c>
      <c r="F34" s="64"/>
      <c r="G34" s="69">
        <v>675</v>
      </c>
      <c r="H34" s="71">
        <v>1.1</v>
      </c>
      <c r="I34" s="31"/>
    </row>
    <row r="35" spans="1:9" ht="12.75">
      <c r="A35" s="43" t="s">
        <v>16</v>
      </c>
      <c r="B35" s="44"/>
      <c r="C35" s="59">
        <v>0.09</v>
      </c>
      <c r="D35" s="60"/>
      <c r="E35" s="63">
        <v>40800</v>
      </c>
      <c r="F35" s="64"/>
      <c r="G35" s="69">
        <v>870</v>
      </c>
      <c r="H35" s="71">
        <v>1.4</v>
      </c>
      <c r="I35" s="31"/>
    </row>
    <row r="36" spans="1:9" ht="12.75">
      <c r="A36" s="43" t="s">
        <v>17</v>
      </c>
      <c r="B36" s="44"/>
      <c r="C36" s="59">
        <v>0.041</v>
      </c>
      <c r="D36" s="60"/>
      <c r="E36" s="63">
        <v>25800</v>
      </c>
      <c r="F36" s="64"/>
      <c r="G36" s="69">
        <v>791</v>
      </c>
      <c r="H36" s="71">
        <v>1.9</v>
      </c>
      <c r="I36" s="31"/>
    </row>
    <row r="37" spans="1:9" ht="12.75">
      <c r="A37" s="43" t="s">
        <v>18</v>
      </c>
      <c r="B37" s="44"/>
      <c r="C37" s="59">
        <v>0.018</v>
      </c>
      <c r="D37" s="60"/>
      <c r="E37" s="63">
        <v>26200</v>
      </c>
      <c r="F37" s="64"/>
      <c r="G37" s="69">
        <v>1035</v>
      </c>
      <c r="H37" s="71">
        <v>5.4</v>
      </c>
      <c r="I37" s="31"/>
    </row>
    <row r="38" spans="1:9" ht="12.75">
      <c r="A38" s="43" t="s">
        <v>19</v>
      </c>
      <c r="B38" s="44"/>
      <c r="C38" s="59">
        <v>0.085</v>
      </c>
      <c r="D38" s="60"/>
      <c r="E38" s="63">
        <v>34200</v>
      </c>
      <c r="F38" s="64"/>
      <c r="G38" s="69">
        <v>714</v>
      </c>
      <c r="H38" s="71">
        <v>0.7</v>
      </c>
      <c r="I38" s="31"/>
    </row>
    <row r="39" spans="1:9" ht="12.75">
      <c r="A39" s="43" t="s">
        <v>20</v>
      </c>
      <c r="B39" s="44"/>
      <c r="C39" s="59">
        <v>0.048</v>
      </c>
      <c r="D39" s="60"/>
      <c r="E39" s="63">
        <v>44700</v>
      </c>
      <c r="F39" s="64"/>
      <c r="G39" s="69">
        <v>740</v>
      </c>
      <c r="H39" s="71">
        <v>3.6</v>
      </c>
      <c r="I39" s="31"/>
    </row>
    <row r="40" spans="1:9" ht="12.75">
      <c r="A40" s="43" t="s">
        <v>21</v>
      </c>
      <c r="B40" s="44"/>
      <c r="C40" s="59">
        <v>0.055</v>
      </c>
      <c r="D40" s="60"/>
      <c r="E40" s="63">
        <v>43700</v>
      </c>
      <c r="F40" s="64"/>
      <c r="G40" s="69">
        <v>740</v>
      </c>
      <c r="H40" s="71">
        <v>2.1</v>
      </c>
      <c r="I40" s="31"/>
    </row>
    <row r="41" spans="1:9" ht="12.75">
      <c r="A41" s="43" t="s">
        <v>22</v>
      </c>
      <c r="B41" s="44"/>
      <c r="C41" s="59">
        <v>0.039</v>
      </c>
      <c r="D41" s="60"/>
      <c r="E41" s="63">
        <v>43200</v>
      </c>
      <c r="F41" s="64"/>
      <c r="G41" s="69">
        <v>820</v>
      </c>
      <c r="H41" s="71">
        <v>3.5</v>
      </c>
      <c r="I41" s="31"/>
    </row>
    <row r="42" spans="1:9" ht="12.75">
      <c r="A42" s="43" t="s">
        <v>56</v>
      </c>
      <c r="B42" s="44"/>
      <c r="C42" s="59">
        <v>0.045</v>
      </c>
      <c r="D42" s="60"/>
      <c r="E42" s="63">
        <v>44400</v>
      </c>
      <c r="F42" s="64"/>
      <c r="G42" s="69">
        <v>918</v>
      </c>
      <c r="H42" s="71">
        <v>2.1</v>
      </c>
      <c r="I42" s="31"/>
    </row>
    <row r="43" spans="1:9" ht="12.75">
      <c r="A43" s="43" t="s">
        <v>23</v>
      </c>
      <c r="B43" s="44"/>
      <c r="C43" s="59">
        <v>0.051</v>
      </c>
      <c r="D43" s="60"/>
      <c r="E43" s="63">
        <v>43500</v>
      </c>
      <c r="F43" s="64"/>
      <c r="G43" s="69">
        <v>760</v>
      </c>
      <c r="H43" s="71">
        <v>3.6</v>
      </c>
      <c r="I43" s="31"/>
    </row>
    <row r="44" spans="1:9" ht="12.75">
      <c r="A44" s="43" t="s">
        <v>24</v>
      </c>
      <c r="B44" s="44"/>
      <c r="C44" s="59">
        <v>0.054</v>
      </c>
      <c r="D44" s="60"/>
      <c r="E44" s="63">
        <v>43000</v>
      </c>
      <c r="F44" s="64"/>
      <c r="G44" s="69">
        <v>810</v>
      </c>
      <c r="H44" s="71">
        <v>1.6</v>
      </c>
      <c r="I44" s="31"/>
    </row>
    <row r="45" spans="1:9" ht="12.75">
      <c r="A45" s="43" t="s">
        <v>25</v>
      </c>
      <c r="B45" s="44"/>
      <c r="C45" s="59">
        <v>0.039</v>
      </c>
      <c r="D45" s="60"/>
      <c r="E45" s="63">
        <v>46000</v>
      </c>
      <c r="F45" s="64"/>
      <c r="G45" s="69">
        <v>760</v>
      </c>
      <c r="H45" s="71">
        <v>0.7</v>
      </c>
      <c r="I45" s="31"/>
    </row>
    <row r="46" spans="1:9" ht="12.75">
      <c r="A46" s="43" t="s">
        <v>119</v>
      </c>
      <c r="B46" s="44"/>
      <c r="C46" s="59">
        <v>0.005</v>
      </c>
      <c r="D46" s="60"/>
      <c r="E46" s="63">
        <v>28100</v>
      </c>
      <c r="F46" s="64"/>
      <c r="G46" s="69">
        <v>960</v>
      </c>
      <c r="H46" s="71">
        <v>100</v>
      </c>
      <c r="I46" s="31"/>
    </row>
    <row r="47" spans="1:9" ht="12.75">
      <c r="A47" s="43" t="s">
        <v>26</v>
      </c>
      <c r="B47" s="44"/>
      <c r="C47" s="59">
        <v>0.035</v>
      </c>
      <c r="D47" s="60"/>
      <c r="E47" s="63">
        <v>39700</v>
      </c>
      <c r="F47" s="64"/>
      <c r="G47" s="69">
        <v>970</v>
      </c>
      <c r="H47" s="71">
        <v>1.7</v>
      </c>
      <c r="I47" s="31"/>
    </row>
    <row r="48" spans="1:9" ht="12.75">
      <c r="A48" s="43" t="s">
        <v>27</v>
      </c>
      <c r="B48" s="44"/>
      <c r="C48" s="59">
        <v>0.0335</v>
      </c>
      <c r="D48" s="60"/>
      <c r="E48" s="63">
        <v>42600</v>
      </c>
      <c r="F48" s="64"/>
      <c r="G48" s="69">
        <v>855</v>
      </c>
      <c r="H48" s="71">
        <v>2.8</v>
      </c>
      <c r="I48" s="31"/>
    </row>
    <row r="49" spans="1:9" ht="12.75">
      <c r="A49" s="43" t="s">
        <v>57</v>
      </c>
      <c r="B49" s="44"/>
      <c r="C49" s="59">
        <v>0.039</v>
      </c>
      <c r="D49" s="60"/>
      <c r="E49" s="63">
        <v>46000</v>
      </c>
      <c r="F49" s="64"/>
      <c r="G49" s="69">
        <v>760</v>
      </c>
      <c r="H49" s="71">
        <v>0.7</v>
      </c>
      <c r="I49" s="31"/>
    </row>
    <row r="50" spans="1:9" ht="13.5" thickBot="1">
      <c r="A50" s="45" t="s">
        <v>135</v>
      </c>
      <c r="B50" s="46"/>
      <c r="C50" s="61" t="s">
        <v>136</v>
      </c>
      <c r="D50" s="62"/>
      <c r="E50" s="67" t="s">
        <v>136</v>
      </c>
      <c r="F50" s="68"/>
      <c r="G50" s="99" t="s">
        <v>136</v>
      </c>
      <c r="H50" s="100" t="s">
        <v>136</v>
      </c>
      <c r="I50" s="31"/>
    </row>
    <row r="51" spans="1:9" ht="13.5" thickBot="1">
      <c r="A51" s="8" t="s">
        <v>120</v>
      </c>
      <c r="B51" s="8"/>
      <c r="C51" s="8"/>
      <c r="D51" s="8"/>
      <c r="E51" s="8"/>
      <c r="F51" s="145"/>
      <c r="G51" s="39"/>
      <c r="H51" s="39"/>
      <c r="I51" s="39"/>
    </row>
    <row r="52" spans="1:11" ht="16.5" thickTop="1">
      <c r="A52" s="9" t="s">
        <v>28</v>
      </c>
      <c r="B52" s="5"/>
      <c r="C52" s="5"/>
      <c r="D52" s="5"/>
      <c r="E52" s="5"/>
      <c r="J52" s="5"/>
      <c r="K52" s="5"/>
    </row>
    <row r="53" spans="2:7" ht="12.75">
      <c r="B53" s="8" t="s">
        <v>121</v>
      </c>
      <c r="C53" s="8"/>
      <c r="D53" s="8"/>
      <c r="E53" s="8"/>
      <c r="F53" s="8"/>
      <c r="G53" s="40"/>
    </row>
    <row r="55" ht="15.75">
      <c r="B55" s="11" t="s">
        <v>151</v>
      </c>
    </row>
    <row r="56" spans="2:3" ht="12.75">
      <c r="B56" s="11" t="s">
        <v>4</v>
      </c>
      <c r="C56" s="11" t="s">
        <v>29</v>
      </c>
    </row>
    <row r="57" spans="2:3" ht="14.25">
      <c r="B57" s="11"/>
      <c r="C57" s="11" t="s">
        <v>30</v>
      </c>
    </row>
    <row r="58" ht="15.75">
      <c r="C58" s="10" t="s">
        <v>73</v>
      </c>
    </row>
    <row r="59" ht="15.75">
      <c r="C59" s="11" t="s">
        <v>69</v>
      </c>
    </row>
    <row r="60" ht="14.25">
      <c r="C60" s="11" t="s">
        <v>156</v>
      </c>
    </row>
    <row r="61" ht="12.75">
      <c r="C61" s="11" t="s">
        <v>116</v>
      </c>
    </row>
    <row r="62" ht="12.75">
      <c r="C62" s="11"/>
    </row>
    <row r="63" ht="12.75">
      <c r="B63" s="12" t="s">
        <v>58</v>
      </c>
    </row>
    <row r="64" spans="2:3" ht="15.75">
      <c r="B64" s="11" t="s">
        <v>76</v>
      </c>
      <c r="C64" s="10" t="s">
        <v>31</v>
      </c>
    </row>
    <row r="65" spans="2:3" ht="15.75">
      <c r="B65" s="11" t="s">
        <v>4</v>
      </c>
      <c r="C65" s="11" t="s">
        <v>146</v>
      </c>
    </row>
    <row r="66" spans="2:3" ht="12.75">
      <c r="B66" s="11"/>
      <c r="C66" s="11" t="s">
        <v>147</v>
      </c>
    </row>
    <row r="67" ht="15.75">
      <c r="B67" s="11" t="s">
        <v>149</v>
      </c>
    </row>
    <row r="68" spans="2:4" ht="12.75">
      <c r="B68" s="11" t="s">
        <v>59</v>
      </c>
      <c r="C68" s="26">
        <f>((4*H14)/(3.141592654))^(1/2)</f>
        <v>1.0317899103247747</v>
      </c>
      <c r="D68" s="11" t="s">
        <v>1</v>
      </c>
    </row>
    <row r="69" ht="12.75">
      <c r="B69" s="12"/>
    </row>
    <row r="70" spans="2:9" ht="12.75">
      <c r="B70" s="12" t="s">
        <v>32</v>
      </c>
      <c r="E70" s="28" t="s">
        <v>91</v>
      </c>
      <c r="F70" s="28"/>
      <c r="G70" s="28"/>
      <c r="H70" s="28"/>
      <c r="I70" s="29"/>
    </row>
    <row r="71" spans="2:9" ht="16.5" thickBot="1">
      <c r="B71" s="11" t="s">
        <v>150</v>
      </c>
      <c r="C71" s="11"/>
      <c r="E71" s="28" t="s">
        <v>75</v>
      </c>
      <c r="F71" s="28"/>
      <c r="G71" s="28"/>
      <c r="H71" s="28"/>
      <c r="I71" s="29"/>
    </row>
    <row r="72" spans="2:9" ht="17.25" thickBot="1" thickTop="1">
      <c r="B72" s="95" t="s">
        <v>33</v>
      </c>
      <c r="C72" s="96">
        <f>(F15)*(F16)*(H14)*(1-EXP(-(F18)*(C68)))</f>
        <v>1809.7453174284003</v>
      </c>
      <c r="D72" s="97" t="s">
        <v>2</v>
      </c>
      <c r="E72" s="96">
        <f>C72*0.94782</f>
        <v>1715.3128067649864</v>
      </c>
      <c r="F72" s="98" t="s">
        <v>126</v>
      </c>
      <c r="G72" s="14"/>
      <c r="I72" t="s">
        <v>5</v>
      </c>
    </row>
    <row r="73" ht="14.25" thickBot="1" thickTop="1"/>
    <row r="74" spans="1:11" ht="16.5" thickTop="1">
      <c r="A74" s="9" t="s">
        <v>35</v>
      </c>
      <c r="B74" s="5"/>
      <c r="C74" s="5"/>
      <c r="D74" s="5"/>
      <c r="E74" s="5"/>
      <c r="F74" s="5"/>
      <c r="G74" s="5"/>
      <c r="H74" s="5"/>
      <c r="I74" s="5"/>
      <c r="J74" s="5"/>
      <c r="K74" s="5"/>
    </row>
    <row r="75" spans="1:9" ht="15.75">
      <c r="A75" s="18"/>
      <c r="B75" s="8" t="s">
        <v>92</v>
      </c>
      <c r="C75" s="19"/>
      <c r="D75" s="19"/>
      <c r="E75" s="19"/>
      <c r="F75" s="144"/>
      <c r="G75" s="42"/>
      <c r="H75" s="16"/>
      <c r="I75" s="16"/>
    </row>
    <row r="76" spans="1:9" ht="14.25" customHeight="1">
      <c r="A76" s="18"/>
      <c r="B76" s="16"/>
      <c r="C76" s="16"/>
      <c r="D76" s="16"/>
      <c r="E76" s="16"/>
      <c r="F76" s="16"/>
      <c r="G76" s="16"/>
      <c r="H76" s="16"/>
      <c r="I76" s="16"/>
    </row>
    <row r="77" ht="15.75">
      <c r="B77" s="11" t="s">
        <v>148</v>
      </c>
    </row>
    <row r="78" spans="2:3" ht="15.75">
      <c r="B78" s="11" t="s">
        <v>4</v>
      </c>
      <c r="C78" s="11" t="s">
        <v>36</v>
      </c>
    </row>
    <row r="79" spans="2:3" ht="14.25">
      <c r="B79" s="11"/>
      <c r="C79" s="11" t="s">
        <v>96</v>
      </c>
    </row>
    <row r="80" spans="2:3" ht="12.75">
      <c r="B80" s="11"/>
      <c r="C80" s="11" t="s">
        <v>47</v>
      </c>
    </row>
    <row r="81" ht="12.75">
      <c r="C81" s="10" t="s">
        <v>48</v>
      </c>
    </row>
    <row r="83" ht="12.75">
      <c r="B83" s="12" t="s">
        <v>49</v>
      </c>
    </row>
    <row r="84" spans="2:3" ht="12.75">
      <c r="B84" s="10" t="s">
        <v>50</v>
      </c>
      <c r="C84" s="11" t="s">
        <v>51</v>
      </c>
    </row>
    <row r="85" spans="2:3" ht="12.75">
      <c r="B85" s="11" t="s">
        <v>4</v>
      </c>
      <c r="C85" s="10" t="s">
        <v>48</v>
      </c>
    </row>
    <row r="86" ht="14.25">
      <c r="C86" s="11" t="s">
        <v>52</v>
      </c>
    </row>
    <row r="87" spans="2:3" ht="14.25">
      <c r="B87" s="11"/>
      <c r="C87" s="10" t="s">
        <v>54</v>
      </c>
    </row>
    <row r="88" spans="2:4" ht="12.75">
      <c r="B88" s="10" t="s">
        <v>50</v>
      </c>
      <c r="C88" s="24">
        <f>(F15)/(F17)</f>
        <v>6.710526315789473E-05</v>
      </c>
      <c r="D88" s="11" t="s">
        <v>53</v>
      </c>
    </row>
    <row r="89" ht="12.75">
      <c r="C89" s="13"/>
    </row>
    <row r="90" ht="12.75">
      <c r="B90" s="12" t="s">
        <v>37</v>
      </c>
    </row>
    <row r="91" spans="2:3" ht="16.5" thickBot="1">
      <c r="B91" s="11" t="s">
        <v>55</v>
      </c>
      <c r="C91" s="11"/>
    </row>
    <row r="92" spans="2:7" ht="17.25" thickBot="1" thickTop="1">
      <c r="B92" s="95" t="s">
        <v>127</v>
      </c>
      <c r="C92" s="96">
        <f>(4*H13)/(3.141592654*(C68)^2*C88)</f>
        <v>337.32935839146927</v>
      </c>
      <c r="D92" s="97" t="s">
        <v>3</v>
      </c>
      <c r="E92" s="96">
        <f>C92/60</f>
        <v>5.622155973191155</v>
      </c>
      <c r="F92" s="98" t="s">
        <v>38</v>
      </c>
      <c r="G92" s="14"/>
    </row>
    <row r="93" spans="2:8" ht="13.5" thickTop="1">
      <c r="B93" s="20" t="s">
        <v>45</v>
      </c>
      <c r="C93" s="20"/>
      <c r="D93" s="20"/>
      <c r="E93" s="20"/>
      <c r="F93" s="20"/>
      <c r="G93" s="20"/>
      <c r="H93" s="29"/>
    </row>
    <row r="94" spans="2:8" ht="12" customHeight="1">
      <c r="B94" s="20" t="s">
        <v>46</v>
      </c>
      <c r="C94" s="20"/>
      <c r="D94" s="20"/>
      <c r="E94" s="20"/>
      <c r="F94" s="20"/>
      <c r="G94" s="20"/>
      <c r="H94" s="29"/>
    </row>
    <row r="95" ht="13.5" thickBot="1"/>
    <row r="96" spans="1:11" ht="16.5" thickTop="1">
      <c r="A96" s="9" t="s">
        <v>39</v>
      </c>
      <c r="B96" s="5"/>
      <c r="C96" s="5"/>
      <c r="D96" s="5"/>
      <c r="E96" s="5"/>
      <c r="F96" s="5"/>
      <c r="G96" s="5"/>
      <c r="H96" s="5"/>
      <c r="I96" s="5"/>
      <c r="J96" s="5"/>
      <c r="K96" s="5"/>
    </row>
    <row r="97" spans="1:7" ht="15.75">
      <c r="A97" s="18" t="s">
        <v>80</v>
      </c>
      <c r="B97" s="16"/>
      <c r="C97" s="16"/>
      <c r="D97" s="16"/>
      <c r="E97" s="16"/>
      <c r="F97" s="16"/>
      <c r="G97" s="16"/>
    </row>
    <row r="98" spans="2:6" ht="12.75">
      <c r="B98" s="8" t="s">
        <v>93</v>
      </c>
      <c r="C98" s="8"/>
      <c r="D98" s="8"/>
      <c r="E98" s="8"/>
      <c r="F98" s="144"/>
    </row>
    <row r="100" ht="15.75">
      <c r="B100" s="11" t="s">
        <v>40</v>
      </c>
    </row>
    <row r="101" spans="2:3" ht="15.75">
      <c r="B101" s="11" t="s">
        <v>4</v>
      </c>
      <c r="C101" s="11" t="s">
        <v>41</v>
      </c>
    </row>
    <row r="102" spans="2:3" ht="12.75">
      <c r="B102" s="11"/>
      <c r="C102" s="11" t="s">
        <v>29</v>
      </c>
    </row>
    <row r="103" ht="12.75">
      <c r="C103" s="11" t="s">
        <v>42</v>
      </c>
    </row>
    <row r="105" spans="2:3" ht="12.75">
      <c r="B105" s="12" t="s">
        <v>43</v>
      </c>
      <c r="C105" s="11"/>
    </row>
    <row r="106" ht="16.5" thickBot="1">
      <c r="B106" s="11" t="s">
        <v>40</v>
      </c>
    </row>
    <row r="107" spans="2:7" ht="17.25" thickBot="1" thickTop="1">
      <c r="B107" s="95" t="s">
        <v>128</v>
      </c>
      <c r="C107" s="96">
        <f>(0.235*(C72)^(2/5))-(1.02*C68)</f>
        <v>3.669453215280547</v>
      </c>
      <c r="D107" s="97" t="s">
        <v>1</v>
      </c>
      <c r="E107" s="96">
        <f>(C107)/0.3048</f>
        <v>12.038888501576597</v>
      </c>
      <c r="F107" s="98" t="s">
        <v>44</v>
      </c>
      <c r="G107" s="14"/>
    </row>
    <row r="108" ht="13.5" thickTop="1"/>
    <row r="109" spans="1:7" ht="15.75">
      <c r="A109" s="18" t="s">
        <v>81</v>
      </c>
      <c r="B109" s="16"/>
      <c r="C109" s="16"/>
      <c r="D109" s="16"/>
      <c r="E109" s="16"/>
      <c r="F109" s="16"/>
      <c r="G109" s="16"/>
    </row>
    <row r="110" spans="2:6" ht="12.75">
      <c r="B110" s="8" t="s">
        <v>94</v>
      </c>
      <c r="C110" s="8"/>
      <c r="D110" s="8"/>
      <c r="E110" s="8"/>
      <c r="F110" s="144"/>
    </row>
    <row r="112" ht="15.75">
      <c r="B112" s="11" t="s">
        <v>86</v>
      </c>
    </row>
    <row r="113" spans="2:3" ht="15.75">
      <c r="B113" s="11" t="s">
        <v>4</v>
      </c>
      <c r="C113" s="11" t="s">
        <v>41</v>
      </c>
    </row>
    <row r="114" spans="2:3" ht="14.25">
      <c r="B114" s="11"/>
      <c r="C114" s="11" t="s">
        <v>30</v>
      </c>
    </row>
    <row r="115" spans="2:3" ht="15.75">
      <c r="B115" s="11"/>
      <c r="C115" s="10" t="s">
        <v>84</v>
      </c>
    </row>
    <row r="116" ht="12.75">
      <c r="C116" s="11" t="s">
        <v>42</v>
      </c>
    </row>
    <row r="117" ht="14.25">
      <c r="C117" s="11" t="s">
        <v>85</v>
      </c>
    </row>
    <row r="119" spans="2:3" ht="12.75">
      <c r="B119" s="12" t="s">
        <v>43</v>
      </c>
      <c r="C119" s="11"/>
    </row>
    <row r="120" ht="16.5" thickBot="1">
      <c r="B120" s="11" t="s">
        <v>86</v>
      </c>
    </row>
    <row r="121" spans="2:7" ht="17.25" thickBot="1" thickTop="1">
      <c r="B121" s="95" t="s">
        <v>128</v>
      </c>
      <c r="C121" s="96">
        <f>42*C68*(F15/(F22*(F21*C68)^0.5))^0.61</f>
        <v>3.1403882132046865</v>
      </c>
      <c r="D121" s="97" t="s">
        <v>1</v>
      </c>
      <c r="E121" s="96">
        <f>(C121)/0.3048</f>
        <v>10.303110935710913</v>
      </c>
      <c r="F121" s="98" t="s">
        <v>44</v>
      </c>
      <c r="G121" s="14"/>
    </row>
    <row r="122" spans="2:7" ht="16.5" thickTop="1">
      <c r="B122" s="14"/>
      <c r="C122" s="14"/>
      <c r="D122" s="14"/>
      <c r="E122" s="14"/>
      <c r="F122" s="14"/>
      <c r="G122" s="14"/>
    </row>
    <row r="123" spans="2:7" ht="15.75">
      <c r="B123" s="14"/>
      <c r="C123" s="14"/>
      <c r="D123" s="14"/>
      <c r="E123" s="14"/>
      <c r="F123" s="14"/>
      <c r="G123" s="14"/>
    </row>
    <row r="124" spans="1:4" ht="13.5" customHeight="1" thickBot="1">
      <c r="A124" s="18"/>
      <c r="B124" s="112" t="s">
        <v>152</v>
      </c>
      <c r="C124" s="113"/>
      <c r="D124" s="114" t="s">
        <v>153</v>
      </c>
    </row>
    <row r="125" spans="2:9" ht="13.5" customHeight="1" thickTop="1">
      <c r="B125" s="115" t="s">
        <v>80</v>
      </c>
      <c r="C125" s="116"/>
      <c r="D125" s="116">
        <f>E107</f>
        <v>12.038888501576597</v>
      </c>
      <c r="E125" s="119"/>
      <c r="F125" s="28"/>
      <c r="G125" s="28"/>
      <c r="H125" s="28"/>
      <c r="I125" s="29"/>
    </row>
    <row r="126" spans="2:9" ht="13.5" customHeight="1" thickBot="1">
      <c r="B126" s="117" t="s">
        <v>81</v>
      </c>
      <c r="C126" s="118"/>
      <c r="D126" s="118">
        <f>E121</f>
        <v>10.303110935710913</v>
      </c>
      <c r="E126" s="120"/>
      <c r="F126" s="28"/>
      <c r="G126" s="28"/>
      <c r="H126" s="28"/>
      <c r="I126" s="29"/>
    </row>
    <row r="127" spans="9:68" s="39" customFormat="1" ht="14.25" thickBot="1" thickTop="1">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1:11" ht="16.5" thickTop="1">
      <c r="A128" s="47" t="s">
        <v>108</v>
      </c>
      <c r="I128" s="5"/>
      <c r="J128" s="5"/>
      <c r="K128" s="5"/>
    </row>
    <row r="129" spans="1:7" ht="16.5" thickBot="1">
      <c r="A129" s="48"/>
      <c r="B129" s="31"/>
      <c r="C129" s="31"/>
      <c r="D129" s="31"/>
      <c r="E129" s="31"/>
      <c r="F129" s="31"/>
      <c r="G129" s="31"/>
    </row>
    <row r="130" spans="1:8" ht="17.25" thickBot="1" thickTop="1">
      <c r="A130" s="48"/>
      <c r="B130" s="132" t="s">
        <v>106</v>
      </c>
      <c r="C130" s="138" t="s">
        <v>160</v>
      </c>
      <c r="D130" s="136" t="s">
        <v>159</v>
      </c>
      <c r="E130" s="105" t="s">
        <v>105</v>
      </c>
      <c r="F130" s="105" t="s">
        <v>157</v>
      </c>
      <c r="G130" s="105" t="s">
        <v>158</v>
      </c>
      <c r="H130" s="106" t="s">
        <v>107</v>
      </c>
    </row>
    <row r="131" spans="1:8" ht="13.5" thickTop="1">
      <c r="A131" s="31"/>
      <c r="B131" s="108">
        <v>1</v>
      </c>
      <c r="C131" s="133">
        <f>0.09290304*B131</f>
        <v>0.09290304</v>
      </c>
      <c r="D131" s="137">
        <f>((4*C131)/(3.14159265))^(1/2)</f>
        <v>0.3439299703272109</v>
      </c>
      <c r="E131" s="107">
        <f>($F$15)*($F$16)*($C131)*(1-EXP(-($F$18)*($C$68)))</f>
        <v>201.0828130476</v>
      </c>
      <c r="F131" s="107">
        <f>(4*$H$13)/(3.141592654*($D131)^2*($C$88))</f>
        <v>3035.964221657713</v>
      </c>
      <c r="G131" s="107">
        <f>((0.235*(E131)^(2/5))-(1.02*D131))/0.3048</f>
        <v>5.281895187346387</v>
      </c>
      <c r="H131" s="107">
        <f>((42*D131*($F$15/($F$22*($F$21*D131)^0.5))^0.61))/0.3048</f>
        <v>4.801413443892138</v>
      </c>
    </row>
    <row r="132" spans="1:8" ht="12.75">
      <c r="A132" s="31"/>
      <c r="B132" s="109">
        <v>2</v>
      </c>
      <c r="C132" s="134">
        <f aca="true" t="shared" si="0" ref="C132:C150">0.09290304*B132</f>
        <v>0.18580608</v>
      </c>
      <c r="D132" s="137">
        <f aca="true" t="shared" si="1" ref="D132:D150">((4*C132)/(3.14159265))^(1/2)</f>
        <v>0.48639042854331777</v>
      </c>
      <c r="E132" s="107">
        <f aca="true" t="shared" si="2" ref="E132:E150">($F$15)*($F$16)*($C132)*(1-EXP(-($F$18)*($C$68)))</f>
        <v>402.1656260952</v>
      </c>
      <c r="F132" s="107">
        <f aca="true" t="shared" si="3" ref="F132:F150">(4*$H$13)/(3.141592654*($D132)^2*($C$88))</f>
        <v>1517.9821108288568</v>
      </c>
      <c r="G132" s="107">
        <f aca="true" t="shared" si="4" ref="G132:G150">((0.235*(E132)^(2/5))-(1.02*D132))/0.3048</f>
        <v>6.860501321557252</v>
      </c>
      <c r="H132" s="107">
        <f aca="true" t="shared" si="5" ref="H132:H150">((42*D132*($F$15/($F$22*($F$21*D132)^0.5))^0.61))/0.3048</f>
        <v>6.109097094904031</v>
      </c>
    </row>
    <row r="133" spans="1:8" ht="12.75">
      <c r="A133" s="31"/>
      <c r="B133" s="109">
        <v>3</v>
      </c>
      <c r="C133" s="134">
        <f t="shared" si="0"/>
        <v>0.27870912000000003</v>
      </c>
      <c r="D133" s="137">
        <f t="shared" si="1"/>
        <v>0.5957041828523856</v>
      </c>
      <c r="E133" s="107">
        <f t="shared" si="2"/>
        <v>603.2484391428001</v>
      </c>
      <c r="F133" s="107">
        <f t="shared" si="3"/>
        <v>1011.9880738859046</v>
      </c>
      <c r="G133" s="107">
        <f t="shared" si="4"/>
        <v>7.989279040164502</v>
      </c>
      <c r="H133" s="107">
        <f t="shared" si="5"/>
        <v>7.033455436876119</v>
      </c>
    </row>
    <row r="134" spans="1:8" ht="12.75">
      <c r="A134" s="31"/>
      <c r="B134" s="109">
        <v>4</v>
      </c>
      <c r="C134" s="134">
        <f t="shared" si="0"/>
        <v>0.37161216</v>
      </c>
      <c r="D134" s="137">
        <f t="shared" si="1"/>
        <v>0.6878599406544218</v>
      </c>
      <c r="E134" s="107">
        <f t="shared" si="2"/>
        <v>804.3312521904</v>
      </c>
      <c r="F134" s="107">
        <f t="shared" si="3"/>
        <v>758.9910554144283</v>
      </c>
      <c r="G134" s="107">
        <f t="shared" si="4"/>
        <v>8.898334844020162</v>
      </c>
      <c r="H134" s="107">
        <f t="shared" si="5"/>
        <v>7.7729334811691535</v>
      </c>
    </row>
    <row r="135" spans="1:8" ht="12.75">
      <c r="A135" s="31"/>
      <c r="B135" s="109">
        <v>5</v>
      </c>
      <c r="C135" s="134">
        <f t="shared" si="0"/>
        <v>0.4645152</v>
      </c>
      <c r="D135" s="137">
        <f t="shared" si="1"/>
        <v>0.7690507931511291</v>
      </c>
      <c r="E135" s="107">
        <f t="shared" si="2"/>
        <v>1005.414065238</v>
      </c>
      <c r="F135" s="107">
        <f t="shared" si="3"/>
        <v>607.1928443315427</v>
      </c>
      <c r="G135" s="107">
        <f t="shared" si="4"/>
        <v>9.672309719319685</v>
      </c>
      <c r="H135" s="107">
        <f t="shared" si="5"/>
        <v>8.399649817733172</v>
      </c>
    </row>
    <row r="136" spans="1:8" ht="12.75">
      <c r="A136" s="31"/>
      <c r="B136" s="109">
        <v>6</v>
      </c>
      <c r="C136" s="134">
        <f t="shared" si="0"/>
        <v>0.5574182400000001</v>
      </c>
      <c r="D136" s="137">
        <f t="shared" si="1"/>
        <v>0.8424529345522259</v>
      </c>
      <c r="E136" s="107">
        <f t="shared" si="2"/>
        <v>1206.4968782856001</v>
      </c>
      <c r="F136" s="107">
        <f t="shared" si="3"/>
        <v>505.99403694295216</v>
      </c>
      <c r="G136" s="107">
        <f t="shared" si="4"/>
        <v>10.353121344167167</v>
      </c>
      <c r="H136" s="107">
        <f t="shared" si="5"/>
        <v>8.949044417580085</v>
      </c>
    </row>
    <row r="137" spans="1:8" ht="12.75">
      <c r="A137" s="31"/>
      <c r="B137" s="109">
        <v>7</v>
      </c>
      <c r="C137" s="134">
        <f t="shared" si="0"/>
        <v>0.65032128</v>
      </c>
      <c r="D137" s="137">
        <f t="shared" si="1"/>
        <v>0.9099531699076239</v>
      </c>
      <c r="E137" s="107">
        <f t="shared" si="2"/>
        <v>1407.5796913332001</v>
      </c>
      <c r="F137" s="107">
        <f t="shared" si="3"/>
        <v>433.70917452253053</v>
      </c>
      <c r="G137" s="107">
        <f t="shared" si="4"/>
        <v>10.965008909738632</v>
      </c>
      <c r="H137" s="107">
        <f t="shared" si="5"/>
        <v>9.441492947216878</v>
      </c>
    </row>
    <row r="138" spans="1:8" ht="12.75">
      <c r="A138" s="31"/>
      <c r="B138" s="109">
        <v>8</v>
      </c>
      <c r="C138" s="134">
        <f t="shared" si="0"/>
        <v>0.74322432</v>
      </c>
      <c r="D138" s="137">
        <f t="shared" si="1"/>
        <v>0.9727808570866355</v>
      </c>
      <c r="E138" s="107">
        <f t="shared" si="2"/>
        <v>1608.6625043808</v>
      </c>
      <c r="F138" s="107">
        <f t="shared" si="3"/>
        <v>379.4955277072142</v>
      </c>
      <c r="G138" s="107">
        <f t="shared" si="4"/>
        <v>11.523420895351522</v>
      </c>
      <c r="H138" s="107">
        <f t="shared" si="5"/>
        <v>9.889922187204906</v>
      </c>
    </row>
    <row r="139" spans="1:8" ht="12.75">
      <c r="A139" s="31"/>
      <c r="B139" s="109">
        <v>9</v>
      </c>
      <c r="C139" s="134">
        <f t="shared" si="0"/>
        <v>0.8361273600000001</v>
      </c>
      <c r="D139" s="137">
        <f t="shared" si="1"/>
        <v>1.0317899109816326</v>
      </c>
      <c r="E139" s="107">
        <f t="shared" si="2"/>
        <v>1809.7453174284003</v>
      </c>
      <c r="F139" s="107">
        <f t="shared" si="3"/>
        <v>337.32935796196807</v>
      </c>
      <c r="G139" s="107">
        <f t="shared" si="4"/>
        <v>12.038888499378452</v>
      </c>
      <c r="H139" s="107">
        <f t="shared" si="5"/>
        <v>10.303110940269532</v>
      </c>
    </row>
    <row r="140" spans="1:8" ht="12.75">
      <c r="A140" s="31"/>
      <c r="B140" s="109">
        <v>10</v>
      </c>
      <c r="C140" s="134">
        <f t="shared" si="0"/>
        <v>0.9290304</v>
      </c>
      <c r="D140" s="137">
        <f t="shared" si="1"/>
        <v>1.0876020618281126</v>
      </c>
      <c r="E140" s="107">
        <f t="shared" si="2"/>
        <v>2010.828130476</v>
      </c>
      <c r="F140" s="107">
        <f t="shared" si="3"/>
        <v>303.5964221657713</v>
      </c>
      <c r="G140" s="107">
        <f t="shared" si="4"/>
        <v>12.518955182185616</v>
      </c>
      <c r="H140" s="107">
        <f t="shared" si="5"/>
        <v>10.687327158839366</v>
      </c>
    </row>
    <row r="141" spans="1:8" ht="12.75">
      <c r="A141" s="31"/>
      <c r="B141" s="109">
        <v>11</v>
      </c>
      <c r="C141" s="134">
        <f t="shared" si="0"/>
        <v>1.02193344</v>
      </c>
      <c r="D141" s="137">
        <f t="shared" si="1"/>
        <v>1.1406866657334247</v>
      </c>
      <c r="E141" s="107">
        <f t="shared" si="2"/>
        <v>2211.9109435236</v>
      </c>
      <c r="F141" s="107">
        <f t="shared" si="3"/>
        <v>275.9967474234285</v>
      </c>
      <c r="G141" s="107">
        <f t="shared" si="4"/>
        <v>12.969233732266819</v>
      </c>
      <c r="H141" s="107">
        <f t="shared" si="5"/>
        <v>11.047221510606963</v>
      </c>
    </row>
    <row r="142" spans="1:8" ht="12.75">
      <c r="A142" s="31"/>
      <c r="B142" s="109">
        <v>12</v>
      </c>
      <c r="C142" s="134">
        <f t="shared" si="0"/>
        <v>1.1148364800000001</v>
      </c>
      <c r="D142" s="137">
        <f t="shared" si="1"/>
        <v>1.1914083657047712</v>
      </c>
      <c r="E142" s="107">
        <f t="shared" si="2"/>
        <v>2412.9937565712003</v>
      </c>
      <c r="F142" s="107">
        <f t="shared" si="3"/>
        <v>252.99701847147614</v>
      </c>
      <c r="G142" s="107">
        <f t="shared" si="4"/>
        <v>13.394028286501856</v>
      </c>
      <c r="H142" s="107">
        <f t="shared" si="5"/>
        <v>11.386351517624856</v>
      </c>
    </row>
    <row r="143" spans="1:8" ht="12.75">
      <c r="A143" s="31"/>
      <c r="B143" s="109">
        <v>13</v>
      </c>
      <c r="C143" s="134">
        <f t="shared" si="0"/>
        <v>1.20773952</v>
      </c>
      <c r="D143" s="137">
        <f t="shared" si="1"/>
        <v>1.2400571431835672</v>
      </c>
      <c r="E143" s="107">
        <f t="shared" si="2"/>
        <v>2614.0765696188</v>
      </c>
      <c r="F143" s="107">
        <f t="shared" si="3"/>
        <v>233.53570935828563</v>
      </c>
      <c r="G143" s="107">
        <f t="shared" si="4"/>
        <v>13.79672140420001</v>
      </c>
      <c r="H143" s="107">
        <f t="shared" si="5"/>
        <v>11.707506810098549</v>
      </c>
    </row>
    <row r="144" spans="1:8" ht="12.75">
      <c r="A144" s="31"/>
      <c r="B144" s="109">
        <v>14</v>
      </c>
      <c r="C144" s="134">
        <f t="shared" si="0"/>
        <v>1.30064256</v>
      </c>
      <c r="D144" s="137">
        <f t="shared" si="1"/>
        <v>1.2868681140077511</v>
      </c>
      <c r="E144" s="107">
        <f t="shared" si="2"/>
        <v>2815.1593826664002</v>
      </c>
      <c r="F144" s="107">
        <f t="shared" si="3"/>
        <v>216.85458726126524</v>
      </c>
      <c r="G144" s="107">
        <f t="shared" si="4"/>
        <v>14.180026030774508</v>
      </c>
      <c r="H144" s="107">
        <f t="shared" si="5"/>
        <v>12.012920322196539</v>
      </c>
    </row>
    <row r="145" spans="1:8" ht="12.75">
      <c r="A145" s="31"/>
      <c r="B145" s="109">
        <v>15</v>
      </c>
      <c r="C145" s="134">
        <f t="shared" si="0"/>
        <v>1.3935456000000002</v>
      </c>
      <c r="D145" s="137">
        <f t="shared" si="1"/>
        <v>1.3320350473388989</v>
      </c>
      <c r="E145" s="107">
        <f t="shared" si="2"/>
        <v>3016.2421957140004</v>
      </c>
      <c r="F145" s="107">
        <f t="shared" si="3"/>
        <v>202.39761477718085</v>
      </c>
      <c r="G145" s="107">
        <f t="shared" si="4"/>
        <v>14.546155707816974</v>
      </c>
      <c r="H145" s="107">
        <f t="shared" si="5"/>
        <v>12.30441064256705</v>
      </c>
    </row>
    <row r="146" spans="1:8" ht="12.75">
      <c r="A146" s="31"/>
      <c r="B146" s="109">
        <v>20</v>
      </c>
      <c r="C146" s="134">
        <f t="shared" si="0"/>
        <v>1.8580608</v>
      </c>
      <c r="D146" s="137">
        <f t="shared" si="1"/>
        <v>1.5381015863022582</v>
      </c>
      <c r="E146" s="107">
        <f t="shared" si="2"/>
        <v>4021.656260952</v>
      </c>
      <c r="F146" s="107">
        <f t="shared" si="3"/>
        <v>151.79821108288567</v>
      </c>
      <c r="G146" s="107">
        <f t="shared" si="4"/>
        <v>16.174168457918313</v>
      </c>
      <c r="H146" s="107">
        <f t="shared" si="5"/>
        <v>13.598062333375946</v>
      </c>
    </row>
    <row r="147" spans="1:8" ht="12.75">
      <c r="A147" s="31"/>
      <c r="B147" s="109">
        <v>25</v>
      </c>
      <c r="C147" s="134">
        <f t="shared" si="0"/>
        <v>2.322576</v>
      </c>
      <c r="D147" s="137">
        <f t="shared" si="1"/>
        <v>1.7196498516360545</v>
      </c>
      <c r="E147" s="107">
        <f t="shared" si="2"/>
        <v>5027.070326190001</v>
      </c>
      <c r="F147" s="107">
        <f t="shared" si="3"/>
        <v>121.43856886630851</v>
      </c>
      <c r="G147" s="107">
        <f t="shared" si="4"/>
        <v>17.55723132770162</v>
      </c>
      <c r="H147" s="107">
        <f t="shared" si="5"/>
        <v>14.694447350768467</v>
      </c>
    </row>
    <row r="148" spans="1:8" ht="12.75">
      <c r="A148" s="31"/>
      <c r="B148" s="109">
        <v>50</v>
      </c>
      <c r="C148" s="134">
        <f t="shared" si="0"/>
        <v>4.645152</v>
      </c>
      <c r="D148" s="137">
        <f t="shared" si="1"/>
        <v>2.431952142716589</v>
      </c>
      <c r="E148" s="107">
        <f t="shared" si="2"/>
        <v>10054.140652380001</v>
      </c>
      <c r="F148" s="107">
        <f t="shared" si="3"/>
        <v>60.71928443315426</v>
      </c>
      <c r="G148" s="107">
        <f t="shared" si="4"/>
        <v>22.62189981807404</v>
      </c>
      <c r="H148" s="107">
        <f t="shared" si="5"/>
        <v>18.696537315693103</v>
      </c>
    </row>
    <row r="149" spans="1:8" ht="12.75">
      <c r="A149" s="31"/>
      <c r="B149" s="109">
        <v>75</v>
      </c>
      <c r="C149" s="134">
        <f t="shared" si="0"/>
        <v>6.967728</v>
      </c>
      <c r="D149" s="137">
        <f t="shared" si="1"/>
        <v>2.978520914261928</v>
      </c>
      <c r="E149" s="107">
        <f t="shared" si="2"/>
        <v>15081.210978570001</v>
      </c>
      <c r="F149" s="107">
        <f t="shared" si="3"/>
        <v>40.47952295543619</v>
      </c>
      <c r="G149" s="107">
        <f t="shared" si="4"/>
        <v>26.20907858508271</v>
      </c>
      <c r="H149" s="107">
        <f t="shared" si="5"/>
        <v>21.525482406150026</v>
      </c>
    </row>
    <row r="150" spans="1:8" ht="13.5" thickBot="1">
      <c r="A150" s="31"/>
      <c r="B150" s="110">
        <v>100</v>
      </c>
      <c r="C150" s="135">
        <f t="shared" si="0"/>
        <v>9.290304</v>
      </c>
      <c r="D150" s="135">
        <f t="shared" si="1"/>
        <v>3.439299703272109</v>
      </c>
      <c r="E150" s="111">
        <f t="shared" si="2"/>
        <v>20108.281304760003</v>
      </c>
      <c r="F150" s="111">
        <f t="shared" si="3"/>
        <v>30.35964221657713</v>
      </c>
      <c r="G150" s="111">
        <f t="shared" si="4"/>
        <v>29.079021158447972</v>
      </c>
      <c r="H150" s="111">
        <f t="shared" si="5"/>
        <v>23.78861206909045</v>
      </c>
    </row>
    <row r="151" spans="1:7" ht="12.75">
      <c r="A151" s="31"/>
      <c r="B151" s="50"/>
      <c r="C151" s="49"/>
      <c r="D151" s="49"/>
      <c r="E151" s="49"/>
      <c r="F151" s="49"/>
      <c r="G151" s="31"/>
    </row>
    <row r="152" spans="2:7" ht="15.75">
      <c r="B152" s="139" t="s">
        <v>163</v>
      </c>
      <c r="C152" s="140"/>
      <c r="D152" s="140"/>
      <c r="E152" s="140"/>
      <c r="F152" s="140"/>
      <c r="G152" s="141"/>
    </row>
    <row r="153" spans="1:7" ht="15.75">
      <c r="A153" s="31"/>
      <c r="B153" s="139" t="s">
        <v>131</v>
      </c>
      <c r="C153" s="140"/>
      <c r="D153" s="140"/>
      <c r="E153" s="140"/>
      <c r="F153" s="140"/>
      <c r="G153" s="141"/>
    </row>
    <row r="154" spans="1:7" ht="15.75">
      <c r="A154" s="31"/>
      <c r="B154" s="139" t="s">
        <v>132</v>
      </c>
      <c r="C154" s="140"/>
      <c r="D154" s="140"/>
      <c r="E154" s="140"/>
      <c r="F154" s="140"/>
      <c r="G154" s="141"/>
    </row>
    <row r="155" spans="1:7" ht="15.75">
      <c r="A155" s="31"/>
      <c r="B155" s="139" t="s">
        <v>133</v>
      </c>
      <c r="C155" s="140"/>
      <c r="D155" s="140"/>
      <c r="E155" s="140"/>
      <c r="F155" s="140"/>
      <c r="G155" s="141"/>
    </row>
    <row r="156" ht="12.75">
      <c r="E156" s="49"/>
    </row>
    <row r="157" ht="15">
      <c r="B157" s="15"/>
    </row>
    <row r="158" spans="2:6" ht="12.75">
      <c r="B158" s="76" t="s">
        <v>97</v>
      </c>
      <c r="C158" s="41"/>
      <c r="D158" s="41"/>
      <c r="E158" s="41"/>
      <c r="F158" s="41"/>
    </row>
    <row r="159" spans="2:6" ht="12.75">
      <c r="B159" s="76" t="s">
        <v>115</v>
      </c>
      <c r="C159" s="41"/>
      <c r="D159" s="41"/>
      <c r="E159" s="41"/>
      <c r="F159" s="41"/>
    </row>
    <row r="160" spans="2:6" ht="12.75">
      <c r="B160" s="76" t="s">
        <v>95</v>
      </c>
      <c r="C160" s="41"/>
      <c r="D160" s="41"/>
      <c r="E160" s="41"/>
      <c r="F160" s="41"/>
    </row>
    <row r="161" spans="2:6" ht="12.75">
      <c r="B161" s="76" t="s">
        <v>71</v>
      </c>
      <c r="C161" s="41"/>
      <c r="D161" s="41"/>
      <c r="E161" s="41"/>
      <c r="F161" s="41"/>
    </row>
    <row r="162" spans="2:6" ht="12.75">
      <c r="B162" s="76" t="s">
        <v>72</v>
      </c>
      <c r="C162" s="41"/>
      <c r="D162" s="41"/>
      <c r="E162" s="41"/>
      <c r="F162" s="41"/>
    </row>
    <row r="163" spans="2:6" ht="12.75">
      <c r="B163" s="76" t="s">
        <v>78</v>
      </c>
      <c r="C163" s="41"/>
      <c r="D163" s="41"/>
      <c r="E163" s="41"/>
      <c r="F163" s="41"/>
    </row>
    <row r="164" spans="2:6" ht="12.75">
      <c r="B164" s="76" t="s">
        <v>77</v>
      </c>
      <c r="C164" s="41"/>
      <c r="D164" s="41"/>
      <c r="E164" s="41"/>
      <c r="F164" s="41"/>
    </row>
    <row r="165" spans="2:6" ht="12.75">
      <c r="B165" s="76" t="s">
        <v>79</v>
      </c>
      <c r="C165" s="41"/>
      <c r="D165" s="41"/>
      <c r="E165" s="41"/>
      <c r="F165" s="41"/>
    </row>
    <row r="166" spans="2:6" ht="12.75">
      <c r="B166" s="76" t="s">
        <v>129</v>
      </c>
      <c r="C166" s="41"/>
      <c r="D166" s="41"/>
      <c r="E166" s="41"/>
      <c r="F166" s="41"/>
    </row>
    <row r="179" ht="15" customHeight="1"/>
    <row r="180" ht="13.5" customHeight="1"/>
    <row r="181" spans="1:8" s="77" customFormat="1" ht="12.75">
      <c r="A181" s="78" t="s">
        <v>109</v>
      </c>
      <c r="B181" s="79"/>
      <c r="C181" s="80" t="s">
        <v>110</v>
      </c>
      <c r="D181" s="81"/>
      <c r="E181" s="80" t="s">
        <v>111</v>
      </c>
      <c r="F181" s="79"/>
      <c r="G181" s="82"/>
      <c r="H181" s="82"/>
    </row>
    <row r="182" spans="1:8" s="77" customFormat="1" ht="12.75">
      <c r="A182" s="83"/>
      <c r="B182" s="83"/>
      <c r="C182" s="84"/>
      <c r="D182" s="83"/>
      <c r="E182" s="84"/>
      <c r="F182" s="82"/>
      <c r="G182" s="82"/>
      <c r="H182" s="82"/>
    </row>
    <row r="183" spans="1:8" s="77" customFormat="1" ht="12.75">
      <c r="A183" s="78" t="s">
        <v>112</v>
      </c>
      <c r="B183" s="79"/>
      <c r="C183" s="80" t="s">
        <v>110</v>
      </c>
      <c r="D183" s="81"/>
      <c r="E183" s="80" t="s">
        <v>111</v>
      </c>
      <c r="F183" s="79"/>
      <c r="G183" s="82"/>
      <c r="H183" s="82"/>
    </row>
    <row r="184" spans="1:8" s="77" customFormat="1" ht="12.75">
      <c r="A184" s="83"/>
      <c r="B184" s="83"/>
      <c r="C184" s="83"/>
      <c r="D184" s="83"/>
      <c r="E184" s="83"/>
      <c r="F184" s="83"/>
      <c r="G184" s="83"/>
      <c r="H184" s="82"/>
    </row>
    <row r="185" spans="1:8" s="77" customFormat="1" ht="12.75">
      <c r="A185" s="78" t="s">
        <v>113</v>
      </c>
      <c r="B185" s="83"/>
      <c r="C185" s="83"/>
      <c r="D185" s="83"/>
      <c r="E185" s="83"/>
      <c r="F185" s="83"/>
      <c r="G185" s="83"/>
      <c r="H185" s="82"/>
    </row>
    <row r="186" spans="1:8" s="77" customFormat="1" ht="12.75">
      <c r="A186" s="87"/>
      <c r="B186" s="87"/>
      <c r="C186" s="87"/>
      <c r="D186" s="87"/>
      <c r="E186" s="87"/>
      <c r="F186" s="87"/>
      <c r="G186" s="82"/>
      <c r="H186" s="82"/>
    </row>
    <row r="187" spans="1:8" s="77" customFormat="1" ht="12.75">
      <c r="A187" s="87"/>
      <c r="B187" s="87"/>
      <c r="C187" s="87"/>
      <c r="D187" s="87"/>
      <c r="E187" s="87"/>
      <c r="F187" s="87"/>
      <c r="G187" s="82"/>
      <c r="H187" s="82"/>
    </row>
    <row r="188" spans="1:8" s="77" customFormat="1" ht="12.75">
      <c r="A188" s="87"/>
      <c r="B188" s="87"/>
      <c r="C188" s="87"/>
      <c r="D188" s="87"/>
      <c r="E188" s="87"/>
      <c r="F188" s="87"/>
      <c r="G188" s="82"/>
      <c r="H188" s="82"/>
    </row>
    <row r="189" spans="1:8" s="77" customFormat="1" ht="12.75">
      <c r="A189" s="87"/>
      <c r="B189" s="87"/>
      <c r="C189" s="87"/>
      <c r="D189" s="87"/>
      <c r="E189" s="87"/>
      <c r="F189" s="87"/>
      <c r="G189" s="82"/>
      <c r="H189" s="82"/>
    </row>
    <row r="190" spans="1:8" s="77" customFormat="1" ht="12.75">
      <c r="A190" s="87"/>
      <c r="B190" s="87"/>
      <c r="C190" s="87"/>
      <c r="D190" s="87"/>
      <c r="E190" s="87"/>
      <c r="F190" s="87"/>
      <c r="G190" s="82"/>
      <c r="H190" s="82"/>
    </row>
    <row r="191" spans="1:8" s="77" customFormat="1" ht="12.75">
      <c r="A191" s="87"/>
      <c r="B191" s="87"/>
      <c r="C191" s="87"/>
      <c r="D191" s="87"/>
      <c r="E191" s="87"/>
      <c r="F191" s="87"/>
      <c r="G191" s="82"/>
      <c r="H191" s="82"/>
    </row>
    <row r="192" spans="1:8" s="77" customFormat="1" ht="18">
      <c r="A192" s="87"/>
      <c r="B192" s="87"/>
      <c r="C192" s="88" t="s">
        <v>5</v>
      </c>
      <c r="D192" s="87"/>
      <c r="E192" s="87"/>
      <c r="F192" s="87"/>
      <c r="G192" s="82"/>
      <c r="H192" s="82"/>
    </row>
    <row r="193" spans="1:8" s="77" customFormat="1" ht="12.75">
      <c r="A193" s="87"/>
      <c r="B193" s="87"/>
      <c r="C193" s="87"/>
      <c r="D193" s="87"/>
      <c r="E193" s="87"/>
      <c r="F193" s="87"/>
      <c r="G193" s="82"/>
      <c r="H193" s="82"/>
    </row>
    <row r="194" spans="1:8" s="77" customFormat="1" ht="12.75">
      <c r="A194" s="87"/>
      <c r="B194" s="87"/>
      <c r="C194" s="87"/>
      <c r="D194" s="87"/>
      <c r="E194" s="87"/>
      <c r="F194" s="87"/>
      <c r="G194" s="82"/>
      <c r="H194" s="82"/>
    </row>
    <row r="195" spans="1:8" s="77" customFormat="1" ht="12.75">
      <c r="A195" s="87"/>
      <c r="B195" s="87"/>
      <c r="C195" s="87"/>
      <c r="D195" s="87"/>
      <c r="E195" s="87"/>
      <c r="F195" s="87"/>
      <c r="G195" s="82"/>
      <c r="H195" s="82"/>
    </row>
    <row r="196" spans="1:8" s="77" customFormat="1" ht="12.75">
      <c r="A196" s="87"/>
      <c r="B196" s="87"/>
      <c r="C196" s="87"/>
      <c r="D196" s="87"/>
      <c r="E196" s="87"/>
      <c r="F196" s="87"/>
      <c r="G196" s="82"/>
      <c r="H196" s="82"/>
    </row>
    <row r="197" spans="2:6" s="77" customFormat="1" ht="13.5" thickBot="1">
      <c r="B197" s="85"/>
      <c r="C197" s="86"/>
      <c r="D197" s="86"/>
      <c r="E197" s="86"/>
      <c r="F197" s="86"/>
    </row>
    <row r="198" spans="1:6" s="123" customFormat="1" ht="14.25" thickBot="1" thickTop="1">
      <c r="A198" s="121" t="s">
        <v>137</v>
      </c>
      <c r="B198" s="122" t="s">
        <v>139</v>
      </c>
      <c r="C198" s="122"/>
      <c r="D198" s="122"/>
      <c r="E198" s="122"/>
      <c r="F198" s="121" t="s">
        <v>110</v>
      </c>
    </row>
    <row r="199" spans="1:6" s="123" customFormat="1" ht="14.25" thickBot="1" thickTop="1">
      <c r="A199" s="124" t="s">
        <v>138</v>
      </c>
      <c r="B199" s="125" t="s">
        <v>162</v>
      </c>
      <c r="C199" s="125"/>
      <c r="D199" s="125" t="s">
        <v>5</v>
      </c>
      <c r="E199" s="125"/>
      <c r="F199" s="124" t="s">
        <v>161</v>
      </c>
    </row>
    <row r="200" spans="1:6" s="123" customFormat="1" ht="12.75">
      <c r="A200" s="126"/>
      <c r="B200" s="127"/>
      <c r="C200" s="127"/>
      <c r="D200" s="127"/>
      <c r="E200" s="127"/>
      <c r="F200" s="126"/>
    </row>
    <row r="201" spans="1:6" s="123" customFormat="1" ht="12.75">
      <c r="A201" s="126"/>
      <c r="B201" s="127"/>
      <c r="C201" s="127"/>
      <c r="D201" s="127"/>
      <c r="E201" s="127"/>
      <c r="F201" s="126"/>
    </row>
    <row r="202" spans="1:6" s="123" customFormat="1" ht="12.75">
      <c r="A202" s="126"/>
      <c r="B202" s="127"/>
      <c r="C202" s="127"/>
      <c r="D202" s="127"/>
      <c r="E202" s="127"/>
      <c r="F202" s="126"/>
    </row>
    <row r="203" spans="1:6" s="123" customFormat="1" ht="12.75">
      <c r="A203" s="126"/>
      <c r="B203" s="127"/>
      <c r="C203" s="127"/>
      <c r="D203" s="127"/>
      <c r="E203" s="127"/>
      <c r="F203" s="126"/>
    </row>
    <row r="204" spans="1:6" s="123" customFormat="1" ht="12.75">
      <c r="A204" s="126"/>
      <c r="B204" s="127"/>
      <c r="C204" s="127"/>
      <c r="D204" s="127"/>
      <c r="E204" s="127"/>
      <c r="F204" s="126"/>
    </row>
    <row r="205" spans="1:6" s="123" customFormat="1" ht="12.75">
      <c r="A205" s="126"/>
      <c r="B205" s="127"/>
      <c r="C205" s="127"/>
      <c r="D205" s="127"/>
      <c r="E205" s="127"/>
      <c r="F205" s="126"/>
    </row>
    <row r="206" spans="1:6" s="123" customFormat="1" ht="12.75">
      <c r="A206" s="126"/>
      <c r="B206" s="127"/>
      <c r="C206" s="127"/>
      <c r="D206" s="127"/>
      <c r="E206" s="127"/>
      <c r="F206" s="126"/>
    </row>
    <row r="207" spans="1:6" s="123" customFormat="1" ht="12.75">
      <c r="A207" s="126"/>
      <c r="B207" s="127"/>
      <c r="C207" s="127"/>
      <c r="D207" s="127"/>
      <c r="E207" s="127"/>
      <c r="F207" s="126"/>
    </row>
    <row r="208" spans="1:6" s="123" customFormat="1" ht="12.75">
      <c r="A208" s="126"/>
      <c r="B208" s="127"/>
      <c r="C208" s="127"/>
      <c r="D208" s="127"/>
      <c r="E208" s="127"/>
      <c r="F208" s="126"/>
    </row>
    <row r="209" spans="1:6" s="123" customFormat="1" ht="12.75">
      <c r="A209" s="126"/>
      <c r="B209" s="127"/>
      <c r="C209" s="127"/>
      <c r="D209" s="127"/>
      <c r="E209" s="127"/>
      <c r="F209" s="126"/>
    </row>
    <row r="210" spans="1:6" s="123" customFormat="1" ht="12.75">
      <c r="A210" s="126"/>
      <c r="B210" s="127"/>
      <c r="C210" s="127"/>
      <c r="D210" s="127"/>
      <c r="E210" s="127"/>
      <c r="F210" s="126"/>
    </row>
    <row r="211" spans="1:6" s="123" customFormat="1" ht="12.75">
      <c r="A211" s="126"/>
      <c r="B211" s="127"/>
      <c r="C211" s="127"/>
      <c r="D211" s="127"/>
      <c r="E211" s="127"/>
      <c r="F211" s="126"/>
    </row>
    <row r="212" spans="1:6" s="123" customFormat="1" ht="12.75">
      <c r="A212" s="126"/>
      <c r="B212" s="127"/>
      <c r="C212" s="127"/>
      <c r="D212" s="127"/>
      <c r="E212" s="127"/>
      <c r="F212" s="126"/>
    </row>
    <row r="213" spans="1:6" s="123" customFormat="1" ht="12.75">
      <c r="A213" s="126"/>
      <c r="B213" s="127"/>
      <c r="C213" s="127"/>
      <c r="D213" s="127"/>
      <c r="E213" s="127"/>
      <c r="F213" s="126"/>
    </row>
    <row r="214" spans="1:6" s="123" customFormat="1" ht="12.75">
      <c r="A214" s="126"/>
      <c r="B214" s="127"/>
      <c r="C214" s="127"/>
      <c r="D214" s="127"/>
      <c r="E214" s="127"/>
      <c r="F214" s="126"/>
    </row>
    <row r="215" spans="1:6" s="123" customFormat="1" ht="12.75">
      <c r="A215" s="126"/>
      <c r="B215" s="127"/>
      <c r="C215" s="127"/>
      <c r="D215" s="127"/>
      <c r="E215" s="127"/>
      <c r="F215" s="126"/>
    </row>
    <row r="216" spans="1:6" s="123" customFormat="1" ht="13.5" thickBot="1">
      <c r="A216" s="128"/>
      <c r="B216" s="129"/>
      <c r="C216" s="129"/>
      <c r="D216" s="129"/>
      <c r="E216" s="130"/>
      <c r="F216" s="131"/>
    </row>
    <row r="217" s="77" customFormat="1" ht="13.5" thickTop="1"/>
    <row r="218" s="77" customFormat="1" ht="12.75"/>
    <row r="219" s="77" customFormat="1" ht="12.75"/>
    <row r="220" s="77" customFormat="1" ht="12.75"/>
    <row r="221" s="77" customFormat="1" ht="12.75"/>
    <row r="222" s="77" customFormat="1" ht="12.75"/>
    <row r="223" s="77" customFormat="1" ht="12.75"/>
    <row r="224" s="77" customFormat="1" ht="12.75"/>
    <row r="225" s="77" customFormat="1" ht="12.75"/>
    <row r="226" s="77" customFormat="1" ht="12.75"/>
    <row r="227" s="77" customFormat="1" ht="12.75"/>
    <row r="228" s="77" customFormat="1" ht="12.75"/>
    <row r="229" s="77" customFormat="1" ht="12.75"/>
    <row r="230" s="77" customFormat="1" ht="12.75"/>
    <row r="231" s="77" customFormat="1" ht="12.75"/>
    <row r="232" s="77" customFormat="1" ht="12.75"/>
    <row r="233" s="77" customFormat="1" ht="12.75"/>
    <row r="234" s="77" customFormat="1" ht="12.75"/>
    <row r="235" s="77" customFormat="1" ht="12.75"/>
    <row r="236" s="77" customFormat="1" ht="12.75"/>
    <row r="237" s="77" customFormat="1" ht="12.75"/>
    <row r="238" s="77" customFormat="1" ht="12.75"/>
    <row r="239" s="77" customFormat="1" ht="12.75"/>
    <row r="240" s="77" customFormat="1" ht="12.75"/>
    <row r="241" s="77" customFormat="1" ht="12.75"/>
    <row r="242" s="77" customFormat="1" ht="12.75"/>
    <row r="243" s="77" customFormat="1" ht="12.75"/>
    <row r="244" s="77" customFormat="1" ht="12.75"/>
    <row r="245" s="77" customFormat="1" ht="12.75"/>
    <row r="246" s="77" customFormat="1" ht="12.75"/>
    <row r="247" s="77" customFormat="1" ht="12.75"/>
    <row r="248" s="77" customFormat="1" ht="12.75"/>
    <row r="249" s="77" customFormat="1" ht="12.75"/>
    <row r="250" s="77" customFormat="1" ht="12.75"/>
    <row r="251" s="77" customFormat="1" ht="12.75"/>
    <row r="252" s="77" customFormat="1" ht="12.75"/>
    <row r="253" s="77" customFormat="1" ht="12.75"/>
    <row r="254" s="77" customFormat="1" ht="12.75"/>
    <row r="255" s="77" customFormat="1" ht="12.75"/>
    <row r="256" s="77" customFormat="1" ht="12.75"/>
    <row r="257" s="77" customFormat="1" ht="12.75"/>
    <row r="258" s="77" customFormat="1" ht="12.75"/>
    <row r="259" s="77" customFormat="1" ht="12.75"/>
    <row r="260" s="77" customFormat="1" ht="12.75"/>
    <row r="261" s="77" customFormat="1" ht="12.75"/>
    <row r="262" s="77" customFormat="1" ht="12.75"/>
    <row r="263" s="77" customFormat="1" ht="12.75"/>
    <row r="264" s="77" customFormat="1" ht="12.75"/>
    <row r="265" s="77" customFormat="1" ht="12.75"/>
    <row r="266" s="77" customFormat="1" ht="12.75"/>
    <row r="267" s="77" customFormat="1" ht="12.75"/>
    <row r="268" s="77" customFormat="1" ht="12.75"/>
    <row r="269" s="77" customFormat="1" ht="12.75"/>
    <row r="270" s="77" customFormat="1" ht="12.75"/>
    <row r="271" s="77" customFormat="1" ht="12.75"/>
    <row r="272" s="77" customFormat="1" ht="12.75"/>
    <row r="273" s="77" customFormat="1" ht="12.75"/>
    <row r="274" s="77" customFormat="1" ht="12.75"/>
    <row r="275" s="77" customFormat="1" ht="12.75"/>
    <row r="276" s="77" customFormat="1" ht="12.75"/>
    <row r="277" s="77" customFormat="1" ht="12.75"/>
    <row r="278" s="77" customFormat="1" ht="12.75"/>
    <row r="279" s="77" customFormat="1" ht="12.75"/>
    <row r="280" s="77" customFormat="1" ht="12.75"/>
    <row r="281" s="77" customFormat="1" ht="12.75"/>
    <row r="282" s="77" customFormat="1" ht="12.75"/>
    <row r="283" s="77" customFormat="1" ht="12.75"/>
    <row r="284" s="77" customFormat="1" ht="12.75"/>
    <row r="285" s="77" customFormat="1" ht="12.75"/>
    <row r="286" s="77" customFormat="1" ht="12.75"/>
    <row r="287" s="77" customFormat="1" ht="12.75"/>
    <row r="288" s="77" customFormat="1" ht="12.75"/>
    <row r="289" s="77" customFormat="1" ht="12.75"/>
    <row r="290" s="77" customFormat="1" ht="12.75"/>
    <row r="291" s="77" customFormat="1" ht="12.75"/>
    <row r="292" s="77" customFormat="1" ht="12.75"/>
    <row r="293" s="77" customFormat="1" ht="12.75"/>
    <row r="294" s="77" customFormat="1" ht="12.75"/>
    <row r="295" s="77" customFormat="1" ht="12.75"/>
    <row r="296" s="77" customFormat="1" ht="12.75"/>
    <row r="297" s="77" customFormat="1" ht="12.75"/>
    <row r="298" s="77" customFormat="1" ht="12.75"/>
    <row r="299" s="77" customFormat="1" ht="12.75"/>
    <row r="300" s="77" customFormat="1" ht="12.75"/>
    <row r="301" s="77" customFormat="1" ht="12.75"/>
    <row r="302" s="77" customFormat="1" ht="12.75"/>
    <row r="303" s="77" customFormat="1" ht="12.75"/>
    <row r="304" s="77" customFormat="1" ht="12.75"/>
    <row r="305" s="77" customFormat="1" ht="12.75"/>
    <row r="306" s="77" customFormat="1" ht="12.75"/>
    <row r="307" s="77" customFormat="1" ht="12.75"/>
    <row r="308" s="77" customFormat="1" ht="12.75"/>
    <row r="309" s="77" customFormat="1" ht="12.75"/>
    <row r="310" s="77" customFormat="1" ht="12.75"/>
    <row r="311" s="77" customFormat="1" ht="12.75"/>
    <row r="312" s="77" customFormat="1" ht="12.75"/>
    <row r="313" s="77" customFormat="1" ht="12.75"/>
    <row r="314" s="77" customFormat="1" ht="12.75"/>
    <row r="315" s="77" customFormat="1" ht="12.75"/>
    <row r="316" s="77" customFormat="1" ht="12.75"/>
    <row r="317" s="77" customFormat="1" ht="12.75"/>
    <row r="318" s="77" customFormat="1" ht="12.75"/>
    <row r="319" s="77" customFormat="1" ht="12.75"/>
    <row r="320" s="77" customFormat="1" ht="12.75"/>
    <row r="321" s="77" customFormat="1" ht="12.75"/>
    <row r="322" s="77" customFormat="1" ht="12.75"/>
    <row r="323" s="77" customFormat="1" ht="12.75"/>
    <row r="324" s="77" customFormat="1" ht="12.75"/>
    <row r="325" s="77" customFormat="1" ht="12.75"/>
    <row r="326" s="77" customFormat="1" ht="12.75"/>
    <row r="327" s="77" customFormat="1" ht="12.75"/>
    <row r="328" s="77" customFormat="1" ht="12.75"/>
    <row r="329" s="77" customFormat="1" ht="12.75"/>
    <row r="330" s="77" customFormat="1" ht="12.75"/>
    <row r="331" s="77" customFormat="1" ht="12.75"/>
    <row r="332" s="77" customFormat="1" ht="12.75"/>
    <row r="333" s="77" customFormat="1" ht="12.75"/>
    <row r="334" s="77" customFormat="1" ht="12.75"/>
    <row r="335" s="77" customFormat="1" ht="12.75"/>
    <row r="336" s="77" customFormat="1" ht="12.75"/>
    <row r="337" s="77" customFormat="1" ht="12.75"/>
    <row r="338" s="77" customFormat="1" ht="12.75"/>
    <row r="339" s="77" customFormat="1" ht="12.75"/>
    <row r="340" s="77" customFormat="1" ht="12.75"/>
    <row r="341" s="77" customFormat="1" ht="12.75"/>
    <row r="342" s="77" customFormat="1" ht="12.75"/>
    <row r="343" s="77" customFormat="1" ht="12.75"/>
    <row r="344" s="77" customFormat="1" ht="12.75"/>
    <row r="345" s="77" customFormat="1" ht="12.75"/>
    <row r="346" s="77" customFormat="1" ht="12.75"/>
    <row r="347" s="77" customFormat="1" ht="12.75"/>
    <row r="348" s="77" customFormat="1" ht="12.75"/>
    <row r="349" s="77" customFormat="1" ht="12.75"/>
    <row r="350" s="77" customFormat="1" ht="12.75"/>
    <row r="351" s="77" customFormat="1" ht="12.75"/>
    <row r="352" s="77" customFormat="1" ht="12.75"/>
    <row r="353" s="77" customFormat="1" ht="12.75"/>
    <row r="354" s="77" customFormat="1" ht="12.75"/>
    <row r="355" s="77" customFormat="1" ht="12.75"/>
    <row r="356" s="77" customFormat="1" ht="12.75"/>
    <row r="357" s="77" customFormat="1" ht="12.75"/>
    <row r="358" s="77" customFormat="1" ht="12.75"/>
    <row r="359" s="77" customFormat="1" ht="12.75"/>
    <row r="360" s="77" customFormat="1" ht="12.75"/>
    <row r="361" s="77" customFormat="1" ht="12.75"/>
    <row r="362" s="77" customFormat="1" ht="12.75"/>
    <row r="363" s="77" customFormat="1" ht="12.75"/>
    <row r="364" s="77" customFormat="1" ht="12.75"/>
    <row r="365" s="77" customFormat="1" ht="12.75"/>
    <row r="366" s="77" customFormat="1" ht="12.75"/>
    <row r="367" s="77" customFormat="1" ht="12.75"/>
    <row r="368" s="77" customFormat="1" ht="12.75"/>
    <row r="369" s="77" customFormat="1" ht="12.75"/>
    <row r="370" s="77" customFormat="1" ht="12.75"/>
    <row r="371" s="77" customFormat="1" ht="12.75"/>
    <row r="372" s="77" customFormat="1" ht="12.75"/>
    <row r="373" s="77" customFormat="1" ht="12.75"/>
    <row r="374" s="77" customFormat="1" ht="12.75"/>
    <row r="375" s="77" customFormat="1" ht="12.75"/>
    <row r="376" s="77" customFormat="1" ht="12.75"/>
    <row r="377" s="77" customFormat="1" ht="12.75"/>
    <row r="378" s="77" customFormat="1" ht="12.75"/>
    <row r="379" s="77" customFormat="1" ht="12.75"/>
    <row r="380" s="77" customFormat="1" ht="12.75"/>
    <row r="381" s="77" customFormat="1" ht="12.75"/>
    <row r="382" s="77" customFormat="1" ht="12.75"/>
    <row r="383" s="77" customFormat="1" ht="12.75"/>
    <row r="384" s="77" customFormat="1" ht="12.75"/>
    <row r="385" s="77" customFormat="1" ht="12.75"/>
    <row r="386" s="77" customFormat="1" ht="12.75"/>
    <row r="387" s="77" customFormat="1" ht="12.75"/>
    <row r="388" s="77" customFormat="1" ht="12.75"/>
    <row r="389" s="77" customFormat="1" ht="12.75"/>
    <row r="390" s="77" customFormat="1" ht="12.75"/>
    <row r="391" s="77" customFormat="1" ht="12.75"/>
    <row r="392" s="77" customFormat="1" ht="12.75"/>
    <row r="393" s="77" customFormat="1" ht="12.75"/>
    <row r="394" s="77" customFormat="1" ht="12.75"/>
    <row r="395" s="77" customFormat="1" ht="12.75"/>
    <row r="396" s="77" customFormat="1" ht="12.75"/>
    <row r="397" s="77" customFormat="1" ht="12.75"/>
    <row r="398" s="77" customFormat="1" ht="12.75"/>
    <row r="399" s="77" customFormat="1" ht="12.75"/>
    <row r="400" s="77" customFormat="1" ht="12.75"/>
    <row r="401" s="77" customFormat="1" ht="12.75"/>
    <row r="402" s="77" customFormat="1" ht="12.75"/>
    <row r="403" s="77" customFormat="1" ht="12.75"/>
    <row r="404" s="77" customFormat="1" ht="12.75"/>
    <row r="405" s="77" customFormat="1" ht="12.75"/>
    <row r="406" s="77" customFormat="1" ht="12.75"/>
    <row r="407" s="77" customFormat="1" ht="12.75"/>
    <row r="408" s="77" customFormat="1" ht="12.75"/>
    <row r="409" s="77" customFormat="1" ht="12.75"/>
    <row r="410" s="77" customFormat="1" ht="12.75"/>
    <row r="411" s="77" customFormat="1" ht="12.75"/>
    <row r="412" s="77" customFormat="1" ht="12.75"/>
    <row r="413" s="77" customFormat="1" ht="12.75"/>
    <row r="414" s="77" customFormat="1" ht="12.75"/>
    <row r="415" s="77" customFormat="1" ht="12.75"/>
    <row r="416" s="77" customFormat="1" ht="12.75"/>
    <row r="417" s="77" customFormat="1" ht="12.75"/>
    <row r="418" s="77" customFormat="1" ht="12.75"/>
    <row r="419" s="77" customFormat="1" ht="12.75"/>
    <row r="420" s="77" customFormat="1" ht="12.75"/>
    <row r="421" s="77" customFormat="1" ht="12.75"/>
    <row r="422" s="77" customFormat="1" ht="12.75"/>
    <row r="423" s="77" customFormat="1" ht="12.75"/>
    <row r="424" s="77" customFormat="1" ht="12.75"/>
    <row r="425" s="77" customFormat="1" ht="12.75"/>
    <row r="426" s="77" customFormat="1" ht="12.75"/>
    <row r="427" s="77" customFormat="1" ht="12.75"/>
    <row r="428" s="77" customFormat="1" ht="12.75"/>
    <row r="429" s="77" customFormat="1" ht="12.75"/>
    <row r="430" s="77" customFormat="1" ht="12.75"/>
    <row r="431" s="77" customFormat="1" ht="12.75"/>
    <row r="432" s="77" customFormat="1" ht="12.75"/>
    <row r="433" s="77" customFormat="1" ht="12.75"/>
    <row r="434" s="77" customFormat="1" ht="12.75"/>
    <row r="435" s="77" customFormat="1" ht="12.75"/>
    <row r="436" s="77" customFormat="1" ht="12.75"/>
    <row r="437" s="77" customFormat="1" ht="12.75"/>
    <row r="438" s="77" customFormat="1" ht="12.75"/>
    <row r="439" s="77" customFormat="1" ht="12.75"/>
    <row r="440" s="77" customFormat="1" ht="12.75"/>
    <row r="441" s="77" customFormat="1" ht="12.75"/>
    <row r="442" s="77" customFormat="1" ht="12.75"/>
    <row r="443" s="77" customFormat="1" ht="12.75"/>
    <row r="444" s="77" customFormat="1" ht="12.75"/>
    <row r="445" s="77" customFormat="1" ht="12.75"/>
    <row r="446" s="77" customFormat="1" ht="12.75"/>
    <row r="447" s="77" customFormat="1" ht="12.75"/>
    <row r="448" s="77" customFormat="1" ht="12.75"/>
    <row r="449" s="77" customFormat="1" ht="12.75"/>
    <row r="450" s="77" customFormat="1" ht="12.75"/>
    <row r="451" s="77" customFormat="1" ht="12.75"/>
    <row r="452" s="77" customFormat="1" ht="12.75"/>
    <row r="453" s="77" customFormat="1" ht="12.75"/>
    <row r="454" s="77" customFormat="1" ht="12.75"/>
    <row r="455" s="77" customFormat="1" ht="12.75"/>
    <row r="456" s="77" customFormat="1" ht="12.75"/>
    <row r="457" s="77" customFormat="1" ht="12.75"/>
    <row r="458" s="77" customFormat="1" ht="12.75"/>
    <row r="459" s="77" customFormat="1" ht="12.75"/>
    <row r="460" s="77" customFormat="1" ht="12.75"/>
    <row r="461" s="77" customFormat="1" ht="12.75"/>
    <row r="462" s="77" customFormat="1" ht="12.75"/>
    <row r="463" s="77" customFormat="1" ht="12.75"/>
    <row r="464" s="77" customFormat="1" ht="12.75"/>
    <row r="465" s="77" customFormat="1" ht="12.75"/>
    <row r="466" s="77" customFormat="1" ht="12.75"/>
    <row r="467" s="77" customFormat="1" ht="12.75"/>
    <row r="468" s="77" customFormat="1" ht="12.75"/>
    <row r="469" s="77" customFormat="1" ht="12.75"/>
    <row r="470" s="77" customFormat="1" ht="12.75"/>
    <row r="471" s="77" customFormat="1" ht="12.75"/>
    <row r="472" s="77" customFormat="1" ht="12.75"/>
    <row r="473" s="77" customFormat="1" ht="12.75"/>
    <row r="474" s="77" customFormat="1" ht="12.75"/>
    <row r="475" s="77" customFormat="1" ht="12.75"/>
    <row r="476" s="77" customFormat="1" ht="12.75"/>
    <row r="477" s="77" customFormat="1" ht="12.75"/>
    <row r="478" s="77" customFormat="1" ht="12.75"/>
    <row r="479" s="77" customFormat="1" ht="12.75"/>
    <row r="480" s="77" customFormat="1" ht="12.75"/>
    <row r="481" s="77" customFormat="1" ht="12.75"/>
    <row r="482" s="77" customFormat="1" ht="12.75"/>
    <row r="483" s="77" customFormat="1" ht="12.75"/>
    <row r="484" s="77" customFormat="1" ht="12.75"/>
    <row r="485" s="77" customFormat="1" ht="12.75"/>
    <row r="486" s="77" customFormat="1" ht="12.75"/>
    <row r="487" s="77" customFormat="1" ht="12.75"/>
    <row r="488" s="77" customFormat="1" ht="12.75"/>
    <row r="489" s="77" customFormat="1" ht="12.75"/>
    <row r="490" s="77" customFormat="1" ht="12.75"/>
    <row r="491" s="77" customFormat="1" ht="12.75"/>
    <row r="492" s="77" customFormat="1" ht="12.75"/>
    <row r="493" s="77" customFormat="1" ht="12.75"/>
    <row r="494" s="77" customFormat="1" ht="12.75"/>
    <row r="495" s="77" customFormat="1" ht="12.75"/>
    <row r="496" s="77" customFormat="1" ht="12.75"/>
    <row r="497" s="77" customFormat="1" ht="12.75"/>
    <row r="498" s="77" customFormat="1" ht="12.75"/>
    <row r="499" s="77" customFormat="1" ht="12.75"/>
    <row r="500" s="77" customFormat="1" ht="12.75"/>
    <row r="501" s="77" customFormat="1" ht="12.75"/>
    <row r="502" s="77" customFormat="1" ht="12.75"/>
    <row r="503" s="77" customFormat="1" ht="12.75"/>
    <row r="504" s="77" customFormat="1" ht="12.75"/>
    <row r="505" s="77" customFormat="1" ht="12.75"/>
    <row r="506" s="77" customFormat="1" ht="12.75"/>
    <row r="507" s="77" customFormat="1" ht="12.75"/>
    <row r="508" s="77" customFormat="1" ht="12.75"/>
    <row r="509" s="77" customFormat="1" ht="12.75"/>
    <row r="510" s="77" customFormat="1" ht="12.75"/>
    <row r="511" s="77" customFormat="1" ht="12.75"/>
    <row r="512" s="77" customFormat="1" ht="12.75"/>
    <row r="513" s="77" customFormat="1" ht="12.75"/>
    <row r="514" s="77" customFormat="1" ht="12.75"/>
    <row r="515" s="77" customFormat="1" ht="12.75"/>
    <row r="516" s="77" customFormat="1" ht="12.75"/>
    <row r="517" s="77" customFormat="1" ht="12.75"/>
    <row r="518" s="77" customFormat="1" ht="12.75"/>
    <row r="519" s="77" customFormat="1" ht="12.75"/>
    <row r="520" s="77" customFormat="1" ht="12.75"/>
    <row r="521" s="77" customFormat="1" ht="12.75"/>
    <row r="522" s="77" customFormat="1" ht="12.75"/>
    <row r="523" s="77" customFormat="1" ht="12.75"/>
    <row r="524" s="77" customFormat="1" ht="12.75"/>
    <row r="525" s="77" customFormat="1" ht="12.75"/>
    <row r="526" s="77" customFormat="1" ht="12.75"/>
    <row r="527" s="77" customFormat="1" ht="12.75"/>
    <row r="528" s="77" customFormat="1" ht="12.75"/>
    <row r="529" s="77" customFormat="1" ht="12.75"/>
    <row r="530" s="77" customFormat="1" ht="12.75"/>
    <row r="531" s="77" customFormat="1" ht="12.75"/>
    <row r="532" s="77" customFormat="1" ht="12.75"/>
    <row r="533" s="77" customFormat="1" ht="12.75"/>
    <row r="534" s="77" customFormat="1" ht="12.75"/>
    <row r="535" s="77" customFormat="1" ht="12.75"/>
    <row r="536" s="77" customFormat="1" ht="12.75"/>
    <row r="537" s="77" customFormat="1" ht="12.75"/>
    <row r="538" s="77" customFormat="1" ht="12.75"/>
    <row r="539" s="77" customFormat="1" ht="12.75"/>
    <row r="540" s="77" customFormat="1" ht="12.75"/>
    <row r="541" s="77" customFormat="1" ht="12.75"/>
    <row r="542" s="77" customFormat="1" ht="12.75"/>
    <row r="543" s="77" customFormat="1" ht="12.75"/>
    <row r="544" s="77" customFormat="1" ht="12.75"/>
    <row r="545" s="77" customFormat="1" ht="12.75"/>
    <row r="546" s="77" customFormat="1" ht="12.75"/>
    <row r="547" s="77" customFormat="1" ht="12.75"/>
    <row r="548" s="77" customFormat="1" ht="12.75"/>
    <row r="549" s="77" customFormat="1" ht="12.75"/>
    <row r="550" s="77" customFormat="1" ht="12.75"/>
    <row r="551" s="77" customFormat="1" ht="12.75"/>
    <row r="552" s="77" customFormat="1" ht="12.75"/>
    <row r="553" s="77" customFormat="1" ht="12.75"/>
    <row r="554" s="77" customFormat="1" ht="12.75"/>
    <row r="555" s="77" customFormat="1" ht="12.75"/>
    <row r="556" s="77" customFormat="1" ht="12.75"/>
    <row r="557" s="77" customFormat="1" ht="12.75"/>
    <row r="558" s="77" customFormat="1" ht="12.75"/>
    <row r="559" s="77" customFormat="1" ht="12.75"/>
    <row r="560" s="77" customFormat="1" ht="12.75"/>
    <row r="561" s="77" customFormat="1" ht="12.75"/>
    <row r="562" s="77" customFormat="1" ht="12.75"/>
    <row r="563" s="77" customFormat="1" ht="12.75"/>
    <row r="564" s="77" customFormat="1" ht="12.75"/>
    <row r="565" s="77" customFormat="1" ht="12.75"/>
    <row r="566" s="77" customFormat="1" ht="12.75"/>
    <row r="567" s="77" customFormat="1" ht="12.75"/>
    <row r="568" s="77" customFormat="1" ht="12.75"/>
    <row r="569" s="77" customFormat="1" ht="12.75"/>
    <row r="570" s="77" customFormat="1" ht="12.75"/>
    <row r="571" s="77" customFormat="1" ht="12.75"/>
    <row r="572" s="77" customFormat="1" ht="12.75"/>
    <row r="573" s="77" customFormat="1" ht="12.75"/>
    <row r="574" s="77" customFormat="1" ht="12.75"/>
    <row r="575" s="77" customFormat="1" ht="12.75"/>
    <row r="576" s="77" customFormat="1" ht="12.75"/>
    <row r="577" s="77" customFormat="1" ht="12.75"/>
    <row r="578" s="77" customFormat="1" ht="12.75"/>
    <row r="579" s="77" customFormat="1" ht="12.75"/>
    <row r="580" s="77" customFormat="1" ht="12.75"/>
    <row r="581" s="77" customFormat="1" ht="12.75"/>
    <row r="582" s="77" customFormat="1" ht="12.75"/>
    <row r="583" s="77" customFormat="1" ht="12.75"/>
    <row r="584" s="77" customFormat="1" ht="12.75"/>
    <row r="585" s="77" customFormat="1" ht="12.75"/>
    <row r="586" s="77" customFormat="1" ht="12.75"/>
    <row r="587" s="77" customFormat="1" ht="12.75"/>
    <row r="588" s="77" customFormat="1" ht="12.75"/>
    <row r="589" s="77" customFormat="1" ht="12.75"/>
    <row r="590" s="77" customFormat="1" ht="12.75"/>
    <row r="591" s="77" customFormat="1" ht="12.75"/>
    <row r="592" s="77" customFormat="1" ht="12.75"/>
    <row r="593" s="77" customFormat="1" ht="12.75"/>
    <row r="594" s="77" customFormat="1" ht="12.75"/>
    <row r="595" s="77" customFormat="1" ht="12.75"/>
    <row r="596" s="77" customFormat="1" ht="12.75"/>
    <row r="597" s="77" customFormat="1" ht="12.75"/>
    <row r="598" s="77" customFormat="1" ht="12.75"/>
    <row r="599" s="77" customFormat="1" ht="12.75"/>
    <row r="600" s="77" customFormat="1" ht="12.75"/>
    <row r="601" s="77" customFormat="1" ht="12.75"/>
    <row r="602" s="77" customFormat="1" ht="12.75"/>
    <row r="603" s="77" customFormat="1" ht="12.75"/>
    <row r="604" s="77" customFormat="1" ht="12.75"/>
    <row r="605" s="77" customFormat="1" ht="12.75"/>
    <row r="606" s="77" customFormat="1" ht="12.75"/>
    <row r="607" s="77" customFormat="1" ht="12.75"/>
    <row r="608" s="77" customFormat="1" ht="12.75"/>
    <row r="609" s="77" customFormat="1" ht="12.75"/>
    <row r="610" s="77" customFormat="1" ht="12.75"/>
    <row r="611" s="77" customFormat="1" ht="12.75"/>
    <row r="612" s="77" customFormat="1" ht="12.75"/>
    <row r="613" s="77" customFormat="1" ht="12.75"/>
    <row r="614" s="77" customFormat="1" ht="12.75"/>
    <row r="615" s="77" customFormat="1" ht="12.75"/>
    <row r="616" s="77" customFormat="1" ht="12.75"/>
    <row r="617" s="77" customFormat="1" ht="12.75"/>
    <row r="618" s="77" customFormat="1" ht="12.75"/>
    <row r="619" s="77" customFormat="1" ht="12.75"/>
    <row r="620" s="77" customFormat="1" ht="12.75"/>
    <row r="621" s="77" customFormat="1" ht="12.75"/>
    <row r="622" s="77" customFormat="1" ht="12.75"/>
    <row r="623" s="77" customFormat="1" ht="12.75"/>
    <row r="624" s="77" customFormat="1" ht="12.75"/>
    <row r="625" s="77" customFormat="1" ht="12.75"/>
    <row r="626" s="77" customFormat="1" ht="12.75"/>
    <row r="627" s="77" customFormat="1" ht="12.75"/>
    <row r="628" s="77" customFormat="1" ht="12.75"/>
    <row r="629" s="77" customFormat="1" ht="12.75"/>
    <row r="630" s="77" customFormat="1" ht="12.75"/>
    <row r="631" s="77" customFormat="1" ht="12.75"/>
    <row r="632" s="77" customFormat="1" ht="12.75"/>
    <row r="633" s="77" customFormat="1" ht="12.75"/>
    <row r="634" s="77" customFormat="1" ht="12.75"/>
    <row r="635" s="77" customFormat="1" ht="12.75"/>
    <row r="636" s="77" customFormat="1" ht="12.75"/>
    <row r="637" s="77" customFormat="1" ht="12.75"/>
    <row r="638" s="77" customFormat="1" ht="12.75"/>
    <row r="639" s="77" customFormat="1" ht="12.75"/>
    <row r="640" s="77" customFormat="1" ht="12.75"/>
    <row r="641" s="77" customFormat="1" ht="12.75"/>
    <row r="642" s="77" customFormat="1" ht="12.75"/>
    <row r="643" s="77" customFormat="1" ht="12.75"/>
    <row r="644" s="77" customFormat="1" ht="12.75"/>
    <row r="645" s="77" customFormat="1" ht="12.75"/>
    <row r="646" s="77" customFormat="1" ht="12.75"/>
    <row r="647" s="77" customFormat="1" ht="12.75"/>
    <row r="648" s="77" customFormat="1" ht="12.75"/>
    <row r="649" s="77" customFormat="1" ht="12.75"/>
    <row r="650" s="77" customFormat="1" ht="12.75"/>
    <row r="651" s="77" customFormat="1" ht="12.75"/>
    <row r="652" s="77" customFormat="1" ht="12.75"/>
    <row r="653" s="77" customFormat="1" ht="12.75"/>
    <row r="654" s="77" customFormat="1" ht="12.75"/>
    <row r="655" s="77" customFormat="1" ht="12.75"/>
    <row r="656" s="77" customFormat="1" ht="12.75"/>
    <row r="657" s="77" customFormat="1" ht="12.75"/>
    <row r="658" s="77" customFormat="1" ht="12.75"/>
    <row r="659" s="77" customFormat="1" ht="12.75"/>
    <row r="660" s="77" customFormat="1" ht="12.75"/>
    <row r="661" s="77" customFormat="1" ht="12.75"/>
    <row r="662" s="77" customFormat="1" ht="12.75"/>
    <row r="663" s="77" customFormat="1" ht="12.75"/>
    <row r="664" s="77" customFormat="1" ht="12.75"/>
    <row r="665" s="77" customFormat="1" ht="12.75"/>
    <row r="666" s="77" customFormat="1" ht="12.75"/>
    <row r="667" s="77" customFormat="1" ht="12.75"/>
    <row r="668" s="77" customFormat="1" ht="12.75"/>
    <row r="669" s="77" customFormat="1" ht="12.75"/>
    <row r="670" s="77" customFormat="1" ht="12.75"/>
    <row r="671" s="77" customFormat="1" ht="12.75"/>
    <row r="672" s="77" customFormat="1" ht="12.75"/>
    <row r="673" s="77" customFormat="1" ht="12.75"/>
    <row r="674" s="77" customFormat="1" ht="12.75"/>
    <row r="675" s="77" customFormat="1" ht="12.75"/>
    <row r="676" s="77" customFormat="1" ht="12.75"/>
    <row r="677" s="77" customFormat="1" ht="12.75"/>
    <row r="678" s="77" customFormat="1" ht="12.75"/>
    <row r="679" s="77" customFormat="1" ht="12.75"/>
    <row r="680" s="77" customFormat="1" ht="12.75"/>
    <row r="681" s="77" customFormat="1" ht="12.75"/>
    <row r="682" s="77" customFormat="1" ht="12.75"/>
    <row r="683" s="77" customFormat="1" ht="12.75"/>
    <row r="684" s="77" customFormat="1" ht="12.75"/>
    <row r="685" s="77" customFormat="1" ht="12.75"/>
    <row r="686" s="77" customFormat="1" ht="12.75"/>
    <row r="687" s="77" customFormat="1" ht="12.75"/>
    <row r="688" s="77" customFormat="1" ht="12.75"/>
    <row r="689" s="77" customFormat="1" ht="12.75"/>
    <row r="690" s="77" customFormat="1" ht="12.75"/>
    <row r="691" s="77" customFormat="1" ht="12.75"/>
    <row r="692" s="77" customFormat="1" ht="12.75"/>
    <row r="693" s="77" customFormat="1" ht="12.75"/>
    <row r="694" s="77" customFormat="1" ht="12.75"/>
    <row r="695" s="77" customFormat="1" ht="12.75"/>
    <row r="696" s="77" customFormat="1" ht="12.75"/>
    <row r="697" s="77" customFormat="1" ht="12.75"/>
    <row r="698" s="77" customFormat="1" ht="12.75"/>
    <row r="699" s="77" customFormat="1" ht="12.75"/>
    <row r="700" s="77" customFormat="1" ht="12.75"/>
    <row r="701" s="77" customFormat="1" ht="12.75"/>
    <row r="702" s="77" customFormat="1" ht="12.75"/>
    <row r="703" s="77" customFormat="1" ht="12.75"/>
    <row r="704" s="77" customFormat="1" ht="12.75"/>
    <row r="705" s="77" customFormat="1" ht="12.75"/>
    <row r="706" s="77" customFormat="1" ht="12.75"/>
    <row r="707" s="77" customFormat="1" ht="12.75"/>
    <row r="708" s="77" customFormat="1" ht="12.75"/>
    <row r="709" s="77" customFormat="1" ht="12.75"/>
    <row r="710" s="77" customFormat="1" ht="12.75"/>
    <row r="711" s="77" customFormat="1" ht="12.75"/>
    <row r="712" s="77" customFormat="1" ht="12.75"/>
    <row r="713" s="77" customFormat="1" ht="12.75"/>
    <row r="714" s="77" customFormat="1" ht="12.75"/>
    <row r="715" s="77" customFormat="1" ht="12.75"/>
    <row r="716" s="77" customFormat="1" ht="12.75"/>
    <row r="717" s="77" customFormat="1" ht="12.75"/>
    <row r="718" s="77" customFormat="1" ht="12.75"/>
    <row r="719" s="77" customFormat="1" ht="12.75"/>
    <row r="720" s="77" customFormat="1" ht="12.75"/>
    <row r="721" s="77" customFormat="1" ht="12.75"/>
    <row r="722" s="77" customFormat="1" ht="12.75"/>
    <row r="723" s="77" customFormat="1" ht="12.75"/>
    <row r="724" s="77" customFormat="1" ht="12.75"/>
    <row r="725" s="77" customFormat="1" ht="12.75"/>
    <row r="726" s="77" customFormat="1" ht="12.75"/>
    <row r="727" s="77" customFormat="1" ht="12.75"/>
    <row r="728" s="77" customFormat="1" ht="12.75"/>
    <row r="729" s="77" customFormat="1" ht="12.75"/>
    <row r="730" s="77" customFormat="1" ht="12.75"/>
    <row r="731" s="77" customFormat="1" ht="12.75"/>
    <row r="732" s="77" customFormat="1" ht="12.75"/>
    <row r="733" s="77" customFormat="1" ht="12.75"/>
    <row r="734" s="77" customFormat="1" ht="12.75"/>
    <row r="735" s="77" customFormat="1" ht="12.75"/>
    <row r="736" s="77" customFormat="1" ht="12.75"/>
    <row r="737" s="77" customFormat="1" ht="12.75"/>
    <row r="738" s="77" customFormat="1" ht="12.75"/>
    <row r="739" s="77" customFormat="1" ht="12.75"/>
    <row r="740" s="77" customFormat="1" ht="12.75"/>
    <row r="741" s="77" customFormat="1" ht="12.75"/>
    <row r="742" s="77" customFormat="1" ht="12.75"/>
    <row r="743" s="77" customFormat="1" ht="12.75"/>
    <row r="744" s="77" customFormat="1" ht="12.75"/>
    <row r="745" s="77" customFormat="1" ht="12.75"/>
    <row r="746" s="77" customFormat="1" ht="12.75"/>
    <row r="747" s="77" customFormat="1" ht="12.75"/>
    <row r="748" s="77" customFormat="1" ht="12.75"/>
    <row r="749" s="77" customFormat="1" ht="12.75"/>
    <row r="750" s="77" customFormat="1" ht="12.75"/>
    <row r="751" s="77" customFormat="1" ht="12.75"/>
    <row r="752" s="77" customFormat="1" ht="12.75"/>
    <row r="753" s="77" customFormat="1" ht="12.75"/>
    <row r="754" s="77" customFormat="1" ht="12.75"/>
    <row r="755" s="77" customFormat="1" ht="12.75"/>
    <row r="756" s="77" customFormat="1" ht="12.75"/>
    <row r="757" s="77" customFormat="1" ht="12.75"/>
    <row r="758" s="77" customFormat="1" ht="12.75"/>
    <row r="759" s="77" customFormat="1" ht="12.75"/>
    <row r="760" s="77" customFormat="1" ht="12.75"/>
    <row r="761" s="77" customFormat="1" ht="12.75"/>
    <row r="762" s="77" customFormat="1" ht="12.75"/>
    <row r="763" s="77" customFormat="1" ht="12.75"/>
    <row r="764" s="77" customFormat="1" ht="12.75"/>
    <row r="765" s="77" customFormat="1" ht="12.75"/>
    <row r="766" s="77" customFormat="1" ht="12.75"/>
    <row r="767" s="77" customFormat="1" ht="12.75"/>
    <row r="768" s="77" customFormat="1" ht="12.75"/>
    <row r="769" s="77" customFormat="1" ht="12.75"/>
    <row r="770" s="77" customFormat="1" ht="12.75"/>
    <row r="771" s="77" customFormat="1" ht="12.75"/>
    <row r="772" s="77" customFormat="1" ht="12.75"/>
    <row r="773" s="77" customFormat="1" ht="12.75"/>
    <row r="774" s="77" customFormat="1" ht="12.75"/>
    <row r="775" s="77" customFormat="1" ht="12.75"/>
    <row r="776" s="77" customFormat="1" ht="12.75"/>
    <row r="777" s="77" customFormat="1" ht="12.75"/>
    <row r="778" s="77" customFormat="1" ht="12.75"/>
    <row r="779" s="77" customFormat="1" ht="12.75"/>
    <row r="780" s="77" customFormat="1" ht="12.75"/>
    <row r="781" s="77" customFormat="1" ht="12.75"/>
    <row r="782" s="77" customFormat="1" ht="12.75"/>
    <row r="783" s="77" customFormat="1" ht="12.75"/>
    <row r="784" s="77" customFormat="1" ht="12.75"/>
    <row r="785" s="77" customFormat="1" ht="12.75"/>
    <row r="786" s="77" customFormat="1" ht="12.75"/>
    <row r="787" s="77" customFormat="1" ht="12.75"/>
    <row r="788" s="77" customFormat="1" ht="12.75"/>
    <row r="789" s="77" customFormat="1" ht="12.75"/>
    <row r="790" s="77" customFormat="1" ht="12.75"/>
    <row r="791" s="77" customFormat="1" ht="12.75"/>
    <row r="792" s="77" customFormat="1" ht="12.75"/>
    <row r="793" s="77" customFormat="1" ht="12.75"/>
    <row r="794" s="77" customFormat="1" ht="12.75"/>
    <row r="795" s="77" customFormat="1" ht="12.75"/>
    <row r="796" s="77" customFormat="1" ht="12.75"/>
    <row r="797" s="77" customFormat="1" ht="12.75"/>
    <row r="798" s="77" customFormat="1" ht="12.75"/>
    <row r="799" s="77" customFormat="1" ht="12.75"/>
    <row r="800" s="77" customFormat="1" ht="12.75"/>
    <row r="801" s="77" customFormat="1" ht="12.75"/>
    <row r="802" s="77" customFormat="1" ht="12.75"/>
    <row r="803" s="77" customFormat="1" ht="12.75"/>
    <row r="804" s="77" customFormat="1" ht="12.75"/>
    <row r="805" s="77" customFormat="1" ht="12.75"/>
    <row r="806" s="77" customFormat="1" ht="12.75"/>
    <row r="807" s="77" customFormat="1" ht="12.75"/>
    <row r="808" s="77" customFormat="1" ht="12.75"/>
    <row r="809" s="77" customFormat="1" ht="12.75"/>
    <row r="810" s="77" customFormat="1" ht="12.75"/>
    <row r="811" s="77" customFormat="1" ht="12.75"/>
    <row r="812" s="77" customFormat="1" ht="12.75"/>
    <row r="813" s="77" customFormat="1" ht="12.75"/>
    <row r="814" s="77" customFormat="1" ht="12.75"/>
    <row r="815" s="77" customFormat="1" ht="12.75"/>
    <row r="816" s="77" customFormat="1" ht="12.75"/>
    <row r="817" s="77" customFormat="1" ht="12.75"/>
    <row r="818" s="77" customFormat="1" ht="12.75"/>
    <row r="819" s="77" customFormat="1" ht="12.75"/>
    <row r="820" s="77" customFormat="1" ht="12.75"/>
    <row r="821" s="77" customFormat="1" ht="12.75"/>
    <row r="822" s="77" customFormat="1" ht="12.75"/>
    <row r="823" s="77" customFormat="1" ht="12.75"/>
    <row r="824" s="77" customFormat="1" ht="12.75"/>
    <row r="825" s="77" customFormat="1" ht="12.75"/>
    <row r="826" s="77" customFormat="1" ht="12.75"/>
    <row r="827" s="77" customFormat="1" ht="12.75"/>
    <row r="828" s="77" customFormat="1" ht="12.75"/>
    <row r="829" s="77" customFormat="1" ht="12.75"/>
    <row r="830" s="77" customFormat="1" ht="12.75"/>
    <row r="831" s="77" customFormat="1" ht="12.75"/>
    <row r="832" s="77" customFormat="1" ht="12.75"/>
    <row r="833" s="77" customFormat="1" ht="12.75"/>
    <row r="834" s="77" customFormat="1" ht="12.75"/>
    <row r="835" s="77" customFormat="1" ht="12.75"/>
    <row r="836" s="77" customFormat="1" ht="12.75"/>
    <row r="837" s="77" customFormat="1" ht="12.75"/>
    <row r="838" s="77" customFormat="1" ht="12.75"/>
    <row r="839" s="77" customFormat="1" ht="12.75"/>
    <row r="840" s="77" customFormat="1" ht="12.75"/>
    <row r="841" s="77" customFormat="1" ht="12.75"/>
    <row r="842" s="77" customFormat="1" ht="12.75"/>
    <row r="843" s="77" customFormat="1" ht="12.75"/>
    <row r="844" s="77" customFormat="1" ht="12.75"/>
    <row r="845" s="77" customFormat="1" ht="12.75"/>
    <row r="846" s="77" customFormat="1" ht="12.75"/>
    <row r="847" s="77" customFormat="1" ht="12.75"/>
    <row r="848" s="77" customFormat="1" ht="12.75"/>
    <row r="849" s="77" customFormat="1" ht="12.75"/>
    <row r="850" s="77" customFormat="1" ht="12.75"/>
    <row r="851" s="77" customFormat="1" ht="12.75"/>
    <row r="852" s="77" customFormat="1" ht="12.75"/>
    <row r="853" s="77" customFormat="1" ht="12.75"/>
    <row r="854" s="77" customFormat="1" ht="12.75"/>
    <row r="855" s="77" customFormat="1" ht="12.75"/>
    <row r="856" s="77" customFormat="1" ht="12.75"/>
    <row r="857" s="77" customFormat="1" ht="12.75"/>
    <row r="858" s="77" customFormat="1" ht="12.75"/>
    <row r="859" s="77" customFormat="1" ht="12.75"/>
    <row r="860" s="77" customFormat="1" ht="12.75"/>
    <row r="861" s="77" customFormat="1" ht="12.75"/>
    <row r="862" s="77" customFormat="1" ht="12.75"/>
    <row r="863" s="77" customFormat="1" ht="12.75"/>
    <row r="864" s="77" customFormat="1" ht="12.75"/>
    <row r="865" s="77" customFormat="1" ht="12.75"/>
    <row r="866" s="77" customFormat="1" ht="12.75"/>
    <row r="867" s="77" customFormat="1" ht="12.75"/>
    <row r="868" s="77" customFormat="1" ht="12.75"/>
    <row r="869" s="77" customFormat="1" ht="12.75"/>
    <row r="870" s="77" customFormat="1" ht="12.75"/>
    <row r="871" s="77" customFormat="1" ht="12.75"/>
    <row r="872" s="77" customFormat="1" ht="12.75"/>
    <row r="873" s="77" customFormat="1" ht="12.75"/>
    <row r="874" s="77" customFormat="1" ht="12.75"/>
    <row r="875" s="77" customFormat="1" ht="12.75"/>
    <row r="876" s="77" customFormat="1" ht="12.75"/>
    <row r="877" s="77" customFormat="1" ht="12.75"/>
    <row r="878" s="77" customFormat="1" ht="12.75"/>
    <row r="879" s="77" customFormat="1" ht="12.75"/>
    <row r="880" s="77" customFormat="1" ht="12.75"/>
    <row r="881" s="77" customFormat="1" ht="12.75"/>
    <row r="882" s="77" customFormat="1" ht="12.75"/>
    <row r="883" s="77" customFormat="1" ht="12.75"/>
    <row r="884" s="77" customFormat="1" ht="12.75"/>
    <row r="885" s="77" customFormat="1" ht="12.75"/>
    <row r="886" s="77" customFormat="1" ht="12.75"/>
    <row r="887" s="77" customFormat="1" ht="12.75"/>
    <row r="888" s="77" customFormat="1" ht="12.75"/>
    <row r="889" s="77" customFormat="1" ht="12.75"/>
    <row r="890" s="77" customFormat="1" ht="12.75"/>
    <row r="891" s="77" customFormat="1" ht="12.75"/>
    <row r="892" s="77" customFormat="1" ht="12.75"/>
    <row r="893" s="77" customFormat="1" ht="12.75"/>
    <row r="894" s="77" customFormat="1" ht="12.75"/>
    <row r="895" s="77" customFormat="1" ht="12.75"/>
    <row r="896" s="77" customFormat="1" ht="12.75"/>
    <row r="897" s="77" customFormat="1" ht="12.75"/>
    <row r="898" s="77" customFormat="1" ht="12.75"/>
    <row r="899" s="77" customFormat="1" ht="12.75"/>
    <row r="900" s="77" customFormat="1" ht="12.75"/>
    <row r="901" s="77" customFormat="1" ht="12.75"/>
    <row r="902" s="77" customFormat="1" ht="12.75"/>
    <row r="903" s="77" customFormat="1" ht="12.75"/>
    <row r="904" s="77" customFormat="1" ht="12.75"/>
    <row r="905" s="77" customFormat="1" ht="12.75"/>
    <row r="906" s="77" customFormat="1" ht="12.75"/>
    <row r="907" s="77" customFormat="1" ht="12.75"/>
    <row r="908" s="77" customFormat="1" ht="12.75"/>
    <row r="909" s="77" customFormat="1" ht="12.75"/>
    <row r="910" s="77" customFormat="1" ht="12.75"/>
    <row r="911" s="77" customFormat="1" ht="12.75"/>
    <row r="912" s="77" customFormat="1" ht="12.75"/>
    <row r="913" s="77" customFormat="1" ht="12.75"/>
    <row r="914" s="77" customFormat="1" ht="12.75"/>
    <row r="915" s="77" customFormat="1" ht="12.75"/>
    <row r="916" s="77" customFormat="1" ht="12.75"/>
    <row r="917" s="77" customFormat="1" ht="12.75"/>
    <row r="918" s="77" customFormat="1" ht="12.75"/>
    <row r="919" s="77" customFormat="1" ht="12.75"/>
    <row r="920" s="77" customFormat="1" ht="12.75"/>
    <row r="921" s="77" customFormat="1" ht="12.75"/>
    <row r="922" s="77" customFormat="1" ht="12.75"/>
    <row r="923" s="77" customFormat="1" ht="12.75"/>
    <row r="924" s="77" customFormat="1" ht="12.75"/>
    <row r="925" s="77" customFormat="1" ht="12.75"/>
    <row r="926" s="77" customFormat="1" ht="12.75"/>
    <row r="927" s="77" customFormat="1" ht="12.75"/>
    <row r="928" s="77" customFormat="1" ht="12.75"/>
    <row r="929" s="77" customFormat="1" ht="12.75"/>
    <row r="930" s="77" customFormat="1" ht="12.75"/>
    <row r="931" s="77" customFormat="1" ht="12.75"/>
    <row r="932" s="77" customFormat="1" ht="12.75"/>
    <row r="933" s="77" customFormat="1" ht="12.75"/>
    <row r="934" s="77" customFormat="1" ht="12.75"/>
    <row r="935" s="77" customFormat="1" ht="12.75"/>
    <row r="936" s="77" customFormat="1" ht="12.75"/>
    <row r="937" s="77" customFormat="1" ht="12.75"/>
    <row r="938" s="77" customFormat="1" ht="12.75"/>
    <row r="939" s="77" customFormat="1" ht="12.75"/>
    <row r="940" s="77" customFormat="1" ht="12.75"/>
    <row r="941" s="77" customFormat="1" ht="12.75"/>
    <row r="942" s="77" customFormat="1" ht="12.75"/>
    <row r="943" s="77" customFormat="1" ht="12.75"/>
    <row r="944" s="77" customFormat="1" ht="12.75"/>
    <row r="945" s="77" customFormat="1" ht="12.75"/>
    <row r="946" s="77" customFormat="1" ht="12.75"/>
    <row r="947" s="77" customFormat="1" ht="12.75"/>
    <row r="948" s="77" customFormat="1" ht="12.75"/>
    <row r="949" s="77" customFormat="1" ht="12.75"/>
    <row r="950" s="77" customFormat="1" ht="12.75"/>
    <row r="951" s="77" customFormat="1" ht="12.75"/>
    <row r="952" s="77" customFormat="1" ht="12.75"/>
    <row r="953" s="77" customFormat="1" ht="12.75"/>
    <row r="954" s="77" customFormat="1" ht="12.75"/>
    <row r="955" s="77" customFormat="1" ht="12.75"/>
    <row r="956" s="77" customFormat="1" ht="12.75"/>
    <row r="957" s="77" customFormat="1" ht="12.75"/>
    <row r="958" s="77" customFormat="1" ht="12.75"/>
    <row r="959" s="77" customFormat="1" ht="12.75"/>
    <row r="960" s="77" customFormat="1" ht="12.75"/>
    <row r="961" s="77" customFormat="1" ht="12.75"/>
    <row r="962" s="77" customFormat="1" ht="12.75"/>
    <row r="963" s="77" customFormat="1" ht="12.75"/>
    <row r="964" s="77" customFormat="1" ht="12.75"/>
    <row r="965" s="77" customFormat="1" ht="12.75"/>
    <row r="966" s="77" customFormat="1" ht="12.75"/>
    <row r="967" s="77" customFormat="1" ht="12.75"/>
    <row r="968" s="77" customFormat="1" ht="12.75"/>
    <row r="969" s="77" customFormat="1" ht="12.75"/>
    <row r="970" s="77" customFormat="1" ht="12.75"/>
    <row r="971" s="77" customFormat="1" ht="12.75"/>
    <row r="972" s="77" customFormat="1" ht="12.75"/>
    <row r="973" s="77" customFormat="1" ht="12.75"/>
    <row r="974" s="77" customFormat="1" ht="12.75"/>
    <row r="975" s="77" customFormat="1" ht="12.75"/>
    <row r="976" s="77" customFormat="1" ht="12.75"/>
    <row r="977" s="77" customFormat="1" ht="12.75"/>
    <row r="978" s="77" customFormat="1" ht="12.75"/>
    <row r="979" s="77" customFormat="1" ht="12.75"/>
    <row r="980" s="77" customFormat="1" ht="12.75"/>
    <row r="981" s="77" customFormat="1" ht="12.75"/>
    <row r="982" s="77" customFormat="1" ht="12.75"/>
    <row r="983" s="77" customFormat="1" ht="12.75"/>
    <row r="984" s="77" customFormat="1" ht="12.75"/>
    <row r="985" s="77" customFormat="1" ht="12.75"/>
    <row r="986" s="77" customFormat="1" ht="12.75"/>
    <row r="987" s="77" customFormat="1" ht="12.75"/>
    <row r="988" s="77" customFormat="1" ht="12.75"/>
    <row r="989" s="77" customFormat="1" ht="12.75"/>
    <row r="990" s="77" customFormat="1" ht="12.75"/>
    <row r="991" s="77" customFormat="1" ht="12.75"/>
    <row r="992" s="77" customFormat="1" ht="12.75"/>
    <row r="993" s="77" customFormat="1" ht="12.75"/>
    <row r="994" s="77" customFormat="1" ht="12.75"/>
    <row r="995" s="77" customFormat="1" ht="12.75"/>
    <row r="996" s="77" customFormat="1" ht="12.75"/>
    <row r="997" s="77" customFormat="1" ht="12.75"/>
    <row r="998" s="77" customFormat="1" ht="12.75"/>
    <row r="999" s="77" customFormat="1" ht="12.75"/>
    <row r="1000" s="77" customFormat="1" ht="12.75"/>
    <row r="1001" s="77" customFormat="1" ht="12.75"/>
    <row r="1002" s="77" customFormat="1" ht="12.75"/>
    <row r="1003" s="77" customFormat="1" ht="12.75"/>
    <row r="1004" s="77" customFormat="1" ht="12.75"/>
    <row r="1005" s="77" customFormat="1" ht="12.75"/>
    <row r="1006" s="77" customFormat="1" ht="12.75"/>
    <row r="1007" s="77" customFormat="1" ht="12.75"/>
    <row r="1008" s="77" customFormat="1" ht="12.75"/>
    <row r="1009" s="77" customFormat="1" ht="12.75"/>
    <row r="1010" s="77" customFormat="1" ht="12.75"/>
    <row r="1011" s="77" customFormat="1" ht="12.75"/>
    <row r="1012" s="77" customFormat="1" ht="12.75"/>
    <row r="1013" s="77" customFormat="1" ht="12.75"/>
    <row r="1014" s="77" customFormat="1" ht="12.75"/>
    <row r="1015" s="77" customFormat="1" ht="12.75"/>
    <row r="1016" s="77" customFormat="1" ht="12.75"/>
    <row r="1017" s="77" customFormat="1" ht="12.75"/>
    <row r="1018" s="77" customFormat="1" ht="12.75"/>
    <row r="1019" s="77" customFormat="1" ht="12.75"/>
    <row r="1020" s="77" customFormat="1" ht="12.75"/>
    <row r="1021" s="77" customFormat="1" ht="12.75"/>
    <row r="1022" s="77" customFormat="1" ht="12.75"/>
    <row r="1023" s="77" customFormat="1" ht="12.75"/>
    <row r="1024" s="77" customFormat="1" ht="12.75"/>
    <row r="1025" s="77" customFormat="1" ht="12.75"/>
    <row r="1026" s="77" customFormat="1" ht="12.75"/>
    <row r="1027" s="77" customFormat="1" ht="12.75"/>
    <row r="1028" s="77" customFormat="1" ht="12.75"/>
    <row r="1029" s="77" customFormat="1" ht="12.75"/>
    <row r="1030" s="77" customFormat="1" ht="12.75"/>
    <row r="1031" s="77" customFormat="1" ht="12.75"/>
    <row r="1032" s="77" customFormat="1" ht="12.75"/>
    <row r="1033" s="77" customFormat="1" ht="12.75"/>
    <row r="1034" s="77" customFormat="1" ht="12.75"/>
    <row r="1035" s="77" customFormat="1" ht="12.75"/>
    <row r="1036" s="77" customFormat="1" ht="12.75"/>
    <row r="1037" s="77" customFormat="1" ht="12.75"/>
    <row r="1038" s="77" customFormat="1" ht="12.75"/>
    <row r="1039" s="77" customFormat="1" ht="12.75"/>
    <row r="1040" s="77" customFormat="1" ht="12.75"/>
    <row r="1041" s="77" customFormat="1" ht="12.75"/>
    <row r="1042" s="77" customFormat="1" ht="12.75"/>
    <row r="1043" s="77" customFormat="1" ht="12.75"/>
    <row r="1044" s="77" customFormat="1" ht="12.75"/>
    <row r="1045" s="77" customFormat="1" ht="12.75"/>
    <row r="1046" s="77" customFormat="1" ht="12.75"/>
    <row r="1047" s="77" customFormat="1" ht="12.75"/>
    <row r="1048" s="77" customFormat="1" ht="12.75"/>
    <row r="1049" s="77" customFormat="1" ht="12.75"/>
    <row r="1050" s="77" customFormat="1" ht="12.75"/>
    <row r="1051" s="77" customFormat="1" ht="12.75"/>
    <row r="1052" s="77" customFormat="1" ht="12.75"/>
    <row r="1053" s="77" customFormat="1" ht="12.75"/>
    <row r="1054" s="77" customFormat="1" ht="12.75"/>
    <row r="1055" s="77" customFormat="1" ht="12.75"/>
    <row r="1056" s="77" customFormat="1" ht="12.75"/>
    <row r="1057" s="77" customFormat="1" ht="12.75"/>
    <row r="1058" s="77" customFormat="1" ht="12.75"/>
    <row r="1059" s="77" customFormat="1" ht="12.75"/>
    <row r="1060" s="77" customFormat="1" ht="12.75"/>
    <row r="1061" s="77" customFormat="1" ht="12.75"/>
    <row r="1062" s="77" customFormat="1" ht="12.75"/>
    <row r="1063" s="77" customFormat="1" ht="12.75"/>
    <row r="1064" s="77" customFormat="1" ht="12.75"/>
    <row r="1065" s="77" customFormat="1" ht="12.75"/>
    <row r="1066" s="77" customFormat="1" ht="12.75"/>
    <row r="1067" s="77" customFormat="1" ht="12.75"/>
    <row r="1068" s="77" customFormat="1" ht="12.75"/>
    <row r="1069" s="77" customFormat="1" ht="12.75"/>
    <row r="1070" s="77" customFormat="1" ht="12.75"/>
    <row r="1071" s="77" customFormat="1" ht="12.75"/>
    <row r="1072" s="77" customFormat="1" ht="12.75"/>
    <row r="1073" s="77" customFormat="1" ht="12.75"/>
    <row r="1074" s="77" customFormat="1" ht="12.75"/>
    <row r="1075" s="77" customFormat="1" ht="12.75"/>
    <row r="1076" s="77" customFormat="1" ht="12.75"/>
    <row r="1077" s="77" customFormat="1" ht="12.75"/>
    <row r="1078" s="77" customFormat="1" ht="12.75"/>
    <row r="1079" s="77" customFormat="1" ht="12.75"/>
    <row r="1080" s="77" customFormat="1" ht="12.75"/>
    <row r="1081" s="77" customFormat="1" ht="12.75"/>
    <row r="1082" s="77" customFormat="1" ht="12.75"/>
    <row r="1083" s="77" customFormat="1" ht="12.75"/>
    <row r="1084" s="77" customFormat="1" ht="12.75"/>
    <row r="1085" s="77" customFormat="1" ht="12.75"/>
    <row r="1086" s="77" customFormat="1" ht="12.75"/>
    <row r="1087" s="77" customFormat="1" ht="12.75"/>
    <row r="1088" s="77" customFormat="1" ht="12.75"/>
    <row r="1089" s="77" customFormat="1" ht="12.75"/>
    <row r="1090" s="77" customFormat="1" ht="12.75"/>
    <row r="1091" s="77" customFormat="1" ht="12.75"/>
    <row r="1092" s="77" customFormat="1" ht="12.75"/>
    <row r="1093" s="77" customFormat="1" ht="12.75"/>
    <row r="1094" s="77" customFormat="1" ht="12.75"/>
    <row r="1095" s="77" customFormat="1" ht="12.75"/>
    <row r="1096" s="77" customFormat="1" ht="12.75"/>
    <row r="1097" s="77" customFormat="1" ht="12.75"/>
    <row r="1098" s="77" customFormat="1" ht="12.75"/>
    <row r="1099" s="77" customFormat="1" ht="12.75"/>
    <row r="1100" s="77" customFormat="1" ht="12.75"/>
    <row r="1101" s="77" customFormat="1" ht="12.75"/>
    <row r="1102" s="77" customFormat="1" ht="12.75"/>
    <row r="1103" s="77" customFormat="1" ht="12.75"/>
    <row r="1104" s="77" customFormat="1" ht="12.75"/>
    <row r="1105" s="77" customFormat="1" ht="12.75"/>
    <row r="1106" s="77" customFormat="1" ht="12.75"/>
    <row r="1107" s="77" customFormat="1" ht="12.75"/>
    <row r="1108" s="77" customFormat="1" ht="12.75"/>
    <row r="1109" s="77" customFormat="1" ht="12.75"/>
    <row r="1110" s="77" customFormat="1" ht="12.75"/>
    <row r="1111" s="77" customFormat="1" ht="12.75"/>
    <row r="1112" s="77" customFormat="1" ht="12.75"/>
    <row r="1113" s="77" customFormat="1" ht="12.75"/>
    <row r="1114" s="77" customFormat="1" ht="12.75"/>
    <row r="1115" s="77" customFormat="1" ht="12.75"/>
    <row r="1116" s="77" customFormat="1" ht="12.75"/>
    <row r="1117" s="77" customFormat="1" ht="12.75"/>
    <row r="1118" s="77" customFormat="1" ht="12.75"/>
    <row r="1119" s="77" customFormat="1" ht="12.75"/>
    <row r="1120" s="77" customFormat="1" ht="12.75"/>
    <row r="1121" s="77" customFormat="1" ht="12.75"/>
    <row r="1122" s="77" customFormat="1" ht="12.75"/>
    <row r="1123" s="77" customFormat="1" ht="12.75"/>
    <row r="1124" s="77" customFormat="1" ht="12.75"/>
    <row r="1125" s="77" customFormat="1" ht="12.75"/>
    <row r="1126" s="77" customFormat="1" ht="12.75"/>
    <row r="1127" s="77" customFormat="1" ht="12.75"/>
    <row r="1128" s="77" customFormat="1" ht="12.75"/>
    <row r="1129" s="77" customFormat="1" ht="12.75"/>
    <row r="1130" s="77" customFormat="1" ht="12.75"/>
    <row r="1131" s="77" customFormat="1" ht="12.75"/>
    <row r="1132" s="77" customFormat="1" ht="12.75"/>
    <row r="1133" s="77" customFormat="1" ht="12.75"/>
    <row r="1134" s="77" customFormat="1" ht="12.75"/>
    <row r="1135" s="77" customFormat="1" ht="12.75"/>
    <row r="1136" s="77" customFormat="1" ht="12.75"/>
    <row r="1137" s="77" customFormat="1" ht="12.75"/>
    <row r="1138" s="77" customFormat="1" ht="12.75"/>
    <row r="1139" s="77" customFormat="1" ht="12.75"/>
    <row r="1140" s="77" customFormat="1" ht="12.75"/>
    <row r="1141" s="77" customFormat="1" ht="12.75"/>
    <row r="1142" s="77" customFormat="1" ht="12.75"/>
    <row r="1143" s="77" customFormat="1" ht="12.75"/>
    <row r="1144" s="77" customFormat="1" ht="12.75"/>
    <row r="1145" s="77" customFormat="1" ht="12.75"/>
    <row r="1146" s="77" customFormat="1" ht="12.75"/>
    <row r="1147" s="77" customFormat="1" ht="12.75"/>
    <row r="1148" s="77" customFormat="1" ht="12.75"/>
    <row r="1149" s="77" customFormat="1" ht="12.75"/>
    <row r="1150" s="77" customFormat="1" ht="12.75"/>
    <row r="1151" s="77" customFormat="1" ht="12.75"/>
    <row r="1152" s="77" customFormat="1" ht="12.75"/>
    <row r="1153" s="77" customFormat="1" ht="12.75"/>
    <row r="1154" s="77" customFormat="1" ht="12.75"/>
    <row r="1155" s="77" customFormat="1" ht="12.75"/>
    <row r="1156" s="77" customFormat="1" ht="12.75"/>
    <row r="1157" s="77" customFormat="1" ht="12.75"/>
    <row r="1158" s="77" customFormat="1" ht="12.75"/>
    <row r="1159" s="77" customFormat="1" ht="12.75"/>
    <row r="1160" s="77" customFormat="1" ht="12.75"/>
    <row r="1161" s="77" customFormat="1" ht="12.75"/>
    <row r="1162" s="77" customFormat="1" ht="12.75"/>
    <row r="1163" s="77" customFormat="1" ht="12.75"/>
    <row r="1164" s="77" customFormat="1" ht="12.75"/>
    <row r="1165" s="77" customFormat="1" ht="12.75"/>
    <row r="1166" s="77" customFormat="1" ht="12.75"/>
    <row r="1167" s="77" customFormat="1" ht="12.75"/>
    <row r="1168" s="77" customFormat="1" ht="12.75"/>
    <row r="1169" s="77" customFormat="1" ht="12.75"/>
    <row r="1170" s="77" customFormat="1" ht="12.75"/>
    <row r="1171" s="77" customFormat="1" ht="12.75"/>
    <row r="1172" s="77" customFormat="1" ht="12.75"/>
    <row r="1173" s="77" customFormat="1" ht="12.75"/>
    <row r="1174" s="77" customFormat="1" ht="12.75"/>
    <row r="1175" s="77" customFormat="1" ht="12.75"/>
    <row r="1176" s="77" customFormat="1" ht="12.75"/>
    <row r="1177" s="77" customFormat="1" ht="12.75"/>
    <row r="1178" s="77" customFormat="1" ht="12.75"/>
    <row r="1179" s="77" customFormat="1" ht="12.75"/>
    <row r="1180" s="77" customFormat="1" ht="12.75"/>
    <row r="1181" s="77" customFormat="1" ht="12.75"/>
    <row r="1182" s="77" customFormat="1" ht="12.75"/>
    <row r="1183" s="77" customFormat="1" ht="12.75"/>
    <row r="1184" s="77" customFormat="1" ht="12.75"/>
    <row r="1185" s="77" customFormat="1" ht="12.75"/>
    <row r="1186" s="77" customFormat="1" ht="12.75"/>
    <row r="1187" s="77" customFormat="1" ht="12.75"/>
    <row r="1188" s="77" customFormat="1" ht="12.75"/>
    <row r="1189" s="77" customFormat="1" ht="12.75"/>
    <row r="1190" s="77" customFormat="1" ht="12.75"/>
    <row r="1191" s="77" customFormat="1" ht="12.75"/>
    <row r="1192" s="77" customFormat="1" ht="12.75"/>
    <row r="1193" s="77" customFormat="1" ht="12.75"/>
    <row r="1194" s="77" customFormat="1" ht="12.75"/>
    <row r="1195" s="77" customFormat="1" ht="12.75"/>
    <row r="1196" s="77" customFormat="1" ht="12.75"/>
    <row r="1197" s="77" customFormat="1" ht="12.75"/>
    <row r="1198" s="77" customFormat="1" ht="12.75"/>
    <row r="1199" s="77" customFormat="1" ht="12.75"/>
    <row r="1200" s="77" customFormat="1" ht="12.75"/>
    <row r="1201" s="77" customFormat="1" ht="12.75"/>
    <row r="1202" s="77" customFormat="1" ht="12.75"/>
    <row r="1203" s="77" customFormat="1" ht="12.75"/>
    <row r="1204" s="77" customFormat="1" ht="12.75"/>
    <row r="1205" s="77" customFormat="1" ht="12.75"/>
    <row r="1206" s="77" customFormat="1" ht="12.75"/>
    <row r="1207" s="77" customFormat="1" ht="12.75"/>
    <row r="1208" s="77" customFormat="1" ht="12.75"/>
    <row r="1209" s="77" customFormat="1" ht="12.75"/>
    <row r="1210" s="77" customFormat="1" ht="12.75"/>
    <row r="1211" s="77" customFormat="1" ht="12.75"/>
    <row r="1212" s="77" customFormat="1" ht="12.75"/>
    <row r="1213" s="77" customFormat="1" ht="12.75"/>
    <row r="1214" s="77" customFormat="1" ht="12.75"/>
    <row r="1215" s="77" customFormat="1" ht="12.75"/>
    <row r="1216" s="77" customFormat="1" ht="12.75"/>
    <row r="1217" s="77" customFormat="1" ht="12.75"/>
    <row r="1218" s="77" customFormat="1" ht="12.75"/>
    <row r="1219" s="77" customFormat="1" ht="12.75"/>
    <row r="1220" s="77" customFormat="1" ht="12.75"/>
    <row r="1221" s="77" customFormat="1" ht="12.75"/>
    <row r="1222" s="77" customFormat="1" ht="12.75"/>
    <row r="1223" s="77" customFormat="1" ht="12.75"/>
    <row r="1224" s="77" customFormat="1" ht="12.75"/>
    <row r="1225" s="77" customFormat="1" ht="12.75"/>
    <row r="1226" s="77" customFormat="1" ht="12.75"/>
    <row r="1227" s="77" customFormat="1" ht="12.75"/>
    <row r="1228" s="77" customFormat="1" ht="12.75"/>
    <row r="1229" s="77" customFormat="1" ht="12.75"/>
    <row r="1230" s="77" customFormat="1" ht="12.75"/>
    <row r="1231" s="77" customFormat="1" ht="12.75"/>
    <row r="1232" s="77" customFormat="1" ht="12.75"/>
    <row r="1233" s="77" customFormat="1" ht="12.75"/>
    <row r="1234" s="77" customFormat="1" ht="12.75"/>
    <row r="1235" s="77" customFormat="1" ht="12.75"/>
    <row r="1236" s="77" customFormat="1" ht="12.75"/>
    <row r="1237" s="77" customFormat="1" ht="12.75"/>
    <row r="1238" s="77" customFormat="1" ht="12.75"/>
    <row r="1239" s="77" customFormat="1" ht="12.75"/>
    <row r="1240" s="77" customFormat="1" ht="12.75"/>
    <row r="1241" s="77" customFormat="1" ht="12.75"/>
    <row r="1242" s="77" customFormat="1" ht="12.75"/>
    <row r="1243" s="77" customFormat="1" ht="12.75"/>
    <row r="1244" s="77" customFormat="1" ht="12.75"/>
    <row r="1245" s="77" customFormat="1" ht="12.75"/>
    <row r="1246" s="77" customFormat="1" ht="12.75"/>
    <row r="1247" s="77" customFormat="1" ht="12.75"/>
    <row r="1248" s="77" customFormat="1" ht="12.75"/>
    <row r="1249" s="77" customFormat="1" ht="12.75"/>
    <row r="1250" s="77" customFormat="1" ht="12.75"/>
    <row r="1251" s="77" customFormat="1" ht="12.75"/>
    <row r="1252" s="77" customFormat="1" ht="12.75"/>
    <row r="1253" s="77" customFormat="1" ht="12.75"/>
    <row r="1254" s="77" customFormat="1" ht="12.75"/>
    <row r="1255" s="77" customFormat="1" ht="12.75"/>
    <row r="1256" s="77" customFormat="1" ht="12.75"/>
    <row r="1257" s="77" customFormat="1" ht="12.75"/>
    <row r="1258" s="77" customFormat="1" ht="12.75"/>
    <row r="1259" s="77" customFormat="1" ht="12.75"/>
    <row r="1260" s="77" customFormat="1" ht="12.75"/>
    <row r="1261" s="77" customFormat="1" ht="12.75"/>
    <row r="1262" s="77" customFormat="1" ht="12.75"/>
    <row r="1263" s="77" customFormat="1" ht="12.75"/>
    <row r="1264" s="77" customFormat="1" ht="12.75"/>
    <row r="1265" s="77" customFormat="1" ht="12.75"/>
    <row r="1266" s="77" customFormat="1" ht="12.75"/>
    <row r="1267" s="77" customFormat="1" ht="12.75"/>
    <row r="1268" s="77" customFormat="1" ht="12.75"/>
    <row r="1269" s="77" customFormat="1" ht="12.75"/>
    <row r="1270" s="77" customFormat="1" ht="12.75"/>
    <row r="1271" s="77" customFormat="1" ht="12.75"/>
    <row r="1272" s="77" customFormat="1" ht="12.75"/>
    <row r="1273" s="77" customFormat="1" ht="12.75"/>
    <row r="1274" s="77" customFormat="1" ht="12.75"/>
    <row r="1275" s="77" customFormat="1" ht="12.75"/>
    <row r="1276" s="77" customFormat="1" ht="12.75"/>
    <row r="1277" s="77" customFormat="1" ht="12.75"/>
    <row r="1278" s="77" customFormat="1" ht="12.75"/>
    <row r="1279" s="77" customFormat="1" ht="12.75"/>
    <row r="1280" s="77" customFormat="1" ht="12.75"/>
    <row r="1281" s="77" customFormat="1" ht="12.75"/>
    <row r="1282" s="77" customFormat="1" ht="12.75"/>
    <row r="1283" s="77" customFormat="1" ht="12.75"/>
    <row r="1284" s="77" customFormat="1" ht="12.75"/>
    <row r="1285" s="77" customFormat="1" ht="12.75"/>
    <row r="1286" s="77" customFormat="1" ht="12.75"/>
    <row r="1287" s="77" customFormat="1" ht="12.75"/>
    <row r="1288" s="77" customFormat="1" ht="12.75"/>
    <row r="1289" s="77" customFormat="1" ht="12.75"/>
    <row r="1290" s="77" customFormat="1" ht="12.75"/>
    <row r="1291" s="77" customFormat="1" ht="12.75"/>
    <row r="1292" s="77" customFormat="1" ht="12.75"/>
    <row r="1293" s="77" customFormat="1" ht="12.75"/>
    <row r="1294" s="77" customFormat="1" ht="12.75"/>
    <row r="1295" s="77" customFormat="1" ht="12.75"/>
    <row r="1296" s="77" customFormat="1" ht="12.75"/>
    <row r="1297" s="77" customFormat="1" ht="12.75"/>
    <row r="1298" s="77" customFormat="1" ht="12.75"/>
    <row r="1299" s="77" customFormat="1" ht="12.75"/>
    <row r="1300" s="77" customFormat="1" ht="12.75"/>
    <row r="1301" s="77" customFormat="1" ht="12.75"/>
    <row r="1302" s="77" customFormat="1" ht="12.75"/>
    <row r="1303" s="77" customFormat="1" ht="12.75"/>
    <row r="1304" s="77" customFormat="1" ht="12.75"/>
    <row r="1305" s="77" customFormat="1" ht="12.75"/>
    <row r="1306" s="77" customFormat="1" ht="12.75"/>
    <row r="1307" s="77" customFormat="1" ht="12.75"/>
    <row r="1308" s="77" customFormat="1" ht="12.75"/>
    <row r="1309" s="77" customFormat="1" ht="12.75"/>
    <row r="1310" s="77" customFormat="1" ht="12.75"/>
    <row r="1311" s="77" customFormat="1" ht="12.75"/>
    <row r="1312" s="77" customFormat="1" ht="12.75"/>
    <row r="1313" s="77" customFormat="1" ht="12.75"/>
    <row r="1314" s="77" customFormat="1" ht="12.75"/>
    <row r="1315" s="77" customFormat="1" ht="12.75"/>
    <row r="1316" s="77" customFormat="1" ht="12.75"/>
    <row r="1317" s="77" customFormat="1" ht="12.75"/>
    <row r="1318" s="77" customFormat="1" ht="12.75"/>
    <row r="1319" s="77" customFormat="1" ht="12.75"/>
    <row r="1320" s="77" customFormat="1" ht="12.75"/>
    <row r="1321" s="77" customFormat="1" ht="12.75"/>
    <row r="1322" s="77" customFormat="1" ht="12.75"/>
    <row r="1323" s="77" customFormat="1" ht="12.75"/>
    <row r="1324" s="77" customFormat="1" ht="12.75"/>
    <row r="1325" s="77" customFormat="1" ht="12.75"/>
    <row r="1326" s="77" customFormat="1" ht="12.75"/>
    <row r="1327" s="77" customFormat="1" ht="12.75"/>
    <row r="1328" s="77" customFormat="1" ht="12.75"/>
    <row r="1329" s="77" customFormat="1" ht="12.75"/>
    <row r="1330" s="77" customFormat="1" ht="12.75"/>
    <row r="1331" s="77" customFormat="1" ht="12.75"/>
    <row r="1332" s="77" customFormat="1" ht="12.75"/>
    <row r="1333" s="77" customFormat="1" ht="12.75"/>
    <row r="1334" s="77" customFormat="1" ht="12.75"/>
    <row r="1335" s="77" customFormat="1" ht="12.75"/>
    <row r="1336" s="77" customFormat="1" ht="12.75"/>
    <row r="1337" s="77" customFormat="1" ht="12.75"/>
    <row r="1338" s="77" customFormat="1" ht="12.75"/>
    <row r="1339" s="77" customFormat="1" ht="12.75"/>
    <row r="1340" s="77" customFormat="1" ht="12.75"/>
    <row r="1341" s="77" customFormat="1" ht="12.75"/>
    <row r="1342" s="77" customFormat="1" ht="12.75"/>
    <row r="1343" s="77" customFormat="1" ht="12.75"/>
    <row r="1344" s="77" customFormat="1" ht="12.75"/>
    <row r="1345" s="77" customFormat="1" ht="12.75"/>
    <row r="1346" s="77" customFormat="1" ht="12.75"/>
    <row r="1347" s="77" customFormat="1" ht="12.75"/>
    <row r="1348" s="77" customFormat="1" ht="12.75"/>
    <row r="1349" s="77" customFormat="1" ht="12.75"/>
    <row r="1350" s="77" customFormat="1" ht="12.75"/>
    <row r="1351" s="77" customFormat="1" ht="12.75"/>
    <row r="1352" s="77" customFormat="1" ht="12.75"/>
    <row r="1353" s="77" customFormat="1" ht="12.75"/>
    <row r="1354" s="77" customFormat="1" ht="12.75"/>
    <row r="1355" s="77" customFormat="1" ht="12.75"/>
    <row r="1356" s="77" customFormat="1" ht="12.75"/>
    <row r="1357" s="77" customFormat="1" ht="12.75"/>
    <row r="1358" s="77" customFormat="1" ht="12.75"/>
    <row r="1359" s="77" customFormat="1" ht="12.75"/>
    <row r="1360" s="77" customFormat="1" ht="12.75"/>
    <row r="1361" s="77" customFormat="1" ht="12.75"/>
    <row r="1362" s="77" customFormat="1" ht="12.75"/>
    <row r="1363" s="77" customFormat="1" ht="12.75"/>
    <row r="1364" s="77" customFormat="1" ht="12.75"/>
    <row r="1365" s="77" customFormat="1" ht="12.75"/>
    <row r="1366" s="77" customFormat="1" ht="12.75"/>
    <row r="1367" s="77" customFormat="1" ht="12.75"/>
    <row r="1368" s="77" customFormat="1" ht="12.75"/>
    <row r="1369" s="77" customFormat="1" ht="12.75"/>
    <row r="1370" s="77" customFormat="1" ht="12.75"/>
    <row r="1371" s="77" customFormat="1" ht="12.75"/>
    <row r="1372" s="77" customFormat="1" ht="12.75"/>
    <row r="1373" s="77" customFormat="1" ht="12.75"/>
    <row r="1374" s="77" customFormat="1" ht="12.75"/>
    <row r="1375" s="77" customFormat="1" ht="12.75"/>
    <row r="1376" s="77" customFormat="1" ht="12.75"/>
    <row r="1377" s="77" customFormat="1" ht="12.75"/>
    <row r="1378" s="77" customFormat="1" ht="12.75"/>
    <row r="1379" s="77" customFormat="1" ht="12.75"/>
    <row r="1380" s="77" customFormat="1" ht="12.75"/>
    <row r="1381" s="77" customFormat="1" ht="12.75"/>
    <row r="1382" s="77" customFormat="1" ht="12.75"/>
    <row r="1383" s="77" customFormat="1" ht="12.75"/>
    <row r="1384" s="77" customFormat="1" ht="12.75"/>
    <row r="1385" s="77" customFormat="1" ht="12.75"/>
    <row r="1386" s="77" customFormat="1" ht="12.75"/>
    <row r="1387" s="77" customFormat="1" ht="12.75"/>
    <row r="1388" s="77" customFormat="1" ht="12.75"/>
    <row r="1389" s="77" customFormat="1" ht="12.75"/>
    <row r="1390" s="77" customFormat="1" ht="12.75"/>
    <row r="1391" s="77" customFormat="1" ht="12.75"/>
    <row r="1392" s="77" customFormat="1" ht="12.75"/>
    <row r="1393" s="77" customFormat="1" ht="12.75"/>
    <row r="1394" s="77" customFormat="1" ht="12.75"/>
    <row r="1395" s="77" customFormat="1" ht="12.75"/>
    <row r="1396" s="77" customFormat="1" ht="12.75"/>
    <row r="1397" s="77" customFormat="1" ht="12.75"/>
    <row r="1398" s="77" customFormat="1" ht="12.75"/>
    <row r="1399" s="77" customFormat="1" ht="12.75"/>
    <row r="1400" s="77" customFormat="1" ht="12.75"/>
    <row r="1401" s="77" customFormat="1" ht="12.75"/>
    <row r="1402" s="77" customFormat="1" ht="12.75"/>
    <row r="1403" s="77" customFormat="1" ht="12.75"/>
    <row r="1404" s="77" customFormat="1" ht="12.75"/>
    <row r="1405" s="77" customFormat="1" ht="12.75"/>
    <row r="1406" s="77" customFormat="1" ht="12.75"/>
    <row r="1407" s="77" customFormat="1" ht="12.75"/>
    <row r="1408" s="77" customFormat="1" ht="12.75"/>
    <row r="1409" s="77" customFormat="1" ht="12.75"/>
    <row r="1410" s="77" customFormat="1" ht="12.75"/>
    <row r="1411" s="77" customFormat="1" ht="12.75"/>
    <row r="1412" s="77" customFormat="1" ht="12.75"/>
    <row r="1413" s="77" customFormat="1" ht="12.75"/>
    <row r="1414" s="77" customFormat="1" ht="12.75"/>
    <row r="1415" s="77" customFormat="1" ht="12.75"/>
    <row r="1416" s="77" customFormat="1" ht="12.75"/>
    <row r="1417" s="77" customFormat="1" ht="12.75"/>
    <row r="1418" s="77" customFormat="1" ht="12.75"/>
    <row r="1419" s="77" customFormat="1" ht="12.75"/>
    <row r="1420" s="77" customFormat="1" ht="12.75"/>
    <row r="1421" s="77" customFormat="1" ht="12.75"/>
    <row r="1422" s="77" customFormat="1" ht="12.75"/>
    <row r="1423" s="77" customFormat="1" ht="12.75"/>
    <row r="1424" s="77" customFormat="1" ht="12.75"/>
    <row r="1425" s="77" customFormat="1" ht="12.75"/>
    <row r="1426" s="77" customFormat="1" ht="12.75"/>
    <row r="1427" s="77" customFormat="1" ht="12.75"/>
    <row r="1428" s="77" customFormat="1" ht="12.75"/>
    <row r="1429" s="77" customFormat="1" ht="12.75"/>
    <row r="1430" s="77" customFormat="1" ht="12.75"/>
    <row r="1431" s="77" customFormat="1" ht="12.75"/>
    <row r="1432" s="77" customFormat="1" ht="12.75"/>
    <row r="1433" s="77" customFormat="1" ht="12.75"/>
    <row r="1434" s="77" customFormat="1" ht="12.75"/>
    <row r="1435" s="77" customFormat="1" ht="12.75"/>
    <row r="1436" s="77" customFormat="1" ht="12.75"/>
    <row r="1437" s="77" customFormat="1" ht="12.75"/>
    <row r="1438" s="77" customFormat="1" ht="12.75"/>
    <row r="1439" s="77" customFormat="1" ht="12.75"/>
    <row r="1440" s="77" customFormat="1" ht="12.75"/>
    <row r="1441" s="77" customFormat="1" ht="12.75"/>
    <row r="1442" s="77" customFormat="1" ht="12.75"/>
    <row r="1443" s="77" customFormat="1" ht="12.75"/>
    <row r="1444" s="77" customFormat="1" ht="12.75"/>
    <row r="1445" s="77" customFormat="1" ht="12.75"/>
    <row r="1446" s="77" customFormat="1" ht="12.75"/>
    <row r="1447" s="77" customFormat="1" ht="12.75"/>
    <row r="1448" s="77" customFormat="1" ht="12.75"/>
    <row r="1449" s="77" customFormat="1" ht="12.75"/>
    <row r="1450" s="77" customFormat="1" ht="12.75"/>
    <row r="1451" s="77" customFormat="1" ht="12.75"/>
    <row r="1452" s="77" customFormat="1" ht="12.75"/>
    <row r="1453" s="77" customFormat="1" ht="12.75"/>
    <row r="1454" s="77" customFormat="1" ht="12.75"/>
    <row r="1455" s="77" customFormat="1" ht="12.75"/>
    <row r="1456" s="77" customFormat="1" ht="12.75"/>
    <row r="1457" s="77" customFormat="1" ht="12.75"/>
    <row r="1458" s="77" customFormat="1" ht="12.75"/>
    <row r="1459" s="77" customFormat="1" ht="12.75"/>
    <row r="1460" s="77" customFormat="1" ht="12.75"/>
    <row r="1461" s="77" customFormat="1" ht="12.75"/>
    <row r="1462" s="77" customFormat="1" ht="12.75"/>
    <row r="1463" s="77" customFormat="1" ht="12.75"/>
    <row r="1464" s="77" customFormat="1" ht="12.75"/>
    <row r="1465" s="77" customFormat="1" ht="12.75"/>
    <row r="1466" s="77" customFormat="1" ht="12.75"/>
    <row r="1467" s="77" customFormat="1" ht="12.75"/>
    <row r="1468" s="77" customFormat="1" ht="12.75"/>
    <row r="1469" s="77" customFormat="1" ht="12.75"/>
    <row r="1470" s="77" customFormat="1" ht="12.75"/>
    <row r="1471" s="77" customFormat="1" ht="12.75"/>
    <row r="1472" s="77" customFormat="1" ht="12.75"/>
    <row r="1473" s="77" customFormat="1" ht="12.75"/>
    <row r="1474" s="77" customFormat="1" ht="12.75"/>
    <row r="1475" s="77" customFormat="1" ht="12.75"/>
    <row r="1476" s="77" customFormat="1" ht="12.75"/>
    <row r="1477" s="77" customFormat="1" ht="12.75"/>
    <row r="1478" s="77" customFormat="1" ht="12.75"/>
    <row r="1479" s="77" customFormat="1" ht="12.75"/>
    <row r="1480" s="77" customFormat="1" ht="12.75"/>
    <row r="1481" s="77" customFormat="1" ht="12.75"/>
    <row r="1482" s="77" customFormat="1" ht="12.75"/>
    <row r="1483" s="77" customFormat="1" ht="12.75"/>
    <row r="1484" s="77" customFormat="1" ht="12.75"/>
    <row r="1485" s="77" customFormat="1" ht="12.75"/>
    <row r="1486" s="77" customFormat="1" ht="12.75"/>
    <row r="1487" s="77" customFormat="1" ht="12.75"/>
    <row r="1488" s="77" customFormat="1" ht="12.75"/>
    <row r="1489" s="77" customFormat="1" ht="12.75"/>
    <row r="1490" s="77" customFormat="1" ht="12.75"/>
    <row r="1491" s="77" customFormat="1" ht="12.75"/>
    <row r="1492" s="77" customFormat="1" ht="12.75"/>
    <row r="1493" s="77" customFormat="1" ht="12.75"/>
    <row r="1494" s="77" customFormat="1" ht="12.75"/>
    <row r="1495" s="77" customFormat="1" ht="12.75"/>
    <row r="1496" s="77" customFormat="1" ht="12.75"/>
    <row r="1497" s="77" customFormat="1" ht="12.75"/>
    <row r="1498" s="77" customFormat="1" ht="12.75"/>
    <row r="1499" s="77" customFormat="1" ht="12.75"/>
    <row r="1500" s="77" customFormat="1" ht="12.75"/>
    <row r="1501" s="77" customFormat="1" ht="12.75"/>
    <row r="1502" s="77" customFormat="1" ht="12.75"/>
    <row r="1503" s="77" customFormat="1" ht="12.75"/>
    <row r="1504" s="77" customFormat="1" ht="12.75"/>
    <row r="1505" s="77" customFormat="1" ht="12.75"/>
    <row r="1506" s="77" customFormat="1" ht="12.75"/>
    <row r="1507" s="77" customFormat="1" ht="12.75"/>
    <row r="1508" s="77" customFormat="1" ht="12.75"/>
    <row r="1509" s="77" customFormat="1" ht="12.75"/>
    <row r="1510" s="77" customFormat="1" ht="12.75"/>
    <row r="1511" s="77" customFormat="1" ht="12.75"/>
    <row r="1512" s="77" customFormat="1" ht="12.75"/>
    <row r="1513" s="77" customFormat="1" ht="12.75"/>
    <row r="1514" s="77" customFormat="1" ht="12.75"/>
    <row r="1515" s="77" customFormat="1" ht="12.75"/>
    <row r="1516" s="77" customFormat="1" ht="12.75"/>
    <row r="1517" s="77" customFormat="1" ht="12.75"/>
    <row r="1518" s="77" customFormat="1" ht="12.75"/>
    <row r="1519" s="77" customFormat="1" ht="12.75"/>
    <row r="1520" s="77" customFormat="1" ht="12.75"/>
    <row r="1521" s="77" customFormat="1" ht="12.75"/>
    <row r="1522" s="77" customFormat="1" ht="12.75"/>
    <row r="1523" s="77" customFormat="1" ht="12.75"/>
    <row r="1524" s="77" customFormat="1" ht="12.75"/>
    <row r="1525" s="77" customFormat="1" ht="12.75"/>
    <row r="1526" s="77" customFormat="1" ht="12.75"/>
    <row r="1527" s="77" customFormat="1" ht="12.75"/>
    <row r="1528" s="77" customFormat="1" ht="12.75"/>
    <row r="1529" s="77" customFormat="1" ht="12.75"/>
    <row r="1530" s="77" customFormat="1" ht="12.75"/>
    <row r="1531" s="77" customFormat="1" ht="12.75"/>
    <row r="1532" s="77" customFormat="1" ht="12.75"/>
    <row r="1533" s="77" customFormat="1" ht="12.75"/>
    <row r="1534" s="77" customFormat="1" ht="12.75"/>
    <row r="1535" s="77" customFormat="1" ht="12.75"/>
    <row r="1536" s="77" customFormat="1" ht="12.75"/>
    <row r="1537" s="77" customFormat="1" ht="12.75"/>
    <row r="1538" s="77" customFormat="1" ht="12.75"/>
    <row r="1539" s="77" customFormat="1" ht="12.75"/>
    <row r="1540" s="77" customFormat="1" ht="12.75"/>
    <row r="1541" s="77" customFormat="1" ht="12.75"/>
    <row r="1542" s="77" customFormat="1" ht="12.75"/>
    <row r="1543" s="77" customFormat="1" ht="12.75"/>
    <row r="1544" s="77" customFormat="1" ht="12.75"/>
    <row r="1545" s="77" customFormat="1" ht="12.75"/>
    <row r="1546" s="77" customFormat="1" ht="12.75"/>
    <row r="1547" s="77" customFormat="1" ht="12.75"/>
    <row r="1548" s="77" customFormat="1" ht="12.75"/>
    <row r="1549" s="77" customFormat="1" ht="12.75"/>
    <row r="1550" s="77" customFormat="1" ht="12.75"/>
    <row r="1551" s="77" customFormat="1" ht="12.75"/>
    <row r="1552" s="77" customFormat="1" ht="12.75"/>
    <row r="1553" s="77" customFormat="1" ht="12.75"/>
    <row r="1554" s="77" customFormat="1" ht="12.75"/>
    <row r="1555" s="77" customFormat="1" ht="12.75"/>
    <row r="1556" s="77" customFormat="1" ht="12.75"/>
    <row r="1557" s="77" customFormat="1" ht="12.75"/>
    <row r="1558" s="77" customFormat="1" ht="12.75"/>
    <row r="1559" s="77" customFormat="1" ht="12.75"/>
    <row r="1560" s="77" customFormat="1" ht="12.75"/>
    <row r="1561" s="77" customFormat="1" ht="12.75"/>
    <row r="1562" s="77" customFormat="1" ht="12.75"/>
    <row r="1563" s="77" customFormat="1" ht="12.75"/>
    <row r="1564" s="77" customFormat="1" ht="12.75"/>
    <row r="1565" s="77" customFormat="1" ht="12.75"/>
    <row r="1566" s="77" customFormat="1" ht="12.75"/>
    <row r="1567" s="77" customFormat="1" ht="12.75"/>
    <row r="1568" s="77" customFormat="1" ht="12.75"/>
    <row r="1569" s="77" customFormat="1" ht="12.75"/>
    <row r="1570" s="77" customFormat="1" ht="12.75"/>
    <row r="1571" s="77" customFormat="1" ht="12.75"/>
    <row r="1572" s="77" customFormat="1" ht="12.75"/>
    <row r="1573" s="77" customFormat="1" ht="12.75"/>
    <row r="1574" s="77" customFormat="1" ht="12.75"/>
    <row r="1575" s="77" customFormat="1" ht="12.75"/>
    <row r="1576" s="77" customFormat="1" ht="12.75"/>
    <row r="1577" s="77" customFormat="1" ht="12.75"/>
    <row r="1578" s="77" customFormat="1" ht="12.75"/>
    <row r="1579" s="77" customFormat="1" ht="12.75"/>
    <row r="1580" s="77" customFormat="1" ht="12.75"/>
    <row r="1581" s="77" customFormat="1" ht="12.75"/>
    <row r="1582" s="77" customFormat="1" ht="12.75"/>
    <row r="1583" s="77" customFormat="1" ht="12.75"/>
    <row r="1584" s="77" customFormat="1" ht="12.75"/>
    <row r="1585" s="77" customFormat="1" ht="12.75"/>
    <row r="1586" s="77" customFormat="1" ht="12.75"/>
    <row r="1587" s="77" customFormat="1" ht="12.75"/>
    <row r="1588" s="77" customFormat="1" ht="12.75"/>
    <row r="1589" s="77" customFormat="1" ht="12.75"/>
    <row r="1590" s="77" customFormat="1" ht="12.75"/>
    <row r="1591" s="77" customFormat="1" ht="12.75"/>
    <row r="1592" s="77" customFormat="1" ht="12.75"/>
    <row r="1593" s="77" customFormat="1" ht="12.75"/>
    <row r="1594" s="77" customFormat="1" ht="12.75"/>
    <row r="1595" s="77" customFormat="1" ht="12.75"/>
    <row r="1596" s="77" customFormat="1" ht="12.75"/>
    <row r="1597" s="77" customFormat="1" ht="12.75"/>
    <row r="1598" s="77" customFormat="1" ht="12.75"/>
    <row r="1599" s="77" customFormat="1" ht="12.75"/>
    <row r="1600" s="77" customFormat="1" ht="12.75"/>
    <row r="1601" s="77" customFormat="1" ht="12.75"/>
    <row r="1602" s="77" customFormat="1" ht="12.75"/>
    <row r="1603" s="77" customFormat="1" ht="12.75"/>
    <row r="1604" s="77" customFormat="1" ht="12.75"/>
    <row r="1605" s="77" customFormat="1" ht="12.75"/>
    <row r="1606" s="77" customFormat="1" ht="12.75"/>
    <row r="1607" s="77" customFormat="1" ht="12.75"/>
    <row r="1608" s="77" customFormat="1" ht="12.75"/>
    <row r="1609" s="77" customFormat="1" ht="12.75"/>
    <row r="1610" s="77" customFormat="1" ht="12.75"/>
    <row r="1611" s="77" customFormat="1" ht="12.75"/>
    <row r="1612" s="77" customFormat="1" ht="12.75"/>
    <row r="1613" s="77" customFormat="1" ht="12.75"/>
    <row r="1614" s="77" customFormat="1" ht="12.75"/>
    <row r="1615" s="77" customFormat="1" ht="12.75"/>
    <row r="1616" s="77" customFormat="1" ht="12.75"/>
    <row r="1617" s="77" customFormat="1" ht="12.75"/>
    <row r="1618" s="77" customFormat="1" ht="12.75"/>
    <row r="1619" s="77" customFormat="1" ht="12.75"/>
    <row r="1620" s="77" customFormat="1" ht="12.75"/>
    <row r="1621" s="77" customFormat="1" ht="12.75"/>
    <row r="1622" s="77" customFormat="1" ht="12.75"/>
    <row r="1623" s="77" customFormat="1" ht="12.75"/>
    <row r="1624" s="77" customFormat="1" ht="12.75"/>
    <row r="1625" s="77" customFormat="1" ht="12.75"/>
    <row r="1626" s="77" customFormat="1" ht="12.75"/>
    <row r="1627" s="77" customFormat="1" ht="12.75"/>
    <row r="1628" s="77" customFormat="1" ht="12.75"/>
    <row r="1629" s="77" customFormat="1" ht="12.75"/>
    <row r="1630" s="77" customFormat="1" ht="12.75"/>
    <row r="1631" s="77" customFormat="1" ht="12.75"/>
    <row r="1632" s="77" customFormat="1" ht="12.75"/>
    <row r="1633" s="77" customFormat="1" ht="12.75"/>
    <row r="1634" s="77" customFormat="1" ht="12.75"/>
    <row r="1635" s="77" customFormat="1" ht="12.75"/>
    <row r="1636" s="77" customFormat="1" ht="12.75"/>
    <row r="1637" s="77" customFormat="1" ht="12.75"/>
    <row r="1638" s="77" customFormat="1" ht="12.75"/>
    <row r="1639" s="77" customFormat="1" ht="12.75"/>
    <row r="1640" s="77" customFormat="1" ht="12.75"/>
    <row r="1641" s="77" customFormat="1" ht="12.75"/>
    <row r="1642" s="77" customFormat="1" ht="12.75"/>
    <row r="1643" s="77" customFormat="1" ht="12.75"/>
    <row r="1644" s="77" customFormat="1" ht="12.75"/>
    <row r="1645" s="77" customFormat="1" ht="12.75"/>
    <row r="1646" s="77" customFormat="1" ht="12.75"/>
    <row r="1647" s="77" customFormat="1" ht="12.75"/>
    <row r="1648" s="77" customFormat="1" ht="12.75"/>
    <row r="1649" s="77" customFormat="1" ht="12.75"/>
    <row r="1650" s="77" customFormat="1" ht="12.75"/>
    <row r="1651" s="77" customFormat="1" ht="12.75"/>
    <row r="1652" s="77" customFormat="1" ht="12.75"/>
    <row r="1653" s="77" customFormat="1" ht="12.75"/>
    <row r="1654" s="77" customFormat="1" ht="12.75"/>
    <row r="1655" s="77" customFormat="1" ht="12.75"/>
    <row r="1656" s="77" customFormat="1" ht="12.75"/>
    <row r="1657" s="77" customFormat="1" ht="12.75"/>
    <row r="1658" s="77" customFormat="1" ht="12.75"/>
    <row r="1659" s="77" customFormat="1" ht="12.75"/>
    <row r="1660" s="77" customFormat="1" ht="12.75"/>
    <row r="1661" s="77" customFormat="1" ht="12.75"/>
    <row r="1662" s="77" customFormat="1" ht="12.75"/>
    <row r="1663" s="77" customFormat="1" ht="12.75"/>
    <row r="1664" s="77" customFormat="1" ht="12.75"/>
    <row r="1665" s="77" customFormat="1" ht="12.75"/>
    <row r="1666" s="77" customFormat="1" ht="12.75"/>
    <row r="1667" s="77" customFormat="1" ht="12.75"/>
    <row r="1668" s="77" customFormat="1" ht="12.75"/>
    <row r="1669" s="77" customFormat="1" ht="12.75"/>
    <row r="1670" s="77" customFormat="1" ht="12.75"/>
    <row r="1671" s="77" customFormat="1" ht="12.75"/>
    <row r="1672" s="77" customFormat="1" ht="12.75"/>
    <row r="1673" s="77" customFormat="1" ht="12.75"/>
    <row r="1674" s="77" customFormat="1" ht="12.75"/>
    <row r="1675" s="77" customFormat="1" ht="12.75"/>
    <row r="1676" s="77" customFormat="1" ht="12.75"/>
    <row r="1677" s="77" customFormat="1" ht="12.75"/>
    <row r="1678" s="77" customFormat="1" ht="12.75"/>
    <row r="1679" s="77" customFormat="1" ht="12.75"/>
    <row r="1680" s="77" customFormat="1" ht="12.75"/>
    <row r="1681" s="77" customFormat="1" ht="12.75"/>
    <row r="1682" s="77" customFormat="1" ht="12.75"/>
    <row r="1683" s="77" customFormat="1" ht="12.75"/>
    <row r="1684" s="77" customFormat="1" ht="12.75"/>
    <row r="1685" s="77" customFormat="1" ht="12.75"/>
    <row r="1686" s="77" customFormat="1" ht="12.75"/>
    <row r="1687" s="77" customFormat="1" ht="12.75"/>
    <row r="1688" s="77" customFormat="1" ht="12.75"/>
    <row r="1689" s="77" customFormat="1" ht="12.75"/>
    <row r="1690" s="77" customFormat="1" ht="12.75"/>
    <row r="1691" s="77" customFormat="1" ht="12.75"/>
    <row r="1692" s="77" customFormat="1" ht="12.75"/>
    <row r="1693" s="77" customFormat="1" ht="12.75"/>
    <row r="1694" s="77" customFormat="1" ht="12.75"/>
    <row r="1695" s="77" customFormat="1" ht="12.75"/>
    <row r="1696" s="77" customFormat="1" ht="12.75"/>
    <row r="1697" s="77" customFormat="1" ht="12.75"/>
    <row r="1698" s="77" customFormat="1" ht="12.75"/>
    <row r="1699" s="77" customFormat="1" ht="12.75"/>
    <row r="1700" s="77" customFormat="1" ht="12.75"/>
    <row r="1701" s="77" customFormat="1" ht="12.75"/>
    <row r="1702" s="77" customFormat="1" ht="12.75"/>
    <row r="1703" s="77" customFormat="1" ht="12.75"/>
    <row r="1704" s="77" customFormat="1" ht="12.75"/>
    <row r="1705" s="77" customFormat="1" ht="12.75"/>
    <row r="1706" s="77" customFormat="1" ht="12.75"/>
    <row r="1707" s="77" customFormat="1" ht="12.75"/>
    <row r="1708" s="77" customFormat="1" ht="12.75"/>
    <row r="1709" s="77" customFormat="1" ht="12.75"/>
    <row r="1710" s="77" customFormat="1" ht="12.75"/>
    <row r="1711" s="77" customFormat="1" ht="12.75"/>
    <row r="1712" s="77" customFormat="1" ht="12.75"/>
    <row r="1713" s="77" customFormat="1" ht="12.75"/>
    <row r="1714" s="77" customFormat="1" ht="12.75"/>
    <row r="1715" s="77" customFormat="1" ht="12.75"/>
    <row r="1716" s="77" customFormat="1" ht="12.75"/>
    <row r="1717" s="77" customFormat="1" ht="12.75"/>
    <row r="1718" s="77" customFormat="1" ht="12.75"/>
    <row r="1719" s="77" customFormat="1" ht="12.75"/>
    <row r="1720" s="77" customFormat="1" ht="12.75"/>
    <row r="1721" s="77" customFormat="1" ht="12.75"/>
    <row r="1722" s="77" customFormat="1" ht="12.75"/>
    <row r="1723" s="77" customFormat="1" ht="12.75"/>
    <row r="1724" s="77" customFormat="1" ht="12.75"/>
    <row r="1725" s="77" customFormat="1" ht="12.75"/>
    <row r="1726" s="77" customFormat="1" ht="12.75"/>
    <row r="1727" s="77" customFormat="1" ht="12.75"/>
    <row r="1728" s="77" customFormat="1" ht="12.75"/>
    <row r="1729" s="77" customFormat="1" ht="12.75"/>
    <row r="1730" s="77" customFormat="1" ht="12.75"/>
    <row r="1731" s="77" customFormat="1" ht="12.75"/>
    <row r="1732" s="77" customFormat="1" ht="12.75"/>
    <row r="1733" s="77" customFormat="1" ht="12.75"/>
    <row r="1734" s="77" customFormat="1" ht="12.75"/>
    <row r="1735" s="77" customFormat="1" ht="12.75"/>
    <row r="1736" s="77" customFormat="1" ht="12.75"/>
    <row r="1737" s="77" customFormat="1" ht="12.75"/>
    <row r="1738" s="77" customFormat="1" ht="12.75"/>
    <row r="1739" s="77" customFormat="1" ht="12.75"/>
    <row r="1740" s="77" customFormat="1" ht="12.75"/>
    <row r="1741" s="77" customFormat="1" ht="12.75"/>
    <row r="1742" s="77" customFormat="1" ht="12.75"/>
    <row r="1743" s="77" customFormat="1" ht="12.75"/>
    <row r="1744" s="77" customFormat="1" ht="12.75"/>
    <row r="1745" s="77" customFormat="1" ht="12.75"/>
    <row r="1746" s="77" customFormat="1" ht="12.75"/>
    <row r="1747" s="77" customFormat="1" ht="12.75"/>
    <row r="1748" s="77" customFormat="1" ht="12.75"/>
    <row r="1749" s="77" customFormat="1" ht="12.75"/>
    <row r="1750" s="77" customFormat="1" ht="12.75"/>
    <row r="1751" s="77" customFormat="1" ht="12.75"/>
    <row r="1752" s="77" customFormat="1" ht="12.75"/>
    <row r="1753" s="77" customFormat="1" ht="12.75"/>
    <row r="1754" s="77" customFormat="1" ht="12.75"/>
    <row r="1755" s="77" customFormat="1" ht="12.75"/>
    <row r="1756" s="77" customFormat="1" ht="12.75"/>
    <row r="1757" s="77" customFormat="1" ht="12.75"/>
    <row r="1758" s="77" customFormat="1" ht="12.75"/>
    <row r="1759" s="77" customFormat="1" ht="12.75"/>
    <row r="1760" s="77" customFormat="1" ht="12.75"/>
    <row r="1761" s="77" customFormat="1" ht="12.75"/>
    <row r="1762" s="77" customFormat="1" ht="12.75"/>
    <row r="1763" s="77" customFormat="1" ht="12.75"/>
    <row r="1764" s="77" customFormat="1" ht="12.75"/>
    <row r="1765" s="77" customFormat="1" ht="12.75"/>
    <row r="1766" s="77" customFormat="1" ht="12.75"/>
    <row r="1767" s="77" customFormat="1" ht="12.75"/>
    <row r="1768" s="77" customFormat="1" ht="12.75"/>
    <row r="1769" s="77" customFormat="1" ht="12.75"/>
    <row r="1770" s="77" customFormat="1" ht="12.75"/>
    <row r="1771" s="77" customFormat="1" ht="12.75"/>
    <row r="1772" s="77" customFormat="1" ht="12.75"/>
    <row r="1773" s="77" customFormat="1" ht="12.75"/>
    <row r="1774" s="77" customFormat="1" ht="12.75"/>
    <row r="1775" s="77" customFormat="1" ht="12.75"/>
    <row r="1776" s="77" customFormat="1" ht="12.75"/>
    <row r="1777" s="77" customFormat="1" ht="12.75"/>
    <row r="1778" s="77" customFormat="1" ht="12.75"/>
    <row r="1779" s="77" customFormat="1" ht="12.75"/>
    <row r="1780" s="77" customFormat="1" ht="12.75"/>
    <row r="1781" s="77" customFormat="1" ht="12.75"/>
    <row r="1782" s="77" customFormat="1" ht="12.75"/>
    <row r="1783" s="77" customFormat="1" ht="12.75"/>
    <row r="1784" s="77" customFormat="1" ht="12.75"/>
    <row r="1785" s="77" customFormat="1" ht="12.75"/>
    <row r="1786" s="77" customFormat="1" ht="12.75"/>
    <row r="1787" s="77" customFormat="1" ht="12.75"/>
    <row r="1788" s="77" customFormat="1" ht="12.75"/>
    <row r="1789" s="77" customFormat="1" ht="12.75"/>
    <row r="1790" s="77" customFormat="1" ht="12.75"/>
    <row r="1791" s="77" customFormat="1" ht="12.75"/>
    <row r="1792" s="77" customFormat="1" ht="12.75"/>
    <row r="1793" s="77" customFormat="1" ht="12.75"/>
    <row r="1794" s="77" customFormat="1" ht="12.75"/>
    <row r="1795" s="77" customFormat="1" ht="12.75"/>
    <row r="1796" s="77" customFormat="1" ht="12.75"/>
    <row r="1797" s="77" customFormat="1" ht="12.75"/>
    <row r="1798" s="77" customFormat="1" ht="12.75"/>
    <row r="1799" s="77" customFormat="1" ht="12.75"/>
    <row r="1800" s="77" customFormat="1" ht="12.75"/>
    <row r="1801" s="77" customFormat="1" ht="12.75"/>
    <row r="1802" s="77" customFormat="1" ht="12.75"/>
    <row r="1803" s="77" customFormat="1" ht="12.75"/>
    <row r="1804" s="77" customFormat="1" ht="12.75"/>
    <row r="1805" s="77" customFormat="1" ht="12.75"/>
    <row r="1806" s="77" customFormat="1" ht="12.75"/>
    <row r="1807" s="77" customFormat="1" ht="12.75"/>
    <row r="1808" s="77" customFormat="1" ht="12.75"/>
    <row r="1809" s="77" customFormat="1" ht="12.75"/>
    <row r="1810" s="77" customFormat="1" ht="12.75"/>
    <row r="1811" s="77" customFormat="1" ht="12.75"/>
    <row r="1812" s="77" customFormat="1" ht="12.75"/>
    <row r="1813" s="77" customFormat="1" ht="12.75"/>
    <row r="1814" s="77" customFormat="1" ht="12.75"/>
    <row r="1815" s="77" customFormat="1" ht="12.75"/>
    <row r="1816" s="77" customFormat="1" ht="12.75"/>
    <row r="1817" s="77" customFormat="1" ht="12.75"/>
    <row r="1818" s="77" customFormat="1" ht="12.75"/>
    <row r="1819" s="77" customFormat="1" ht="12.75"/>
    <row r="1820" s="77" customFormat="1" ht="12.75"/>
    <row r="1821" s="77" customFormat="1" ht="12.75"/>
    <row r="1822" s="77" customFormat="1" ht="12.75"/>
    <row r="1823" s="77" customFormat="1" ht="12.75"/>
    <row r="1824" s="77" customFormat="1" ht="12.75"/>
    <row r="1825" s="77" customFormat="1" ht="12.75"/>
    <row r="1826" s="77" customFormat="1" ht="12.75"/>
    <row r="1827" s="77" customFormat="1" ht="12.75"/>
    <row r="1828" s="77" customFormat="1" ht="12.75"/>
    <row r="1829" s="77" customFormat="1" ht="12.75"/>
    <row r="1830" s="77" customFormat="1" ht="12.75"/>
    <row r="1831" s="77" customFormat="1" ht="12.75"/>
    <row r="1832" s="77" customFormat="1" ht="12.75"/>
    <row r="1833" s="77" customFormat="1" ht="12.75"/>
    <row r="1834" s="77" customFormat="1" ht="12.75"/>
    <row r="1835" s="77" customFormat="1" ht="12.75"/>
    <row r="1836" s="77" customFormat="1" ht="12.75"/>
    <row r="1837" s="77" customFormat="1" ht="12.75"/>
    <row r="1838" s="77" customFormat="1" ht="12.75"/>
    <row r="1839" s="77" customFormat="1" ht="12.75"/>
    <row r="1840" s="77" customFormat="1" ht="12.75"/>
    <row r="1841" s="77" customFormat="1" ht="12.75"/>
    <row r="1842" s="77" customFormat="1" ht="12.75"/>
    <row r="1843" s="77" customFormat="1" ht="12.75"/>
    <row r="1844" s="77" customFormat="1" ht="12.75"/>
    <row r="1845" s="77" customFormat="1" ht="12.75"/>
    <row r="1846" s="77" customFormat="1" ht="12.75"/>
    <row r="1847" s="77" customFormat="1" ht="12.75"/>
    <row r="1848" s="77" customFormat="1" ht="12.75"/>
    <row r="1849" s="77" customFormat="1" ht="12.75"/>
    <row r="1850" s="77" customFormat="1" ht="12.75"/>
    <row r="1851" s="77" customFormat="1" ht="12.75"/>
    <row r="1852" s="77" customFormat="1" ht="12.75"/>
    <row r="1853" s="77" customFormat="1" ht="12.75"/>
    <row r="1854" s="77" customFormat="1" ht="12.75"/>
    <row r="1855" s="77" customFormat="1" ht="12.75"/>
    <row r="1856" s="77" customFormat="1" ht="12.75"/>
    <row r="1857" s="77" customFormat="1" ht="12.75"/>
    <row r="1858" s="77" customFormat="1" ht="12.75"/>
    <row r="1859" s="77" customFormat="1" ht="12.75"/>
    <row r="1860" s="77" customFormat="1" ht="12.75"/>
    <row r="1861" s="77" customFormat="1" ht="12.75"/>
    <row r="1862" s="77" customFormat="1" ht="12.75"/>
    <row r="1863" s="77" customFormat="1" ht="12.75"/>
    <row r="1864" s="77" customFormat="1" ht="12.75"/>
    <row r="1865" s="77" customFormat="1" ht="12.75"/>
    <row r="1866" s="77" customFormat="1" ht="12.75"/>
    <row r="1867" s="77" customFormat="1" ht="12.75"/>
    <row r="1868" s="77" customFormat="1" ht="12.75"/>
    <row r="1869" s="77" customFormat="1" ht="12.75"/>
    <row r="1870" s="77" customFormat="1" ht="12.75"/>
    <row r="1871" s="77" customFormat="1" ht="12.75"/>
    <row r="1872" s="77" customFormat="1" ht="12.75"/>
    <row r="1873" s="77" customFormat="1" ht="12.75"/>
    <row r="1874" s="77" customFormat="1" ht="12.75"/>
    <row r="1875" s="77" customFormat="1" ht="12.75"/>
    <row r="1876" s="77" customFormat="1" ht="12.75"/>
    <row r="1877" s="77" customFormat="1" ht="12.75"/>
    <row r="1878" s="77" customFormat="1" ht="12.75"/>
    <row r="1879" s="77" customFormat="1" ht="12.75"/>
    <row r="1880" s="77" customFormat="1" ht="12.75"/>
    <row r="1881" s="77" customFormat="1" ht="12.75"/>
    <row r="1882" s="77" customFormat="1" ht="12.75"/>
    <row r="1883" s="77" customFormat="1" ht="12.75"/>
    <row r="1884" s="77" customFormat="1" ht="12.75"/>
    <row r="1885" s="77" customFormat="1" ht="12.75"/>
    <row r="1886" s="77" customFormat="1" ht="12.75"/>
    <row r="1887" s="77" customFormat="1" ht="12.75"/>
    <row r="1888" s="77" customFormat="1" ht="12.75"/>
    <row r="1889" s="77" customFormat="1" ht="12.75"/>
    <row r="1890" s="77" customFormat="1" ht="12.75"/>
    <row r="1891" s="77" customFormat="1" ht="12.75"/>
    <row r="1892" s="77" customFormat="1" ht="12.75"/>
    <row r="1893" s="77" customFormat="1" ht="12.75"/>
    <row r="1894" s="77" customFormat="1" ht="12.75"/>
    <row r="1895" s="77" customFormat="1" ht="12.75"/>
    <row r="1896" s="77" customFormat="1" ht="12.75"/>
    <row r="1897" s="77" customFormat="1" ht="12.75"/>
    <row r="1898" s="77" customFormat="1" ht="12.75"/>
    <row r="1899" s="77" customFormat="1" ht="12.75"/>
    <row r="1900" s="77" customFormat="1" ht="12.75"/>
    <row r="1901" s="77" customFormat="1" ht="12.75"/>
    <row r="1902" s="77" customFormat="1" ht="12.75"/>
    <row r="1903" s="77" customFormat="1" ht="12.75"/>
    <row r="1904" s="77" customFormat="1" ht="12.75"/>
    <row r="1905" s="77" customFormat="1" ht="12.75"/>
    <row r="1906" s="77" customFormat="1" ht="12.75"/>
    <row r="1907" s="77" customFormat="1" ht="12.75"/>
    <row r="1908" s="77" customFormat="1" ht="12.75"/>
    <row r="1909" s="77" customFormat="1" ht="12.75"/>
    <row r="1910" s="77" customFormat="1" ht="12.75"/>
    <row r="1911" s="77" customFormat="1" ht="12.75"/>
    <row r="1912" s="77" customFormat="1" ht="12.75"/>
    <row r="1913" s="77" customFormat="1" ht="12.75"/>
    <row r="1914" s="77" customFormat="1" ht="12.75"/>
    <row r="1915" s="77" customFormat="1" ht="12.75"/>
    <row r="1916" s="77" customFormat="1" ht="12.75"/>
    <row r="1917" s="77" customFormat="1" ht="12.75"/>
    <row r="1918" s="77" customFormat="1" ht="12.75"/>
    <row r="1919" s="77" customFormat="1" ht="12.75"/>
    <row r="1920" s="77" customFormat="1" ht="12.75"/>
    <row r="1921" s="77" customFormat="1" ht="12.75"/>
    <row r="1922" s="77" customFormat="1" ht="12.75"/>
    <row r="1923" s="77" customFormat="1" ht="12.75"/>
    <row r="1924" s="77" customFormat="1" ht="12.75"/>
    <row r="1925" s="77" customFormat="1" ht="12.75"/>
    <row r="1926" s="77" customFormat="1" ht="12.75"/>
    <row r="1927" s="77" customFormat="1" ht="12.75"/>
    <row r="1928" s="77" customFormat="1" ht="12.75"/>
    <row r="1929" s="77" customFormat="1" ht="12.75"/>
    <row r="1930" s="77" customFormat="1" ht="12.75"/>
    <row r="1931" s="77" customFormat="1" ht="12.75"/>
    <row r="1932" s="77" customFormat="1" ht="12.75"/>
    <row r="1933" s="77" customFormat="1" ht="12.75"/>
    <row r="1934" s="77" customFormat="1" ht="12.75"/>
    <row r="1935" s="77" customFormat="1" ht="12.75"/>
    <row r="1936" s="77" customFormat="1" ht="12.75"/>
    <row r="1937" s="77" customFormat="1" ht="12.75"/>
    <row r="1938" s="77" customFormat="1" ht="12.75"/>
    <row r="1939" s="77" customFormat="1" ht="12.75"/>
    <row r="1940" s="77" customFormat="1" ht="12.75"/>
    <row r="1941" s="77" customFormat="1" ht="12.75"/>
    <row r="1942" s="77" customFormat="1" ht="12.75"/>
    <row r="1943" s="77" customFormat="1" ht="12.75"/>
    <row r="1944" s="77" customFormat="1" ht="12.75"/>
    <row r="1945" s="77" customFormat="1" ht="12.75"/>
    <row r="1946" s="77" customFormat="1" ht="12.75"/>
    <row r="1947" s="77" customFormat="1" ht="12.75"/>
    <row r="1948" s="77" customFormat="1" ht="12.75"/>
    <row r="1949" s="77" customFormat="1" ht="12.75"/>
    <row r="1950" s="77" customFormat="1" ht="12.75"/>
    <row r="1951" s="77" customFormat="1" ht="12.75"/>
    <row r="1952" s="77" customFormat="1" ht="12.75"/>
    <row r="1953" s="77" customFormat="1" ht="12.75"/>
    <row r="1954" s="77" customFormat="1" ht="12.75"/>
    <row r="1955" s="77" customFormat="1" ht="12.75"/>
    <row r="1956" s="77" customFormat="1" ht="12.75"/>
    <row r="1957" s="77" customFormat="1" ht="12.75"/>
    <row r="1958" s="77" customFormat="1" ht="12.75"/>
    <row r="1959" s="77" customFormat="1" ht="12.75"/>
    <row r="1960" s="77" customFormat="1" ht="12.75"/>
    <row r="1961" s="77" customFormat="1" ht="12.75"/>
    <row r="1962" s="77" customFormat="1" ht="12.75"/>
    <row r="1963" s="77" customFormat="1" ht="12.75"/>
    <row r="1964" s="77" customFormat="1" ht="12.75"/>
    <row r="1965" s="77" customFormat="1" ht="12.75"/>
    <row r="1966" s="77" customFormat="1" ht="12.75"/>
    <row r="1967" s="77" customFormat="1" ht="12.75"/>
    <row r="1968" s="77" customFormat="1" ht="12.75"/>
    <row r="1969" s="77" customFormat="1" ht="12.75"/>
    <row r="1970" s="77" customFormat="1" ht="12.75"/>
    <row r="1971" s="77" customFormat="1" ht="12.75"/>
    <row r="1972" s="77" customFormat="1" ht="12.75"/>
    <row r="1973" s="77" customFormat="1" ht="12.75"/>
    <row r="1974" s="77" customFormat="1" ht="12.75"/>
    <row r="1975" s="77" customFormat="1" ht="12.75"/>
    <row r="1976" s="77" customFormat="1" ht="12.75"/>
    <row r="1977" s="77" customFormat="1" ht="12.75"/>
    <row r="1978" s="77" customFormat="1" ht="12.75"/>
    <row r="1979" s="77" customFormat="1" ht="12.75"/>
    <row r="1980" s="77" customFormat="1" ht="12.75"/>
    <row r="1981" s="77" customFormat="1" ht="12.75"/>
    <row r="1982" s="77" customFormat="1" ht="12.75"/>
    <row r="1983" s="77" customFormat="1" ht="12.75"/>
    <row r="1984" s="77" customFormat="1" ht="12.75"/>
    <row r="1985" s="77" customFormat="1" ht="12.75"/>
    <row r="1986" s="77" customFormat="1" ht="12.75"/>
    <row r="1987" s="77" customFormat="1" ht="12.75"/>
    <row r="1988" s="77" customFormat="1" ht="12.75"/>
    <row r="1989" s="77" customFormat="1" ht="12.75"/>
    <row r="1990" s="77" customFormat="1" ht="12.75"/>
    <row r="1991" s="77" customFormat="1" ht="12.75"/>
    <row r="1992" s="77" customFormat="1" ht="12.75"/>
    <row r="1993" s="77" customFormat="1" ht="12.75"/>
    <row r="1994" s="77" customFormat="1" ht="12.75"/>
    <row r="1995" s="77" customFormat="1" ht="12.75"/>
    <row r="1996" s="77" customFormat="1" ht="12.75"/>
    <row r="1997" s="77" customFormat="1" ht="12.75"/>
    <row r="1998" s="77" customFormat="1" ht="12.75"/>
    <row r="1999" s="77" customFormat="1" ht="12.75"/>
    <row r="2000" s="77" customFormat="1" ht="12.75"/>
    <row r="2001" s="77" customFormat="1" ht="12.75"/>
    <row r="2002" s="77" customFormat="1" ht="12.75"/>
    <row r="2003" s="77" customFormat="1" ht="12.75"/>
    <row r="2004" s="77" customFormat="1" ht="12.75"/>
    <row r="2005" s="77" customFormat="1" ht="12.75"/>
    <row r="2006" s="77" customFormat="1" ht="12.75"/>
    <row r="2007" s="77" customFormat="1" ht="12.75"/>
    <row r="2008" s="77" customFormat="1" ht="12.75"/>
    <row r="2009" s="77" customFormat="1" ht="12.75"/>
    <row r="2010" s="77" customFormat="1" ht="12.75"/>
    <row r="2011" s="77" customFormat="1" ht="12.75"/>
    <row r="2012" s="77" customFormat="1" ht="12.75"/>
    <row r="2013" s="77" customFormat="1" ht="12.75"/>
    <row r="2014" s="77" customFormat="1" ht="12.75"/>
    <row r="2015" s="77" customFormat="1" ht="12.75"/>
    <row r="2016" s="77" customFormat="1" ht="12.75"/>
    <row r="2017" s="77" customFormat="1" ht="12.75"/>
    <row r="2018" s="77" customFormat="1" ht="12.75"/>
    <row r="2019" s="77" customFormat="1" ht="12.75"/>
    <row r="2020" s="77" customFormat="1" ht="12.75"/>
    <row r="2021" s="77" customFormat="1" ht="12.75"/>
    <row r="2022" s="77" customFormat="1" ht="12.75"/>
    <row r="2023" s="77" customFormat="1" ht="12.75"/>
    <row r="2024" s="77" customFormat="1" ht="12.75"/>
    <row r="2025" s="77" customFormat="1" ht="12.75"/>
    <row r="2026" s="77" customFormat="1" ht="12.75"/>
    <row r="2027" s="77" customFormat="1" ht="12.75"/>
    <row r="2028" s="77" customFormat="1" ht="12.75"/>
    <row r="2029" s="77" customFormat="1" ht="12.75"/>
    <row r="2030" s="77" customFormat="1" ht="12.75"/>
    <row r="2031" s="77" customFormat="1" ht="12.75"/>
    <row r="2032" s="77" customFormat="1" ht="12.75"/>
    <row r="2033" s="77" customFormat="1" ht="12.75"/>
    <row r="2034" s="77" customFormat="1" ht="12.75"/>
    <row r="2035" s="77" customFormat="1" ht="12.75"/>
    <row r="2036" s="77" customFormat="1" ht="12.75"/>
    <row r="2037" s="77" customFormat="1" ht="12.75"/>
    <row r="2038" s="77" customFormat="1" ht="12.75"/>
    <row r="2039" s="77" customFormat="1" ht="12.75"/>
    <row r="2040" s="77" customFormat="1" ht="12.75"/>
    <row r="2041" s="77" customFormat="1" ht="12.75"/>
    <row r="2042" s="77" customFormat="1" ht="12.75"/>
    <row r="2043" s="77" customFormat="1" ht="12.75"/>
    <row r="2044" s="77" customFormat="1" ht="12.75"/>
    <row r="2045" s="77" customFormat="1" ht="12.75"/>
    <row r="2046" s="77" customFormat="1" ht="12.75"/>
    <row r="2047" s="77" customFormat="1" ht="12.75"/>
    <row r="2048" s="77" customFormat="1" ht="12.75"/>
    <row r="2049" s="77" customFormat="1" ht="12.75"/>
    <row r="2050" s="77" customFormat="1" ht="12.75"/>
    <row r="2051" s="77" customFormat="1" ht="12.75"/>
    <row r="2052" s="77" customFormat="1" ht="12.75"/>
    <row r="2053" s="77" customFormat="1" ht="12.75"/>
    <row r="2054" s="77" customFormat="1" ht="12.75"/>
    <row r="2055" s="77" customFormat="1" ht="12.75"/>
    <row r="2056" s="77" customFormat="1" ht="12.75"/>
    <row r="2057" s="77" customFormat="1" ht="12.75"/>
    <row r="2058" s="77" customFormat="1" ht="12.75"/>
    <row r="2059" s="77" customFormat="1" ht="12.75"/>
    <row r="2060" s="77" customFormat="1" ht="12.75"/>
    <row r="2061" s="77" customFormat="1" ht="12.75"/>
    <row r="2062" s="77" customFormat="1" ht="12.75"/>
    <row r="2063" s="77" customFormat="1" ht="12.75"/>
    <row r="2064" s="77" customFormat="1" ht="12.75"/>
    <row r="2065" s="77" customFormat="1" ht="12.75"/>
    <row r="2066" s="77" customFormat="1" ht="12.75"/>
    <row r="2067" s="77" customFormat="1" ht="12.75"/>
    <row r="2068" s="77" customFormat="1" ht="12.75"/>
    <row r="2069" s="77" customFormat="1" ht="12.75"/>
    <row r="2070" s="77" customFormat="1" ht="12.75"/>
    <row r="2071" s="77" customFormat="1" ht="12.75"/>
    <row r="2072" s="77" customFormat="1" ht="12.75"/>
    <row r="2073" s="77" customFormat="1" ht="12.75"/>
    <row r="2074" s="77" customFormat="1" ht="12.75"/>
    <row r="2075" s="77" customFormat="1" ht="12.75"/>
    <row r="2076" s="77" customFormat="1" ht="12.75"/>
    <row r="2077" s="77" customFormat="1" ht="12.75"/>
    <row r="2078" s="77" customFormat="1" ht="12.75"/>
    <row r="2079" s="77" customFormat="1" ht="12.75"/>
    <row r="2080" s="77" customFormat="1" ht="12.75"/>
    <row r="2081" s="77" customFormat="1" ht="12.75"/>
    <row r="2082" s="77" customFormat="1" ht="12.75"/>
    <row r="2083" s="77" customFormat="1" ht="12.75"/>
    <row r="2084" s="77" customFormat="1" ht="12.75"/>
    <row r="2085" s="77" customFormat="1" ht="12.75"/>
    <row r="2086" s="77" customFormat="1" ht="12.75"/>
    <row r="2087" s="77" customFormat="1" ht="12.75"/>
    <row r="2088" s="77" customFormat="1" ht="12.75"/>
    <row r="2089" s="77" customFormat="1" ht="12.75"/>
    <row r="2090" s="77" customFormat="1" ht="12.75"/>
    <row r="2091" s="77" customFormat="1" ht="12.75"/>
    <row r="2092" s="77" customFormat="1" ht="12.75"/>
    <row r="2093" s="77" customFormat="1" ht="12.75"/>
    <row r="2094" s="77" customFormat="1" ht="12.75"/>
    <row r="2095" s="77" customFormat="1" ht="12.75"/>
    <row r="2096" s="77" customFormat="1" ht="12.75"/>
    <row r="2097" s="77" customFormat="1" ht="12.75"/>
    <row r="2098" s="77" customFormat="1" ht="12.75"/>
    <row r="2099" s="77" customFormat="1" ht="12.75"/>
    <row r="2100" s="77" customFormat="1" ht="12.75"/>
    <row r="2101" s="77" customFormat="1" ht="12.75"/>
    <row r="2102" s="77" customFormat="1" ht="12.75"/>
    <row r="2103" s="77" customFormat="1" ht="12.75"/>
    <row r="2104" s="77" customFormat="1" ht="12.75"/>
    <row r="2105" s="77" customFormat="1" ht="12.75"/>
    <row r="2106" s="77" customFormat="1" ht="12.75"/>
    <row r="2107" s="77" customFormat="1" ht="12.75"/>
    <row r="2108" s="77" customFormat="1" ht="12.75"/>
    <row r="2109" s="77" customFormat="1" ht="12.75"/>
    <row r="2110" s="77" customFormat="1" ht="12.75"/>
    <row r="2111" s="77" customFormat="1" ht="12.75"/>
    <row r="2112" s="77" customFormat="1" ht="12.75"/>
    <row r="2113" s="77" customFormat="1" ht="12.75"/>
    <row r="2114" s="77" customFormat="1" ht="12.75"/>
    <row r="2115" s="77" customFormat="1" ht="12.75"/>
    <row r="2116" s="77" customFormat="1" ht="12.75"/>
    <row r="2117" s="77" customFormat="1" ht="12.75"/>
    <row r="2118" s="77" customFormat="1" ht="12.75"/>
    <row r="2119" s="77" customFormat="1" ht="12.75"/>
    <row r="2120" s="77" customFormat="1" ht="12.75"/>
    <row r="2121" s="77" customFormat="1" ht="12.75"/>
    <row r="2122" s="77" customFormat="1" ht="12.75"/>
    <row r="2123" s="77" customFormat="1" ht="12.75"/>
    <row r="2124" s="77" customFormat="1" ht="12.75"/>
    <row r="2125" s="77" customFormat="1" ht="12.75"/>
    <row r="2126" s="77" customFormat="1" ht="12.75"/>
    <row r="2127" s="77" customFormat="1" ht="12.75"/>
    <row r="2128" s="77" customFormat="1" ht="12.75"/>
    <row r="2129" s="77" customFormat="1" ht="12.75"/>
    <row r="2130" s="77" customFormat="1" ht="12.75"/>
    <row r="2131" s="77" customFormat="1" ht="12.75"/>
    <row r="2132" s="77" customFormat="1" ht="12.75"/>
    <row r="2133" s="77" customFormat="1" ht="12.75"/>
    <row r="2134" s="77" customFormat="1" ht="12.75"/>
    <row r="2135" s="77" customFormat="1" ht="12.75"/>
    <row r="2136" s="77" customFormat="1" ht="12.75"/>
    <row r="2137" s="77" customFormat="1" ht="12.75"/>
    <row r="2138" s="77" customFormat="1" ht="12.75"/>
    <row r="2139" s="77" customFormat="1" ht="12.75"/>
    <row r="2140" s="77" customFormat="1" ht="12.75"/>
    <row r="2141" s="77" customFormat="1" ht="12.75"/>
    <row r="2142" s="77" customFormat="1" ht="12.75"/>
    <row r="2143" s="77" customFormat="1" ht="12.75"/>
    <row r="2144" s="77" customFormat="1" ht="12.75"/>
    <row r="2145" s="77" customFormat="1" ht="12.75"/>
    <row r="2146" s="77" customFormat="1" ht="12.75"/>
    <row r="2147" s="77" customFormat="1" ht="12.75"/>
    <row r="2148" s="77" customFormat="1" ht="12.75"/>
    <row r="2149" s="77" customFormat="1" ht="12.75"/>
    <row r="2150" s="77" customFormat="1" ht="12.75"/>
    <row r="2151" s="77" customFormat="1" ht="12.75"/>
    <row r="2152" s="77" customFormat="1" ht="12.75"/>
    <row r="2153" s="77" customFormat="1" ht="12.75"/>
    <row r="2154" s="77" customFormat="1" ht="12.75"/>
    <row r="2155" s="77" customFormat="1" ht="12.75"/>
    <row r="2156" s="77" customFormat="1" ht="12.75"/>
    <row r="2157" s="77" customFormat="1" ht="12.75"/>
    <row r="2158" s="77" customFormat="1" ht="12.75"/>
    <row r="2159" s="77" customFormat="1" ht="12.75"/>
    <row r="2160" s="77" customFormat="1" ht="12.75"/>
    <row r="2161" s="77" customFormat="1" ht="12.75"/>
    <row r="2162" s="77" customFormat="1" ht="12.75"/>
    <row r="2163" s="77" customFormat="1" ht="12.75"/>
    <row r="2164" s="77" customFormat="1" ht="12.75"/>
    <row r="2165" s="77" customFormat="1" ht="12.75"/>
    <row r="2166" s="77" customFormat="1" ht="12.75"/>
    <row r="2167" s="77" customFormat="1" ht="12.75"/>
    <row r="2168" s="77" customFormat="1" ht="12.75"/>
    <row r="2169" s="77" customFormat="1" ht="12.75"/>
    <row r="2170" s="77" customFormat="1" ht="12.75"/>
    <row r="2171" s="77" customFormat="1" ht="12.75"/>
    <row r="2172" s="77" customFormat="1" ht="12.75"/>
    <row r="2173" s="77" customFormat="1" ht="12.75"/>
    <row r="2174" s="77" customFormat="1" ht="12.75"/>
    <row r="2175" s="77" customFormat="1" ht="12.75"/>
    <row r="2176" s="77" customFormat="1" ht="12.75"/>
    <row r="2177" s="77" customFormat="1" ht="12.75"/>
    <row r="2178" s="77" customFormat="1" ht="12.75"/>
    <row r="2179" s="77" customFormat="1" ht="12.75"/>
    <row r="2180" s="77" customFormat="1" ht="12.75"/>
    <row r="2181" s="77" customFormat="1" ht="12.75"/>
    <row r="2182" s="77" customFormat="1" ht="12.75"/>
    <row r="2183" s="77" customFormat="1" ht="12.75"/>
    <row r="2184" s="77" customFormat="1" ht="12.75"/>
    <row r="2185" s="77" customFormat="1" ht="12.75"/>
    <row r="2186" s="77" customFormat="1" ht="12.75"/>
    <row r="2187" s="77" customFormat="1" ht="12.75"/>
    <row r="2188" s="77" customFormat="1" ht="12.75"/>
    <row r="2189" s="77" customFormat="1" ht="12.75"/>
    <row r="2190" s="77" customFormat="1" ht="12.75"/>
    <row r="2191" s="77" customFormat="1" ht="12.75"/>
    <row r="2192" s="77" customFormat="1" ht="12.75"/>
    <row r="2193" s="77" customFormat="1" ht="12.75"/>
    <row r="2194" s="77" customFormat="1" ht="12.75"/>
    <row r="2195" s="77" customFormat="1" ht="12.75"/>
    <row r="2196" s="77" customFormat="1" ht="12.75"/>
    <row r="2197" s="77" customFormat="1" ht="12.75"/>
    <row r="2198" s="77" customFormat="1" ht="12.75"/>
    <row r="2199" s="77" customFormat="1" ht="12.75"/>
    <row r="2200" s="77" customFormat="1" ht="12.75"/>
    <row r="2201" s="77" customFormat="1" ht="12.75"/>
    <row r="2202" s="77" customFormat="1" ht="12.75"/>
    <row r="2203" s="77" customFormat="1" ht="12.75"/>
    <row r="2204" s="77" customFormat="1" ht="12.75"/>
    <row r="2205" s="77" customFormat="1" ht="12.75"/>
    <row r="2206" s="77" customFormat="1" ht="12.75"/>
    <row r="2207" s="77" customFormat="1" ht="12.75"/>
    <row r="2208" s="77" customFormat="1" ht="12.75"/>
    <row r="2209" s="77" customFormat="1" ht="12.75"/>
    <row r="2210" s="77" customFormat="1" ht="12.75"/>
    <row r="2211" s="77" customFormat="1" ht="12.75"/>
    <row r="2212" s="77" customFormat="1" ht="12.75"/>
    <row r="2213" s="77" customFormat="1" ht="12.75"/>
    <row r="2214" s="77" customFormat="1" ht="12.75"/>
    <row r="2215" s="77" customFormat="1" ht="12.75"/>
    <row r="2216" s="77" customFormat="1" ht="12.75"/>
    <row r="2217" s="77" customFormat="1" ht="12.75"/>
    <row r="2218" s="77" customFormat="1" ht="12.75"/>
    <row r="2219" s="77" customFormat="1" ht="12.75"/>
    <row r="2220" s="77" customFormat="1" ht="12.75"/>
    <row r="2221" s="77" customFormat="1" ht="12.75"/>
    <row r="2222" s="77" customFormat="1" ht="12.75"/>
    <row r="2223" s="77" customFormat="1" ht="12.75"/>
    <row r="2224" s="77" customFormat="1" ht="12.75"/>
    <row r="2225" s="77" customFormat="1" ht="12.75"/>
    <row r="2226" s="77" customFormat="1" ht="12.75"/>
    <row r="2227" s="77" customFormat="1" ht="12.75"/>
    <row r="2228" s="77" customFormat="1" ht="12.75"/>
    <row r="2229" s="77" customFormat="1" ht="12.75"/>
    <row r="2230" s="77" customFormat="1" ht="12.75"/>
    <row r="2231" s="77" customFormat="1" ht="12.75"/>
    <row r="2232" s="77" customFormat="1" ht="12.75"/>
    <row r="2233" s="77" customFormat="1" ht="12.75"/>
    <row r="2234" s="77" customFormat="1" ht="12.75"/>
    <row r="2235" s="77" customFormat="1" ht="12.75"/>
    <row r="2236" s="77" customFormat="1" ht="12.75"/>
    <row r="2237" s="77" customFormat="1" ht="12.75"/>
    <row r="2238" s="77" customFormat="1" ht="12.75"/>
    <row r="2239" s="77" customFormat="1" ht="12.75"/>
    <row r="2240" s="77" customFormat="1" ht="12.75"/>
    <row r="2241" s="77" customFormat="1" ht="12.75"/>
    <row r="2242" s="77" customFormat="1" ht="12.75"/>
    <row r="2243" s="77" customFormat="1" ht="12.75"/>
    <row r="2244" s="77" customFormat="1" ht="12.75"/>
    <row r="2245" s="77" customFormat="1" ht="12.75"/>
    <row r="2246" s="77" customFormat="1" ht="12.75"/>
    <row r="2247" s="77" customFormat="1" ht="12.75"/>
    <row r="2248" s="77" customFormat="1" ht="12.75"/>
    <row r="2249" s="77" customFormat="1" ht="12.75"/>
    <row r="2250" s="77" customFormat="1" ht="12.75"/>
    <row r="2251" s="77" customFormat="1" ht="12.75"/>
    <row r="2252" s="77" customFormat="1" ht="12.75"/>
    <row r="2253" s="77" customFormat="1" ht="12.75"/>
    <row r="2254" s="77" customFormat="1" ht="12.75"/>
    <row r="2255" s="77" customFormat="1" ht="12.75"/>
    <row r="2256" s="77" customFormat="1" ht="12.75"/>
    <row r="2257" s="77" customFormat="1" ht="12.75"/>
    <row r="2258" s="77" customFormat="1" ht="12.75"/>
    <row r="2259" s="77" customFormat="1" ht="12.75"/>
    <row r="2260" s="77" customFormat="1" ht="12.75"/>
    <row r="2261" s="77" customFormat="1" ht="12.75"/>
    <row r="2262" s="77" customFormat="1" ht="12.75"/>
    <row r="2263" s="77" customFormat="1" ht="12.75"/>
    <row r="2264" s="77" customFormat="1" ht="12.75"/>
    <row r="2265" s="77" customFormat="1" ht="12.75"/>
    <row r="2266" s="77" customFormat="1" ht="12.75"/>
    <row r="2267" s="77" customFormat="1" ht="12.75"/>
    <row r="2268" s="77" customFormat="1" ht="12.75"/>
    <row r="2269" s="77" customFormat="1" ht="12.75"/>
    <row r="2270" s="77" customFormat="1" ht="12.75"/>
    <row r="2271" s="77" customFormat="1" ht="12.75"/>
    <row r="2272" s="77" customFormat="1" ht="12.75"/>
    <row r="2273" s="77" customFormat="1" ht="12.75"/>
    <row r="2274" s="77" customFormat="1" ht="12.75"/>
    <row r="2275" s="77" customFormat="1" ht="12.75"/>
    <row r="2276" s="77" customFormat="1" ht="12.75"/>
    <row r="2277" s="77" customFormat="1" ht="12.75"/>
    <row r="2278" s="77" customFormat="1" ht="12.75"/>
    <row r="2279" s="77" customFormat="1" ht="12.75"/>
    <row r="2280" s="77" customFormat="1" ht="12.75"/>
    <row r="2281" s="77" customFormat="1" ht="12.75"/>
    <row r="2282" s="77" customFormat="1" ht="12.75"/>
    <row r="2283" s="77" customFormat="1" ht="12.75"/>
    <row r="2284" s="77" customFormat="1" ht="12.75"/>
    <row r="2285" s="77" customFormat="1" ht="12.75"/>
    <row r="2286" s="77" customFormat="1" ht="12.75"/>
    <row r="2287" s="77" customFormat="1" ht="12.75"/>
    <row r="2288" s="77" customFormat="1" ht="12.75"/>
    <row r="2289" s="77" customFormat="1" ht="12.75"/>
    <row r="2290" s="77" customFormat="1" ht="12.75"/>
    <row r="2291" s="77" customFormat="1" ht="12.75"/>
    <row r="2292" s="77" customFormat="1" ht="12.75"/>
    <row r="2293" s="77" customFormat="1" ht="12.75"/>
    <row r="2294" s="77" customFormat="1" ht="12.75"/>
    <row r="2295" s="77" customFormat="1" ht="12.75"/>
    <row r="2296" s="77" customFormat="1" ht="12.75"/>
    <row r="2297" s="77" customFormat="1" ht="12.75"/>
    <row r="2298" s="77" customFormat="1" ht="12.75"/>
    <row r="2299" s="77" customFormat="1" ht="12.75"/>
    <row r="2300" s="77" customFormat="1" ht="12.75"/>
    <row r="2301" s="77" customFormat="1" ht="12.75"/>
    <row r="2302" s="77" customFormat="1" ht="12.75"/>
    <row r="2303" s="77" customFormat="1" ht="12.75"/>
    <row r="2304" s="77" customFormat="1" ht="12.75"/>
    <row r="2305" s="77" customFormat="1" ht="12.75"/>
    <row r="2306" s="77" customFormat="1" ht="12.75"/>
    <row r="2307" s="77" customFormat="1" ht="12.75"/>
    <row r="2308" s="77" customFormat="1" ht="12.75"/>
    <row r="2309" s="77" customFormat="1" ht="12.75"/>
    <row r="2310" s="77" customFormat="1" ht="12.75"/>
    <row r="2311" s="77" customFormat="1" ht="12.75"/>
    <row r="2312" s="77" customFormat="1" ht="12.75"/>
    <row r="2313" s="77" customFormat="1" ht="12.75"/>
    <row r="2314" s="77" customFormat="1" ht="12.75"/>
    <row r="2315" s="77" customFormat="1" ht="12.75"/>
    <row r="2316" s="77" customFormat="1" ht="12.75"/>
    <row r="2317" s="77" customFormat="1" ht="12.75"/>
    <row r="2318" s="77" customFormat="1" ht="12.75"/>
    <row r="2319" s="77" customFormat="1" ht="12.75"/>
    <row r="2320" s="77" customFormat="1" ht="12.75"/>
    <row r="2321" s="77" customFormat="1" ht="12.75"/>
    <row r="2322" s="77" customFormat="1" ht="12.75"/>
    <row r="2323" s="77" customFormat="1" ht="12.75"/>
    <row r="2324" s="77" customFormat="1" ht="12.75"/>
    <row r="2325" s="77" customFormat="1" ht="12.75"/>
    <row r="2326" s="77" customFormat="1" ht="12.75"/>
    <row r="2327" s="77" customFormat="1" ht="12.75"/>
    <row r="2328" s="77" customFormat="1" ht="12.75"/>
    <row r="2329" s="77" customFormat="1" ht="12.75"/>
    <row r="2330" s="77" customFormat="1" ht="12.75"/>
    <row r="2331" s="77" customFormat="1" ht="12.75"/>
    <row r="2332" s="77" customFormat="1" ht="12.75"/>
    <row r="2333" s="77" customFormat="1" ht="12.75"/>
    <row r="2334" s="77" customFormat="1" ht="12.75"/>
    <row r="2335" s="77" customFormat="1" ht="12.75"/>
    <row r="2336" s="77" customFormat="1" ht="12.75"/>
    <row r="2337" s="77" customFormat="1" ht="12.75"/>
    <row r="2338" s="77" customFormat="1" ht="12.75"/>
    <row r="2339" s="77" customFormat="1" ht="12.75"/>
    <row r="2340" s="77" customFormat="1" ht="12.75"/>
    <row r="2341" s="77" customFormat="1" ht="12.75"/>
    <row r="2342" s="77" customFormat="1" ht="12.75"/>
    <row r="2343" s="77" customFormat="1" ht="12.75"/>
    <row r="2344" s="77" customFormat="1" ht="12.75"/>
    <row r="2345" s="77" customFormat="1" ht="12.75"/>
    <row r="2346" s="77" customFormat="1" ht="12.75"/>
    <row r="2347" s="77" customFormat="1" ht="12.75"/>
    <row r="2348" s="77" customFormat="1" ht="12.75"/>
    <row r="2349" s="77" customFormat="1" ht="12.75"/>
    <row r="2350" s="77" customFormat="1" ht="12.75"/>
    <row r="2351" s="77" customFormat="1" ht="12.75"/>
    <row r="2352" s="77" customFormat="1" ht="12.75"/>
    <row r="2353" s="77" customFormat="1" ht="12.75"/>
    <row r="2354" s="77" customFormat="1" ht="12.75"/>
    <row r="2355" s="77" customFormat="1" ht="12.75"/>
    <row r="2356" s="77" customFormat="1" ht="12.75"/>
    <row r="2357" s="77" customFormat="1" ht="12.75"/>
    <row r="2358" s="77" customFormat="1" ht="12.75"/>
    <row r="2359" s="77" customFormat="1" ht="12.75"/>
    <row r="2360" s="77" customFormat="1" ht="12.75"/>
    <row r="2361" s="77" customFormat="1" ht="12.75"/>
    <row r="2362" s="77" customFormat="1" ht="12.75"/>
    <row r="2363" s="77" customFormat="1" ht="12.75"/>
    <row r="2364" s="77" customFormat="1" ht="12.75"/>
    <row r="2365" s="77" customFormat="1" ht="12.75"/>
    <row r="2366" s="77" customFormat="1" ht="12.75"/>
    <row r="2367" s="77" customFormat="1" ht="12.75"/>
    <row r="2368" s="77" customFormat="1" ht="12.75"/>
    <row r="2369" s="77" customFormat="1" ht="12.75"/>
    <row r="2370" s="77" customFormat="1" ht="12.75"/>
    <row r="2371" s="77" customFormat="1" ht="12.75"/>
    <row r="2372" s="77" customFormat="1" ht="12.75"/>
    <row r="2373" s="77" customFormat="1" ht="12.75"/>
    <row r="2374" s="77" customFormat="1" ht="12.75"/>
    <row r="2375" s="77" customFormat="1" ht="12.75"/>
    <row r="2376" s="77" customFormat="1" ht="12.75"/>
    <row r="2377" s="77" customFormat="1" ht="12.75"/>
    <row r="2378" s="77" customFormat="1" ht="12.75"/>
    <row r="2379" s="77" customFormat="1" ht="12.75"/>
    <row r="2380" s="77" customFormat="1" ht="12.75"/>
    <row r="2381" s="77" customFormat="1" ht="12.75"/>
    <row r="2382" s="77" customFormat="1" ht="12.75"/>
    <row r="2383" s="77" customFormat="1" ht="12.75"/>
    <row r="2384" s="77" customFormat="1" ht="12.75"/>
    <row r="2385" s="77" customFormat="1" ht="12.75"/>
    <row r="2386" s="77" customFormat="1" ht="12.75"/>
    <row r="2387" s="77" customFormat="1" ht="12.75"/>
    <row r="2388" s="77" customFormat="1" ht="12.75"/>
    <row r="2389" s="77" customFormat="1" ht="12.75"/>
    <row r="2390" s="77" customFormat="1" ht="12.75"/>
    <row r="2391" s="77" customFormat="1" ht="12.75"/>
    <row r="2392" s="77" customFormat="1" ht="12.75"/>
    <row r="2393" s="77" customFormat="1" ht="12.75"/>
    <row r="2394" s="77" customFormat="1" ht="12.75"/>
    <row r="2395" s="77" customFormat="1" ht="12.75"/>
    <row r="2396" s="77" customFormat="1" ht="12.75"/>
    <row r="2397" s="77" customFormat="1" ht="12.75"/>
    <row r="2398" s="77" customFormat="1" ht="12.75"/>
    <row r="2399" s="77" customFormat="1" ht="12.75"/>
    <row r="2400" s="77" customFormat="1" ht="12.75"/>
    <row r="2401" s="77" customFormat="1" ht="12.75"/>
    <row r="2402" s="77" customFormat="1" ht="12.75"/>
    <row r="2403" s="77" customFormat="1" ht="12.75"/>
    <row r="2404" s="77" customFormat="1" ht="12.75"/>
    <row r="2405" s="77" customFormat="1" ht="12.75"/>
    <row r="2406" s="77" customFormat="1" ht="12.75"/>
    <row r="2407" s="77" customFormat="1" ht="12.75"/>
    <row r="2408" s="77" customFormat="1" ht="12.75"/>
    <row r="2409" s="77" customFormat="1" ht="12.75"/>
    <row r="2410" s="77" customFormat="1" ht="12.75"/>
    <row r="2411" s="77" customFormat="1" ht="12.75"/>
    <row r="2412" s="77" customFormat="1" ht="12.75"/>
    <row r="2413" s="77" customFormat="1" ht="12.75"/>
    <row r="2414" s="77" customFormat="1" ht="12.75"/>
    <row r="2415" s="77" customFormat="1" ht="12.75"/>
    <row r="2416" s="77" customFormat="1" ht="12.75"/>
    <row r="2417" s="77" customFormat="1" ht="12.75"/>
    <row r="2418" s="77" customFormat="1" ht="12.75"/>
    <row r="2419" s="77" customFormat="1" ht="12.75"/>
    <row r="2420" s="77" customFormat="1" ht="12.75"/>
    <row r="2421" s="77" customFormat="1" ht="12.75"/>
    <row r="2422" s="77" customFormat="1" ht="12.75"/>
    <row r="2423" s="77" customFormat="1" ht="12.75"/>
    <row r="2424" s="77" customFormat="1" ht="12.75"/>
    <row r="2425" s="77" customFormat="1" ht="12.75"/>
    <row r="2426" s="77" customFormat="1" ht="12.75"/>
    <row r="2427" s="77" customFormat="1" ht="12.75"/>
    <row r="2428" s="77" customFormat="1" ht="12.75"/>
    <row r="2429" s="77" customFormat="1" ht="12.75"/>
    <row r="2430" s="77" customFormat="1" ht="12.75"/>
    <row r="2431" s="77" customFormat="1" ht="12.75"/>
    <row r="2432" s="77" customFormat="1" ht="12.75"/>
    <row r="2433" s="77" customFormat="1" ht="12.75"/>
    <row r="2434" s="77" customFormat="1" ht="12.75"/>
    <row r="2435" s="77" customFormat="1" ht="12.75"/>
    <row r="2436" s="77" customFormat="1" ht="12.75"/>
    <row r="2437" s="77" customFormat="1" ht="12.75"/>
    <row r="2438" s="77" customFormat="1" ht="12.75"/>
    <row r="2439" s="77" customFormat="1" ht="12.75"/>
    <row r="2440" s="77" customFormat="1" ht="12.75"/>
    <row r="2441" s="77" customFormat="1" ht="12.75"/>
    <row r="2442" s="77" customFormat="1" ht="12.75"/>
    <row r="2443" s="77" customFormat="1" ht="12.75"/>
    <row r="2444" s="77" customFormat="1" ht="12.75"/>
    <row r="2445" s="77" customFormat="1" ht="12.75"/>
    <row r="2446" s="77" customFormat="1" ht="12.75"/>
    <row r="2447" s="77" customFormat="1" ht="12.75"/>
    <row r="2448" s="77" customFormat="1" ht="12.75"/>
    <row r="2449" s="77" customFormat="1" ht="12.75"/>
    <row r="2450" s="77" customFormat="1" ht="12.75"/>
    <row r="2451" s="77" customFormat="1" ht="12.75"/>
    <row r="2452" s="77" customFormat="1" ht="12.75"/>
    <row r="2453" s="77" customFormat="1" ht="12.75"/>
    <row r="2454" s="77" customFormat="1" ht="12.75"/>
    <row r="2455" s="77" customFormat="1" ht="12.75"/>
    <row r="2456" s="77" customFormat="1" ht="12.75"/>
    <row r="2457" s="77" customFormat="1" ht="12.75"/>
    <row r="2458" s="77" customFormat="1" ht="12.75"/>
    <row r="2459" s="77" customFormat="1" ht="12.75"/>
    <row r="2460" s="77" customFormat="1" ht="12.75"/>
    <row r="2461" s="77" customFormat="1" ht="12.75"/>
    <row r="2462" s="77" customFormat="1" ht="12.75"/>
    <row r="2463" s="77" customFormat="1" ht="12.75"/>
    <row r="2464" s="77" customFormat="1" ht="12.75"/>
    <row r="2465" s="77" customFormat="1" ht="12.75"/>
    <row r="2466" s="77" customFormat="1" ht="12.75"/>
    <row r="2467" s="77" customFormat="1" ht="12.75"/>
    <row r="2468" s="77" customFormat="1" ht="12.75"/>
    <row r="2469" s="77" customFormat="1" ht="12.75"/>
    <row r="2470" s="77" customFormat="1" ht="12.75"/>
    <row r="2471" s="77" customFormat="1" ht="12.75"/>
    <row r="2472" s="77" customFormat="1" ht="12.75"/>
    <row r="2473" s="77" customFormat="1" ht="12.75"/>
    <row r="2474" s="77" customFormat="1" ht="12.75"/>
    <row r="2475" s="77" customFormat="1" ht="12.75"/>
    <row r="2476" s="77" customFormat="1" ht="12.75"/>
    <row r="2477" s="77" customFormat="1" ht="12.75"/>
    <row r="2478" s="77" customFormat="1" ht="12.75"/>
    <row r="2479" s="77" customFormat="1" ht="12.75"/>
    <row r="2480" s="77" customFormat="1" ht="12.75"/>
    <row r="2481" s="77" customFormat="1" ht="12.75"/>
    <row r="2482" s="77" customFormat="1" ht="12.75"/>
    <row r="2483" s="77" customFormat="1" ht="12.75"/>
    <row r="2484" s="77" customFormat="1" ht="12.75"/>
    <row r="2485" s="77" customFormat="1" ht="12.75"/>
    <row r="2486" s="77" customFormat="1" ht="12.75"/>
    <row r="2487" s="77" customFormat="1" ht="12.75"/>
    <row r="2488" s="77" customFormat="1" ht="12.75"/>
    <row r="2489" s="77" customFormat="1" ht="12.75"/>
    <row r="2490" s="77" customFormat="1" ht="12.75"/>
    <row r="2491" s="77" customFormat="1" ht="12.75"/>
    <row r="2492" s="77" customFormat="1" ht="12.75"/>
    <row r="2493" s="77" customFormat="1" ht="12.75"/>
    <row r="2494" s="77" customFormat="1" ht="12.75"/>
    <row r="2495" s="77" customFormat="1" ht="12.75"/>
    <row r="2496" s="77" customFormat="1" ht="12.75"/>
    <row r="2497" s="77" customFormat="1" ht="12.75"/>
    <row r="2498" s="77" customFormat="1" ht="12.75"/>
    <row r="2499" s="77" customFormat="1" ht="12.75"/>
    <row r="2500" s="77" customFormat="1" ht="12.75"/>
    <row r="2501" s="77" customFormat="1" ht="12.75"/>
    <row r="2502" s="77" customFormat="1" ht="12.75"/>
    <row r="2503" s="77" customFormat="1" ht="12.75"/>
    <row r="2504" s="77" customFormat="1" ht="12.75"/>
    <row r="2505" s="77" customFormat="1" ht="12.75"/>
    <row r="2506" s="77" customFormat="1" ht="12.75"/>
    <row r="2507" s="77" customFormat="1" ht="12.75"/>
    <row r="2508" s="77" customFormat="1" ht="12.75"/>
    <row r="2509" s="77" customFormat="1" ht="12.75"/>
    <row r="2510" s="77" customFormat="1" ht="12.75"/>
    <row r="2511" s="77" customFormat="1" ht="12.75"/>
    <row r="2512" s="77" customFormat="1" ht="12.75"/>
    <row r="2513" s="77" customFormat="1" ht="12.75"/>
    <row r="2514" s="77" customFormat="1" ht="12.75"/>
    <row r="2515" s="77" customFormat="1" ht="12.75"/>
    <row r="2516" s="77" customFormat="1" ht="12.75"/>
    <row r="2517" s="77" customFormat="1" ht="12.75"/>
    <row r="2518" s="77" customFormat="1" ht="12.75"/>
    <row r="2519" s="77" customFormat="1" ht="12.75"/>
    <row r="2520" s="77" customFormat="1" ht="12.75"/>
    <row r="2521" s="77" customFormat="1" ht="12.75"/>
    <row r="2522" s="77" customFormat="1" ht="12.75"/>
    <row r="2523" s="77" customFormat="1" ht="12.75"/>
    <row r="2524" s="77" customFormat="1" ht="12.75"/>
    <row r="2525" s="77" customFormat="1" ht="12.75"/>
    <row r="2526" s="77" customFormat="1" ht="12.75"/>
    <row r="2527" s="77" customFormat="1" ht="12.75"/>
    <row r="2528" s="77" customFormat="1" ht="12.75"/>
    <row r="2529" s="77" customFormat="1" ht="12.75"/>
    <row r="2530" s="77" customFormat="1" ht="12.75"/>
    <row r="2531" s="77" customFormat="1" ht="12.75"/>
    <row r="2532" s="77" customFormat="1" ht="12.75"/>
    <row r="2533" s="77" customFormat="1" ht="12.75"/>
    <row r="2534" s="77" customFormat="1" ht="12.75"/>
    <row r="2535" s="77" customFormat="1" ht="12.75"/>
    <row r="2536" s="77" customFormat="1" ht="12.75"/>
    <row r="2537" s="77" customFormat="1" ht="12.75"/>
    <row r="2538" s="77" customFormat="1" ht="12.75"/>
    <row r="2539" s="77" customFormat="1" ht="12.75"/>
    <row r="2540" s="77" customFormat="1" ht="12.75"/>
    <row r="2541" s="77" customFormat="1" ht="12.75"/>
    <row r="2542" s="77" customFormat="1" ht="12.75"/>
    <row r="2543" s="77" customFormat="1" ht="12.75"/>
    <row r="2544" s="77" customFormat="1" ht="12.75"/>
    <row r="2545" s="77" customFormat="1" ht="12.75"/>
    <row r="2546" s="77" customFormat="1" ht="12.75"/>
    <row r="2547" s="77" customFormat="1" ht="12.75"/>
    <row r="2548" s="77" customFormat="1" ht="12.75"/>
    <row r="2549" s="77" customFormat="1" ht="12.75"/>
    <row r="2550" s="77" customFormat="1" ht="12.75"/>
    <row r="2551" s="77" customFormat="1" ht="12.75"/>
    <row r="2552" s="77" customFormat="1" ht="12.75"/>
    <row r="2553" s="77" customFormat="1" ht="12.75"/>
    <row r="2554" s="77" customFormat="1" ht="12.75"/>
    <row r="2555" s="77" customFormat="1" ht="12.75"/>
    <row r="2556" s="77" customFormat="1" ht="12.75"/>
    <row r="2557" s="77" customFormat="1" ht="12.75"/>
    <row r="2558" s="77" customFormat="1" ht="12.75"/>
    <row r="2559" s="77" customFormat="1" ht="12.75"/>
    <row r="2560" s="77" customFormat="1" ht="12.75"/>
    <row r="2561" s="77" customFormat="1" ht="12.75"/>
    <row r="2562" s="77" customFormat="1" ht="12.75"/>
    <row r="2563" s="77" customFormat="1" ht="12.75"/>
    <row r="2564" s="77" customFormat="1" ht="12.75"/>
    <row r="2565" s="77" customFormat="1" ht="12.75"/>
    <row r="2566" s="77" customFormat="1" ht="12.75"/>
    <row r="2567" s="77" customFormat="1" ht="12.75"/>
    <row r="2568" s="77" customFormat="1" ht="12.75"/>
    <row r="2569" s="77" customFormat="1" ht="12.75"/>
    <row r="2570" s="77" customFormat="1" ht="12.75"/>
    <row r="2571" s="77" customFormat="1" ht="12.75"/>
    <row r="2572" s="77" customFormat="1" ht="12.75"/>
    <row r="2573" s="77" customFormat="1" ht="12.75"/>
    <row r="2574" s="77" customFormat="1" ht="12.75"/>
    <row r="2575" s="77" customFormat="1" ht="12.75"/>
    <row r="2576" s="77" customFormat="1" ht="12.75"/>
    <row r="2577" s="77" customFormat="1" ht="12.75"/>
    <row r="2578" s="77" customFormat="1" ht="12.75"/>
    <row r="2579" s="77" customFormat="1" ht="12.75"/>
    <row r="2580" s="77" customFormat="1" ht="12.75"/>
    <row r="2581" s="77" customFormat="1" ht="12.75"/>
    <row r="2582" s="77" customFormat="1" ht="12.75"/>
    <row r="2583" s="77" customFormat="1" ht="12.75"/>
    <row r="2584" s="77" customFormat="1" ht="12.75"/>
    <row r="2585" s="77" customFormat="1" ht="12.75"/>
    <row r="2586" s="77" customFormat="1" ht="12.75"/>
    <row r="2587" s="77" customFormat="1" ht="12.75"/>
    <row r="2588" s="77" customFormat="1" ht="12.75"/>
    <row r="2589" s="77" customFormat="1" ht="12.75"/>
    <row r="2590" s="77" customFormat="1" ht="12.75"/>
    <row r="2591" s="77" customFormat="1" ht="12.75"/>
    <row r="2592" s="77" customFormat="1" ht="12.75"/>
    <row r="2593" s="77" customFormat="1" ht="12.75"/>
    <row r="2594" s="77" customFormat="1" ht="12.75"/>
    <row r="2595" s="77" customFormat="1" ht="12.75"/>
    <row r="2596" s="77" customFormat="1" ht="12.75"/>
    <row r="2597" s="77" customFormat="1" ht="12.75"/>
    <row r="2598" s="77" customFormat="1" ht="12.75"/>
    <row r="2599" s="77" customFormat="1" ht="12.75"/>
    <row r="2600" s="77" customFormat="1" ht="12.75"/>
    <row r="2601" s="77" customFormat="1" ht="12.75"/>
    <row r="2602" s="77" customFormat="1" ht="12.75"/>
    <row r="2603" s="77" customFormat="1" ht="12.75"/>
    <row r="2604" s="77" customFormat="1" ht="12.75"/>
    <row r="2605" s="77" customFormat="1" ht="12.75"/>
    <row r="2606" s="77" customFormat="1" ht="12.75"/>
    <row r="2607" s="77" customFormat="1" ht="12.75"/>
    <row r="2608" s="77" customFormat="1" ht="12.75"/>
    <row r="2609" s="77" customFormat="1" ht="12.75"/>
    <row r="2610" s="77" customFormat="1" ht="12.75"/>
    <row r="2611" s="77" customFormat="1" ht="12.75"/>
    <row r="2612" s="77" customFormat="1" ht="12.75"/>
    <row r="2613" s="77" customFormat="1" ht="12.75"/>
    <row r="2614" s="77" customFormat="1" ht="12.75"/>
    <row r="2615" s="77" customFormat="1" ht="12.75"/>
    <row r="2616" s="77" customFormat="1" ht="12.75"/>
    <row r="2617" s="77" customFormat="1" ht="12.75"/>
    <row r="2618" s="77" customFormat="1" ht="12.75"/>
    <row r="2619" s="77" customFormat="1" ht="12.75"/>
    <row r="2620" s="77" customFormat="1" ht="12.75"/>
    <row r="2621" s="77" customFormat="1" ht="12.75"/>
    <row r="2622" s="77" customFormat="1" ht="12.75"/>
    <row r="2623" s="77" customFormat="1" ht="12.75"/>
    <row r="2624" s="77" customFormat="1" ht="12.75"/>
    <row r="2625" s="77" customFormat="1" ht="12.75"/>
    <row r="2626" s="77" customFormat="1" ht="12.75"/>
    <row r="2627" s="77" customFormat="1" ht="12.75"/>
    <row r="2628" s="77" customFormat="1" ht="12.75"/>
    <row r="2629" s="77" customFormat="1" ht="12.75"/>
    <row r="2630" s="77" customFormat="1" ht="12.75"/>
    <row r="2631" s="77" customFormat="1" ht="12.75"/>
    <row r="2632" s="77" customFormat="1" ht="12.75"/>
    <row r="2633" s="77" customFormat="1" ht="12.75"/>
    <row r="2634" s="77" customFormat="1" ht="12.75"/>
    <row r="2635" s="77" customFormat="1" ht="12.75"/>
    <row r="2636" s="77" customFormat="1" ht="12.75"/>
    <row r="2637" s="77" customFormat="1" ht="12.75"/>
    <row r="2638" s="77" customFormat="1" ht="12.75"/>
    <row r="2639" s="77" customFormat="1" ht="12.75"/>
    <row r="2640" s="77" customFormat="1" ht="12.75"/>
    <row r="2641" s="77" customFormat="1" ht="12.75"/>
    <row r="2642" s="77" customFormat="1" ht="12.75"/>
    <row r="2643" s="77" customFormat="1" ht="12.75"/>
    <row r="2644" s="77" customFormat="1" ht="12.75"/>
    <row r="2645" s="77" customFormat="1" ht="12.75"/>
    <row r="2646" s="77" customFormat="1" ht="12.75"/>
    <row r="2647" s="77" customFormat="1" ht="12.75"/>
    <row r="2648" s="77" customFormat="1" ht="12.75"/>
    <row r="2649" s="77" customFormat="1" ht="12.75"/>
    <row r="2650" s="77" customFormat="1" ht="12.75"/>
    <row r="2651" s="77" customFormat="1" ht="12.75"/>
    <row r="2652" s="77" customFormat="1" ht="12.75"/>
    <row r="2653" s="77" customFormat="1" ht="12.75"/>
    <row r="2654" s="77" customFormat="1" ht="12.75"/>
    <row r="2655" s="77" customFormat="1" ht="12.75"/>
    <row r="2656" s="77" customFormat="1" ht="12.75"/>
    <row r="2657" s="77" customFormat="1" ht="12.75"/>
    <row r="2658" s="77" customFormat="1" ht="12.75"/>
    <row r="2659" s="77" customFormat="1" ht="12.75"/>
    <row r="2660" s="77" customFormat="1" ht="12.75"/>
    <row r="2661" s="77" customFormat="1" ht="12.75"/>
    <row r="2662" s="77" customFormat="1" ht="12.75"/>
    <row r="2663" s="77" customFormat="1" ht="12.75"/>
    <row r="2664" s="77" customFormat="1" ht="12.75"/>
    <row r="2665" s="77" customFormat="1" ht="12.75"/>
    <row r="2666" s="77" customFormat="1" ht="12.75"/>
    <row r="2667" s="77" customFormat="1" ht="12.75"/>
    <row r="2668" s="77" customFormat="1" ht="12.75"/>
    <row r="2669" s="77" customFormat="1" ht="12.75"/>
    <row r="2670" s="77" customFormat="1" ht="12.75"/>
    <row r="2671" s="77" customFormat="1" ht="12.75"/>
    <row r="2672" s="77" customFormat="1" ht="12.75"/>
    <row r="2673" s="77" customFormat="1" ht="12.75"/>
    <row r="2674" s="77" customFormat="1" ht="12.75"/>
    <row r="2675" s="77" customFormat="1" ht="12.75"/>
    <row r="2676" s="77" customFormat="1" ht="12.75"/>
    <row r="2677" s="77" customFormat="1" ht="12.75"/>
    <row r="2678" s="77" customFormat="1" ht="12.75"/>
    <row r="2679" s="77" customFormat="1" ht="12.75"/>
    <row r="2680" s="77" customFormat="1" ht="12.75"/>
    <row r="2681" s="77" customFormat="1" ht="12.75"/>
    <row r="2682" s="77" customFormat="1" ht="12.75"/>
    <row r="2683" s="77" customFormat="1" ht="12.75"/>
    <row r="2684" s="77" customFormat="1" ht="12.75"/>
    <row r="2685" s="77" customFormat="1" ht="12.75"/>
    <row r="2686" s="77" customFormat="1" ht="12.75"/>
    <row r="2687" s="77" customFormat="1" ht="12.75"/>
    <row r="2688" s="77" customFormat="1" ht="12.75"/>
    <row r="2689" s="77" customFormat="1" ht="12.75"/>
    <row r="2690" s="77" customFormat="1" ht="12.75"/>
    <row r="2691" s="77" customFormat="1" ht="12.75"/>
    <row r="2692" s="77" customFormat="1" ht="12.75"/>
    <row r="2693" s="77" customFormat="1" ht="12.75"/>
    <row r="2694" s="77" customFormat="1" ht="12.75"/>
    <row r="2695" s="77" customFormat="1" ht="12.75"/>
    <row r="2696" s="77" customFormat="1" ht="12.75"/>
    <row r="2697" s="77" customFormat="1" ht="12.75"/>
    <row r="2698" s="77" customFormat="1" ht="12.75"/>
    <row r="2699" s="77" customFormat="1" ht="12.75"/>
    <row r="2700" s="77" customFormat="1" ht="12.75"/>
    <row r="2701" s="77" customFormat="1" ht="12.75"/>
    <row r="2702" s="77" customFormat="1" ht="12.75"/>
    <row r="2703" s="77" customFormat="1" ht="12.75"/>
    <row r="2704" s="77" customFormat="1" ht="12.75"/>
    <row r="2705" s="77" customFormat="1" ht="12.75"/>
    <row r="2706" s="77" customFormat="1" ht="12.75"/>
    <row r="2707" s="77" customFormat="1" ht="12.75"/>
    <row r="2708" s="77" customFormat="1" ht="12.75"/>
    <row r="2709" s="77" customFormat="1" ht="12.75"/>
    <row r="2710" s="77" customFormat="1" ht="12.75"/>
    <row r="2711" s="77" customFormat="1" ht="12.75"/>
    <row r="2712" s="77" customFormat="1" ht="12.75"/>
    <row r="2713" s="77" customFormat="1" ht="12.75"/>
    <row r="2714" s="77" customFormat="1" ht="12.75"/>
    <row r="2715" s="77" customFormat="1" ht="12.75"/>
    <row r="2716" s="77" customFormat="1" ht="12.75"/>
    <row r="2717" s="77" customFormat="1" ht="12.75"/>
    <row r="2718" s="77" customFormat="1" ht="12.75"/>
    <row r="2719" s="77" customFormat="1" ht="12.75"/>
    <row r="2720" s="77" customFormat="1" ht="12.75"/>
    <row r="2721" s="77" customFormat="1" ht="12.75"/>
    <row r="2722" s="77" customFormat="1" ht="12.75"/>
    <row r="2723" s="77" customFormat="1" ht="12.75"/>
    <row r="2724" s="77" customFormat="1" ht="12.75"/>
    <row r="2725" s="77" customFormat="1" ht="12.75"/>
    <row r="2726" s="77" customFormat="1" ht="12.75"/>
    <row r="2727" s="77" customFormat="1" ht="12.75"/>
    <row r="2728" s="77" customFormat="1" ht="12.75"/>
    <row r="2729" s="77" customFormat="1" ht="12.75"/>
    <row r="2730" s="77" customFormat="1" ht="12.75"/>
    <row r="2731" s="77" customFormat="1" ht="12.75"/>
    <row r="2732" s="77" customFormat="1" ht="12.75"/>
    <row r="2733" s="77" customFormat="1" ht="12.75"/>
    <row r="2734" s="77" customFormat="1" ht="12.75"/>
    <row r="2735" s="77" customFormat="1" ht="12.75"/>
    <row r="2736" s="77" customFormat="1" ht="12.75"/>
    <row r="2737" s="77" customFormat="1" ht="12.75"/>
    <row r="2738" s="77" customFormat="1" ht="12.75"/>
    <row r="2739" s="77" customFormat="1" ht="12.75"/>
    <row r="2740" s="77" customFormat="1" ht="12.75"/>
    <row r="2741" s="77" customFormat="1" ht="12.75"/>
    <row r="2742" s="77" customFormat="1" ht="12.75"/>
    <row r="2743" s="77" customFormat="1" ht="12.75"/>
    <row r="2744" s="77" customFormat="1" ht="12.75"/>
    <row r="2745" s="77" customFormat="1" ht="12.75"/>
    <row r="2746" s="77" customFormat="1" ht="12.75"/>
    <row r="2747" s="77" customFormat="1" ht="12.75"/>
    <row r="2748" s="77" customFormat="1" ht="12.75"/>
    <row r="2749" s="77" customFormat="1" ht="12.75"/>
    <row r="2750" s="77" customFormat="1" ht="12.75"/>
    <row r="2751" s="77" customFormat="1" ht="12.75"/>
    <row r="2752" s="77" customFormat="1" ht="12.75"/>
    <row r="2753" s="77" customFormat="1" ht="12.75"/>
    <row r="2754" s="77" customFormat="1" ht="12.75"/>
    <row r="2755" s="77" customFormat="1" ht="12.75"/>
    <row r="2756" s="77" customFormat="1" ht="12.75"/>
    <row r="2757" s="77" customFormat="1" ht="12.75"/>
    <row r="2758" s="77" customFormat="1" ht="12.75"/>
    <row r="2759" s="77" customFormat="1" ht="12.75"/>
    <row r="2760" s="77" customFormat="1" ht="12.75"/>
    <row r="2761" s="77" customFormat="1" ht="12.75"/>
    <row r="2762" s="77" customFormat="1" ht="12.75"/>
    <row r="2763" s="77" customFormat="1" ht="12.75"/>
    <row r="2764" s="77" customFormat="1" ht="12.75"/>
    <row r="2765" s="77" customFormat="1" ht="12.75"/>
    <row r="2766" s="77" customFormat="1" ht="12.75"/>
    <row r="2767" s="77" customFormat="1" ht="12.75"/>
    <row r="2768" s="77" customFormat="1" ht="12.75"/>
    <row r="2769" s="77" customFormat="1" ht="12.75"/>
    <row r="2770" s="77" customFormat="1" ht="12.75"/>
    <row r="2771" s="77" customFormat="1" ht="12.75"/>
    <row r="2772" s="77" customFormat="1" ht="12.75"/>
    <row r="2773" s="77" customFormat="1" ht="12.75"/>
    <row r="2774" s="77" customFormat="1" ht="12.75"/>
    <row r="2775" s="77" customFormat="1" ht="12.75"/>
    <row r="2776" s="77" customFormat="1" ht="12.75"/>
    <row r="2777" s="77" customFormat="1" ht="12.75"/>
    <row r="2778" s="77" customFormat="1" ht="12.75"/>
    <row r="2779" s="77" customFormat="1" ht="12.75"/>
    <row r="2780" s="77" customFormat="1" ht="12.75"/>
    <row r="2781" s="77" customFormat="1" ht="12.75"/>
    <row r="2782" s="77" customFormat="1" ht="12.75"/>
    <row r="2783" s="77" customFormat="1" ht="12.75"/>
    <row r="2784" s="77" customFormat="1" ht="12.75"/>
    <row r="2785" s="77" customFormat="1" ht="12.75"/>
    <row r="2786" s="77" customFormat="1" ht="12.75"/>
    <row r="2787" s="77" customFormat="1" ht="12.75"/>
    <row r="2788" s="77" customFormat="1" ht="12.75"/>
    <row r="2789" s="77" customFormat="1" ht="12.75"/>
    <row r="2790" s="77" customFormat="1" ht="12.75"/>
    <row r="2791" s="77" customFormat="1" ht="12.75"/>
    <row r="2792" s="77" customFormat="1" ht="12.75"/>
    <row r="2793" s="77" customFormat="1" ht="12.75"/>
    <row r="2794" s="77" customFormat="1" ht="12.75"/>
    <row r="2795" s="77" customFormat="1" ht="12.75"/>
    <row r="2796" s="77" customFormat="1" ht="12.75"/>
    <row r="2797" s="77" customFormat="1" ht="12.75"/>
    <row r="2798" s="77" customFormat="1" ht="12.75"/>
    <row r="2799" s="77" customFormat="1" ht="12.75"/>
    <row r="2800" s="77" customFormat="1" ht="12.75"/>
    <row r="2801" s="77" customFormat="1" ht="12.75"/>
    <row r="2802" s="77" customFormat="1" ht="12.75"/>
    <row r="2803" s="77" customFormat="1" ht="12.75"/>
    <row r="2804" s="77" customFormat="1" ht="12.75"/>
    <row r="2805" s="77" customFormat="1" ht="12.75"/>
    <row r="2806" s="77" customFormat="1" ht="12.75"/>
    <row r="2807" s="77" customFormat="1" ht="12.75"/>
    <row r="2808" s="77" customFormat="1" ht="12.75"/>
    <row r="2809" s="77" customFormat="1" ht="12.75"/>
    <row r="2810" s="77" customFormat="1" ht="12.75"/>
    <row r="2811" s="77" customFormat="1" ht="12.75"/>
    <row r="2812" s="77" customFormat="1" ht="12.75"/>
    <row r="2813" s="77" customFormat="1" ht="12.75"/>
    <row r="2814" s="77" customFormat="1" ht="12.75"/>
    <row r="2815" s="77" customFormat="1" ht="12.75"/>
    <row r="2816" s="77" customFormat="1" ht="12.75"/>
    <row r="2817" s="77" customFormat="1" ht="12.75"/>
    <row r="2818" s="77" customFormat="1" ht="12.75"/>
    <row r="2819" s="77" customFormat="1" ht="12.75"/>
    <row r="2820" s="77" customFormat="1" ht="12.75"/>
    <row r="2821" s="77" customFormat="1" ht="12.75"/>
    <row r="2822" s="77" customFormat="1" ht="12.75"/>
    <row r="2823" s="77" customFormat="1" ht="12.75"/>
    <row r="2824" s="77" customFormat="1" ht="12.75"/>
    <row r="2825" s="77" customFormat="1" ht="12.75"/>
    <row r="2826" s="77" customFormat="1" ht="12.75"/>
    <row r="2827" s="77" customFormat="1" ht="12.75"/>
    <row r="2828" s="77" customFormat="1" ht="12.75"/>
    <row r="2829" s="77" customFormat="1" ht="12.75"/>
    <row r="2830" s="77" customFormat="1" ht="12.75"/>
    <row r="2831" s="77" customFormat="1" ht="12.75"/>
    <row r="2832" s="77" customFormat="1" ht="12.75"/>
    <row r="2833" s="77" customFormat="1" ht="12.75"/>
    <row r="2834" s="77" customFormat="1" ht="12.75"/>
    <row r="2835" s="77" customFormat="1" ht="12.75"/>
    <row r="2836" s="77" customFormat="1" ht="12.75"/>
    <row r="2837" s="77" customFormat="1" ht="12.75"/>
    <row r="2838" s="77" customFormat="1" ht="12.75"/>
    <row r="2839" s="77" customFormat="1" ht="12.75"/>
    <row r="2840" s="77" customFormat="1" ht="12.75"/>
    <row r="2841" s="77" customFormat="1" ht="12.75"/>
    <row r="2842" s="77" customFormat="1" ht="12.75"/>
    <row r="2843" s="77" customFormat="1" ht="12.75"/>
    <row r="2844" s="77" customFormat="1" ht="12.75"/>
    <row r="2845" s="77" customFormat="1" ht="12.75"/>
    <row r="2846" s="77" customFormat="1" ht="12.75"/>
    <row r="2847" s="77" customFormat="1" ht="12.75"/>
    <row r="2848" s="77" customFormat="1" ht="12.75"/>
    <row r="2849" s="77" customFormat="1" ht="12.75"/>
    <row r="2850" s="77" customFormat="1" ht="12.75"/>
    <row r="2851" s="77" customFormat="1" ht="12.75"/>
    <row r="2852" s="77" customFormat="1" ht="12.75"/>
    <row r="2853" s="77" customFormat="1" ht="12.75"/>
    <row r="2854" s="77" customFormat="1" ht="12.75"/>
    <row r="2855" s="77" customFormat="1" ht="12.75"/>
    <row r="2856" s="77" customFormat="1" ht="12.75"/>
    <row r="2857" s="77" customFormat="1" ht="12.75"/>
    <row r="2858" s="77" customFormat="1" ht="12.75"/>
    <row r="2859" s="77" customFormat="1" ht="12.75"/>
    <row r="2860" s="77" customFormat="1" ht="12.75"/>
    <row r="2861" s="77" customFormat="1" ht="12.75"/>
    <row r="2862" s="77" customFormat="1" ht="12.75"/>
    <row r="2863" s="77" customFormat="1" ht="12.75"/>
    <row r="2864" s="77" customFormat="1" ht="12.75"/>
    <row r="2865" s="77" customFormat="1" ht="12.75"/>
    <row r="2866" s="77" customFormat="1" ht="12.75"/>
    <row r="2867" s="77" customFormat="1" ht="12.75"/>
    <row r="2868" s="77" customFormat="1" ht="12.75"/>
    <row r="2869" s="77" customFormat="1" ht="12.75"/>
    <row r="2870" s="77" customFormat="1" ht="12.75"/>
    <row r="2871" s="77" customFormat="1" ht="12.75"/>
    <row r="2872" s="77" customFormat="1" ht="12.75"/>
    <row r="2873" s="77" customFormat="1" ht="12.75"/>
    <row r="2874" s="77" customFormat="1" ht="12.75"/>
    <row r="2875" s="77" customFormat="1" ht="12.75"/>
    <row r="2876" s="77" customFormat="1" ht="12.75"/>
    <row r="2877" s="77" customFormat="1" ht="12.75"/>
    <row r="2878" s="77" customFormat="1" ht="12.75"/>
    <row r="2879" s="77" customFormat="1" ht="12.75"/>
    <row r="2880" s="77" customFormat="1" ht="12.75"/>
    <row r="2881" s="77" customFormat="1" ht="12.75"/>
    <row r="2882" s="77" customFormat="1" ht="12.75"/>
    <row r="2883" s="77" customFormat="1" ht="12.75"/>
    <row r="2884" s="77" customFormat="1" ht="12.75"/>
    <row r="2885" s="77" customFormat="1" ht="12.75"/>
    <row r="2886" s="77" customFormat="1" ht="12.75"/>
    <row r="2887" s="77" customFormat="1" ht="12.75"/>
    <row r="2888" s="77" customFormat="1" ht="12.75"/>
    <row r="2889" s="77" customFormat="1" ht="12.75"/>
    <row r="2890" s="77" customFormat="1" ht="12.75"/>
    <row r="2891" s="77" customFormat="1" ht="12.75"/>
    <row r="2892" s="77" customFormat="1" ht="12.75"/>
    <row r="2893" s="77" customFormat="1" ht="12.75"/>
    <row r="2894" s="77" customFormat="1" ht="12.75"/>
    <row r="2895" s="77" customFormat="1" ht="12.75"/>
    <row r="2896" s="77" customFormat="1" ht="12.75"/>
    <row r="2897" s="77" customFormat="1" ht="12.75"/>
    <row r="2898" s="77" customFormat="1" ht="12.75"/>
    <row r="2899" s="77" customFormat="1" ht="12.75"/>
    <row r="2900" s="77" customFormat="1" ht="12.75"/>
    <row r="2901" s="77" customFormat="1" ht="12.75"/>
    <row r="2902" s="77" customFormat="1" ht="12.75"/>
    <row r="2903" s="77" customFormat="1" ht="12.75"/>
    <row r="2904" s="77" customFormat="1" ht="12.75"/>
    <row r="2905" s="77" customFormat="1" ht="12.75"/>
    <row r="2906" s="77" customFormat="1" ht="12.75"/>
    <row r="2907" s="77" customFormat="1" ht="12.75"/>
    <row r="2908" s="77" customFormat="1" ht="12.75"/>
    <row r="2909" s="77" customFormat="1" ht="12.75"/>
    <row r="2910" s="77" customFormat="1" ht="12.75"/>
    <row r="2911" s="77" customFormat="1" ht="12.75"/>
    <row r="2912" s="77" customFormat="1" ht="12.75"/>
    <row r="2913" s="77" customFormat="1" ht="12.75"/>
    <row r="2914" s="77" customFormat="1" ht="12.75"/>
    <row r="2915" s="77" customFormat="1" ht="12.75"/>
    <row r="2916" s="77" customFormat="1" ht="12.75"/>
    <row r="2917" s="77" customFormat="1" ht="12.75"/>
    <row r="2918" s="77" customFormat="1" ht="12.75"/>
    <row r="2919" s="77" customFormat="1" ht="12.75"/>
    <row r="2920" s="77" customFormat="1" ht="12.75"/>
    <row r="2921" s="77" customFormat="1" ht="12.75"/>
    <row r="2922" s="77" customFormat="1" ht="12.75"/>
    <row r="2923" s="77" customFormat="1" ht="12.75"/>
    <row r="2924" s="77" customFormat="1" ht="12.75"/>
    <row r="2925" s="77" customFormat="1" ht="12.75"/>
    <row r="2926" s="77" customFormat="1" ht="12.75"/>
    <row r="2927" s="77" customFormat="1" ht="12.75"/>
    <row r="2928" s="77" customFormat="1" ht="12.75"/>
    <row r="2929" s="77" customFormat="1" ht="12.75"/>
    <row r="2930" s="77" customFormat="1" ht="12.75"/>
    <row r="2931" s="77" customFormat="1" ht="12.75"/>
    <row r="2932" s="77" customFormat="1" ht="12.75"/>
    <row r="2933" s="77" customFormat="1" ht="12.75"/>
    <row r="2934" s="77" customFormat="1" ht="12.75"/>
    <row r="2935" s="77" customFormat="1" ht="12.75"/>
    <row r="2936" s="77" customFormat="1" ht="12.75"/>
    <row r="2937" s="77" customFormat="1" ht="12.75"/>
    <row r="2938" s="77" customFormat="1" ht="12.75"/>
    <row r="2939" s="77" customFormat="1" ht="12.75"/>
    <row r="2940" s="77" customFormat="1" ht="12.75"/>
    <row r="2941" s="77" customFormat="1" ht="12.75"/>
    <row r="2942" s="77" customFormat="1" ht="12.75"/>
    <row r="2943" s="77" customFormat="1" ht="12.75"/>
    <row r="2944" s="77" customFormat="1" ht="12.75"/>
    <row r="2945" s="77" customFormat="1" ht="12.75"/>
    <row r="2946" s="77" customFormat="1" ht="12.75"/>
    <row r="2947" s="77" customFormat="1" ht="12.75"/>
    <row r="2948" s="77" customFormat="1" ht="12.75"/>
    <row r="2949" s="77" customFormat="1" ht="12.75"/>
    <row r="2950" s="77" customFormat="1" ht="12.75"/>
    <row r="2951" s="77" customFormat="1" ht="12.75"/>
    <row r="2952" s="77" customFormat="1" ht="12.75"/>
    <row r="2953" s="77" customFormat="1" ht="12.75"/>
    <row r="2954" s="77" customFormat="1" ht="12.75"/>
    <row r="2955" s="77" customFormat="1" ht="12.75"/>
    <row r="2956" s="77" customFormat="1" ht="12.75"/>
    <row r="2957" s="77" customFormat="1" ht="12.75"/>
    <row r="2958" s="77" customFormat="1" ht="12.75"/>
    <row r="2959" s="77" customFormat="1" ht="12.75"/>
    <row r="2960" s="77" customFormat="1" ht="12.75"/>
    <row r="2961" s="77" customFormat="1" ht="12.75"/>
    <row r="2962" s="77" customFormat="1" ht="12.75"/>
    <row r="2963" s="77" customFormat="1" ht="12.75"/>
    <row r="2964" s="77" customFormat="1" ht="12.75"/>
    <row r="2965" s="77" customFormat="1" ht="12.75"/>
    <row r="2966" s="77" customFormat="1" ht="12.75"/>
    <row r="2967" s="77" customFormat="1" ht="12.75"/>
    <row r="2968" s="77" customFormat="1" ht="12.75"/>
    <row r="2969" s="77" customFormat="1" ht="12.75"/>
    <row r="2970" s="77" customFormat="1" ht="12.75"/>
    <row r="2971" s="77" customFormat="1" ht="12.75"/>
    <row r="2972" s="77" customFormat="1" ht="12.75"/>
    <row r="2973" s="77" customFormat="1" ht="12.75"/>
    <row r="2974" s="77" customFormat="1" ht="12.75"/>
    <row r="2975" s="77" customFormat="1" ht="12.75"/>
    <row r="2976" s="77" customFormat="1" ht="12.75"/>
    <row r="2977" s="77" customFormat="1" ht="12.75"/>
    <row r="2978" s="77" customFormat="1" ht="12.75"/>
    <row r="2979" s="77" customFormat="1" ht="12.75"/>
    <row r="2980" s="77" customFormat="1" ht="12.75"/>
    <row r="2981" s="77" customFormat="1" ht="12.75"/>
    <row r="2982" s="77" customFormat="1" ht="12.75"/>
    <row r="2983" s="77" customFormat="1" ht="12.75"/>
    <row r="2984" s="77" customFormat="1" ht="12.75"/>
    <row r="2985" s="77" customFormat="1" ht="12.75"/>
    <row r="2986" s="77" customFormat="1" ht="12.75"/>
    <row r="2987" s="77" customFormat="1" ht="12.75"/>
    <row r="2988" s="77" customFormat="1" ht="12.75"/>
    <row r="2989" s="77" customFormat="1" ht="12.75"/>
    <row r="2990" s="77" customFormat="1" ht="12.75"/>
    <row r="2991" s="77" customFormat="1" ht="12.75"/>
    <row r="2992" s="77" customFormat="1" ht="12.75"/>
    <row r="2993" s="77" customFormat="1" ht="12.75"/>
    <row r="2994" s="77" customFormat="1" ht="12.75"/>
    <row r="2995" s="77" customFormat="1" ht="12.75"/>
    <row r="2996" s="77" customFormat="1" ht="12.75"/>
    <row r="2997" s="77" customFormat="1" ht="12.75"/>
    <row r="2998" s="77" customFormat="1" ht="12.75"/>
    <row r="2999" s="77" customFormat="1" ht="12.75"/>
    <row r="3000" s="77" customFormat="1" ht="12.75"/>
    <row r="3001" s="77" customFormat="1" ht="12.75"/>
    <row r="3002" s="77" customFormat="1" ht="12.75"/>
    <row r="3003" s="77" customFormat="1" ht="12.75"/>
    <row r="3004" s="77" customFormat="1" ht="12.75"/>
    <row r="3005" s="77" customFormat="1" ht="12.75"/>
    <row r="3006" s="77" customFormat="1" ht="12.75"/>
    <row r="3007" s="77" customFormat="1" ht="12.75"/>
    <row r="3008" s="77" customFormat="1" ht="12.75"/>
    <row r="3009" s="77" customFormat="1" ht="12.75"/>
    <row r="3010" s="77" customFormat="1" ht="12.75"/>
    <row r="3011" s="77" customFormat="1" ht="12.75"/>
    <row r="3012" s="77" customFormat="1" ht="12.75"/>
    <row r="3013" s="77" customFormat="1" ht="12.75"/>
    <row r="3014" s="77" customFormat="1" ht="12.75"/>
    <row r="3015" s="77" customFormat="1" ht="12.75"/>
    <row r="3016" s="77" customFormat="1" ht="12.75"/>
    <row r="3017" s="77" customFormat="1" ht="12.75"/>
    <row r="3018" s="77" customFormat="1" ht="12.75"/>
    <row r="3019" s="77" customFormat="1" ht="12.75"/>
    <row r="3020" s="77" customFormat="1" ht="12.75"/>
    <row r="3021" s="77" customFormat="1" ht="12.75"/>
    <row r="3022" s="77" customFormat="1" ht="12.75"/>
    <row r="3023" s="77" customFormat="1" ht="12.75"/>
    <row r="3024" s="77" customFormat="1" ht="12.75"/>
    <row r="3025" s="77" customFormat="1" ht="12.75"/>
    <row r="3026" s="77" customFormat="1" ht="12.75"/>
    <row r="3027" s="77" customFormat="1" ht="12.75"/>
    <row r="3028" s="77" customFormat="1" ht="12.75"/>
    <row r="3029" s="77" customFormat="1" ht="12.75"/>
    <row r="3030" s="77" customFormat="1" ht="12.75"/>
    <row r="3031" s="77" customFormat="1" ht="12.75"/>
    <row r="3032" s="77" customFormat="1" ht="12.75"/>
    <row r="3033" s="77" customFormat="1" ht="12.75"/>
    <row r="3034" s="77" customFormat="1" ht="12.75"/>
    <row r="3035" s="77" customFormat="1" ht="12.75"/>
    <row r="3036" s="77" customFormat="1" ht="12.75"/>
    <row r="3037" s="77" customFormat="1" ht="12.75"/>
    <row r="3038" s="77" customFormat="1" ht="12.75"/>
    <row r="3039" s="77" customFormat="1" ht="12.75"/>
    <row r="3040" s="77" customFormat="1" ht="12.75"/>
    <row r="3041" s="77" customFormat="1" ht="12.75"/>
    <row r="3042" s="77" customFormat="1" ht="12.75"/>
    <row r="3043" s="77" customFormat="1" ht="12.75"/>
    <row r="3044" s="77" customFormat="1" ht="12.75"/>
    <row r="3045" s="77" customFormat="1" ht="12.75"/>
    <row r="3046" s="77" customFormat="1" ht="12.75"/>
    <row r="3047" s="77" customFormat="1" ht="12.75"/>
    <row r="3048" s="77" customFormat="1" ht="12.75"/>
    <row r="3049" s="77" customFormat="1" ht="12.75"/>
    <row r="3050" s="77" customFormat="1" ht="12.75"/>
    <row r="3051" s="77" customFormat="1" ht="12.75"/>
    <row r="3052" s="77" customFormat="1" ht="12.75"/>
    <row r="3053" s="77" customFormat="1" ht="12.75"/>
    <row r="3054" s="77" customFormat="1" ht="12.75"/>
    <row r="3055" s="77" customFormat="1" ht="12.75"/>
    <row r="3056" s="77" customFormat="1" ht="12.75"/>
    <row r="3057" s="77" customFormat="1" ht="12.75"/>
    <row r="3058" s="77" customFormat="1" ht="12.75"/>
    <row r="3059" s="77" customFormat="1" ht="12.75"/>
    <row r="3060" s="77" customFormat="1" ht="12.75"/>
    <row r="3061" s="77" customFormat="1" ht="12.75"/>
    <row r="3062" s="77" customFormat="1" ht="12.75"/>
    <row r="3063" s="77" customFormat="1" ht="12.75"/>
    <row r="3064" s="77" customFormat="1" ht="12.75"/>
    <row r="3065" s="77" customFormat="1" ht="12.75"/>
    <row r="3066" s="77" customFormat="1" ht="12.75"/>
    <row r="3067" s="77" customFormat="1" ht="12.75"/>
    <row r="3068" s="77" customFormat="1" ht="12.75"/>
    <row r="3069" s="77" customFormat="1" ht="12.75"/>
    <row r="3070" s="77" customFormat="1" ht="12.75"/>
    <row r="3071" s="77" customFormat="1" ht="12.75"/>
    <row r="3072" s="77" customFormat="1" ht="12.75"/>
    <row r="3073" s="77" customFormat="1" ht="12.75"/>
    <row r="3074" s="77" customFormat="1" ht="12.75"/>
    <row r="3075" s="77" customFormat="1" ht="12.75"/>
    <row r="3076" s="77" customFormat="1" ht="12.75"/>
    <row r="3077" s="77" customFormat="1" ht="12.75"/>
    <row r="3078" s="77" customFormat="1" ht="12.75"/>
    <row r="3079" s="77" customFormat="1" ht="12.75"/>
    <row r="3080" s="77" customFormat="1" ht="12.75"/>
    <row r="3081" s="77" customFormat="1" ht="12.75"/>
    <row r="3082" s="77" customFormat="1" ht="12.75"/>
    <row r="3083" s="77" customFormat="1" ht="12.75"/>
    <row r="3084" s="77" customFormat="1" ht="12.75"/>
    <row r="3085" s="77" customFormat="1" ht="12.75"/>
    <row r="3086" s="77" customFormat="1" ht="12.75"/>
    <row r="3087" s="77" customFormat="1" ht="12.75"/>
    <row r="3088" s="77" customFormat="1" ht="12.75"/>
    <row r="3089" s="77" customFormat="1" ht="12.75"/>
    <row r="3090" s="77" customFormat="1" ht="12.75"/>
    <row r="3091" s="77" customFormat="1" ht="12.75"/>
    <row r="3092" s="77" customFormat="1" ht="12.75"/>
    <row r="3093" s="77" customFormat="1" ht="12.75"/>
    <row r="3094" s="77" customFormat="1" ht="12.75"/>
    <row r="3095" s="77" customFormat="1" ht="12.75"/>
    <row r="3096" s="77" customFormat="1" ht="12.75"/>
    <row r="3097" s="77" customFormat="1" ht="12.75"/>
    <row r="3098" s="77" customFormat="1" ht="12.75"/>
    <row r="3099" s="77" customFormat="1" ht="12.75"/>
    <row r="3100" s="77" customFormat="1" ht="12.75"/>
    <row r="3101" s="77" customFormat="1" ht="12.75"/>
    <row r="3102" s="77" customFormat="1" ht="12.75"/>
    <row r="3103" s="77" customFormat="1" ht="12.75"/>
    <row r="3104" s="77" customFormat="1" ht="12.75"/>
    <row r="3105" s="77" customFormat="1" ht="12.75"/>
    <row r="3106" s="77" customFormat="1" ht="12.75"/>
    <row r="3107" s="77" customFormat="1" ht="12.75"/>
    <row r="3108" s="77" customFormat="1" ht="12.75"/>
    <row r="3109" s="77" customFormat="1" ht="12.75"/>
    <row r="3110" s="77" customFormat="1" ht="12.75"/>
    <row r="3111" s="77" customFormat="1" ht="12.75"/>
    <row r="3112" s="77" customFormat="1" ht="12.75"/>
    <row r="3113" s="77" customFormat="1" ht="12.75"/>
    <row r="3114" s="77" customFormat="1" ht="12.75"/>
    <row r="3115" s="77" customFormat="1" ht="12.75"/>
    <row r="3116" s="77" customFormat="1" ht="12.75"/>
    <row r="3117" s="77" customFormat="1" ht="12.75"/>
    <row r="3118" s="77" customFormat="1" ht="12.75"/>
    <row r="3119" s="77" customFormat="1" ht="12.75"/>
    <row r="3120" s="77" customFormat="1" ht="12.75"/>
    <row r="3121" s="77" customFormat="1" ht="12.75"/>
    <row r="3122" s="77" customFormat="1" ht="12.75"/>
    <row r="3123" s="77" customFormat="1" ht="12.75"/>
    <row r="3124" s="77" customFormat="1" ht="12.75"/>
    <row r="3125" s="77" customFormat="1" ht="12.75"/>
    <row r="3126" s="77" customFormat="1" ht="12.75"/>
    <row r="3127" s="77" customFormat="1" ht="12.75"/>
    <row r="3128" s="77" customFormat="1" ht="12.75"/>
    <row r="3129" s="77" customFormat="1" ht="12.75"/>
    <row r="3130" s="77" customFormat="1" ht="12.75"/>
    <row r="3131" s="77" customFormat="1" ht="12.75"/>
    <row r="3132" s="77" customFormat="1" ht="12.75"/>
    <row r="3133" s="77" customFormat="1" ht="12.75"/>
    <row r="3134" s="77" customFormat="1" ht="12.75"/>
    <row r="3135" s="77" customFormat="1" ht="12.75"/>
    <row r="3136" s="77" customFormat="1" ht="12.75"/>
    <row r="3137" s="77" customFormat="1" ht="12.75"/>
    <row r="3138" s="77" customFormat="1" ht="12.75"/>
    <row r="3139" s="77" customFormat="1" ht="12.75"/>
    <row r="3140" s="77" customFormat="1" ht="12.75"/>
    <row r="3141" s="77" customFormat="1" ht="12.75"/>
    <row r="3142" s="77" customFormat="1" ht="12.75"/>
    <row r="3143" s="77" customFormat="1" ht="12.75"/>
    <row r="3144" s="77" customFormat="1" ht="12.75"/>
    <row r="3145" s="77" customFormat="1" ht="12.75"/>
    <row r="3146" s="77" customFormat="1" ht="12.75"/>
    <row r="3147" s="77" customFormat="1" ht="12.75"/>
    <row r="3148" s="77" customFormat="1" ht="12.75"/>
    <row r="3149" s="77" customFormat="1" ht="12.75"/>
    <row r="3150" s="77" customFormat="1" ht="12.75"/>
    <row r="3151" s="77" customFormat="1" ht="12.75"/>
    <row r="3152" s="77" customFormat="1" ht="12.75"/>
    <row r="3153" s="77" customFormat="1" ht="12.75"/>
    <row r="3154" s="77" customFormat="1" ht="12.75"/>
    <row r="3155" s="77" customFormat="1" ht="12.75"/>
    <row r="3156" s="77" customFormat="1" ht="12.75"/>
    <row r="3157" s="77" customFormat="1" ht="12.75"/>
    <row r="3158" s="77" customFormat="1" ht="12.75"/>
    <row r="3159" s="77" customFormat="1" ht="12.75"/>
    <row r="3160" s="77" customFormat="1" ht="12.75"/>
    <row r="3161" s="77" customFormat="1" ht="12.75"/>
    <row r="3162" s="77" customFormat="1" ht="12.75"/>
    <row r="3163" s="77" customFormat="1" ht="12.75"/>
    <row r="3164" s="77" customFormat="1" ht="12.75"/>
    <row r="3165" s="77" customFormat="1" ht="12.75"/>
    <row r="3166" s="77" customFormat="1" ht="12.75"/>
    <row r="3167" s="77" customFormat="1" ht="12.75"/>
    <row r="3168" s="77" customFormat="1" ht="12.75"/>
    <row r="3169" s="77" customFormat="1" ht="12.75"/>
    <row r="3170" s="77" customFormat="1" ht="12.75"/>
    <row r="3171" s="77" customFormat="1" ht="12.75"/>
    <row r="3172" s="77" customFormat="1" ht="12.75"/>
    <row r="3173" s="77" customFormat="1" ht="12.75"/>
    <row r="3174" s="77" customFormat="1" ht="12.75"/>
    <row r="3175" s="77" customFormat="1" ht="12.75"/>
    <row r="3176" s="77" customFormat="1" ht="12.75"/>
    <row r="3177" s="77" customFormat="1" ht="12.75"/>
    <row r="3178" s="77" customFormat="1" ht="12.75"/>
    <row r="3179" s="77" customFormat="1" ht="12.75"/>
    <row r="3180" s="77" customFormat="1" ht="12.75"/>
    <row r="3181" s="77" customFormat="1" ht="12.75"/>
    <row r="3182" s="77" customFormat="1" ht="12.75"/>
    <row r="3183" s="77" customFormat="1" ht="12.75"/>
    <row r="3184" s="77" customFormat="1" ht="12.75"/>
    <row r="3185" s="77" customFormat="1" ht="12.75"/>
    <row r="3186" s="77" customFormat="1" ht="12.75"/>
    <row r="3187" s="77" customFormat="1" ht="12.75"/>
    <row r="3188" s="77" customFormat="1" ht="12.75"/>
    <row r="3189" s="77" customFormat="1" ht="12.75"/>
    <row r="3190" s="77" customFormat="1" ht="12.75"/>
    <row r="3191" s="77" customFormat="1" ht="12.75"/>
    <row r="3192" s="77" customFormat="1" ht="12.75"/>
    <row r="3193" s="77" customFormat="1" ht="12.75"/>
    <row r="3194" s="77" customFormat="1" ht="12.75"/>
    <row r="3195" s="77" customFormat="1" ht="12.75"/>
    <row r="3196" s="77" customFormat="1" ht="12.75"/>
    <row r="3197" s="77" customFormat="1" ht="12.75"/>
    <row r="3198" s="77" customFormat="1" ht="12.75"/>
    <row r="3199" s="77" customFormat="1" ht="12.75"/>
    <row r="3200" s="77" customFormat="1" ht="12.75"/>
    <row r="3201" s="77" customFormat="1" ht="12.75"/>
    <row r="3202" s="77" customFormat="1" ht="12.75"/>
    <row r="3203" s="77" customFormat="1" ht="12.75"/>
    <row r="3204" s="77" customFormat="1" ht="12.75"/>
    <row r="3205" s="77" customFormat="1" ht="12.75"/>
    <row r="3206" s="77" customFormat="1" ht="12.75"/>
    <row r="3207" s="77" customFormat="1" ht="12.75"/>
    <row r="3208" s="77" customFormat="1" ht="12.75"/>
    <row r="3209" s="77" customFormat="1" ht="12.75"/>
    <row r="3210" s="77" customFormat="1" ht="12.75"/>
    <row r="3211" s="77" customFormat="1" ht="12.75"/>
    <row r="3212" s="77" customFormat="1" ht="12.75"/>
    <row r="3213" s="77" customFormat="1" ht="12.75"/>
    <row r="3214" s="77" customFormat="1" ht="12.75"/>
    <row r="3215" s="77" customFormat="1" ht="12.75"/>
    <row r="3216" s="77" customFormat="1" ht="12.75"/>
    <row r="3217" s="77" customFormat="1" ht="12.75"/>
    <row r="3218" s="77" customFormat="1" ht="12.75"/>
    <row r="3219" s="77" customFormat="1" ht="12.75"/>
    <row r="3220" s="77" customFormat="1" ht="12.75"/>
    <row r="3221" s="77" customFormat="1" ht="12.75"/>
    <row r="3222" s="77" customFormat="1" ht="12.75"/>
    <row r="3223" s="77" customFormat="1" ht="12.75"/>
    <row r="3224" s="77" customFormat="1" ht="12.75"/>
    <row r="3225" s="77" customFormat="1" ht="12.75"/>
    <row r="3226" s="77" customFormat="1" ht="12.75"/>
    <row r="3227" s="77" customFormat="1" ht="12.75"/>
    <row r="3228" s="77" customFormat="1" ht="12.75"/>
    <row r="3229" s="77" customFormat="1" ht="12.75"/>
    <row r="3230" s="77" customFormat="1" ht="12.75"/>
    <row r="3231" s="77" customFormat="1" ht="12.75"/>
    <row r="3232" s="77" customFormat="1" ht="12.75"/>
    <row r="3233" s="77" customFormat="1" ht="12.75"/>
    <row r="3234" s="77" customFormat="1" ht="12.75"/>
    <row r="3235" s="77" customFormat="1" ht="12.75"/>
    <row r="3236" s="77" customFormat="1" ht="12.75"/>
    <row r="3237" s="77" customFormat="1" ht="12.75"/>
    <row r="3238" s="77" customFormat="1" ht="12.75"/>
    <row r="3239" s="77" customFormat="1" ht="12.75"/>
    <row r="3240" s="77" customFormat="1" ht="12.75"/>
    <row r="3241" s="77" customFormat="1" ht="12.75"/>
    <row r="3242" s="77" customFormat="1" ht="12.75"/>
    <row r="3243" s="77" customFormat="1" ht="12.75"/>
    <row r="3244" s="77" customFormat="1" ht="12.75"/>
    <row r="3245" s="77" customFormat="1" ht="12.75"/>
    <row r="3246" s="77" customFormat="1" ht="12.75"/>
    <row r="3247" s="77" customFormat="1" ht="12.75"/>
    <row r="3248" s="77" customFormat="1" ht="12.75"/>
    <row r="3249" s="77" customFormat="1" ht="12.75"/>
    <row r="3250" s="77" customFormat="1" ht="12.75"/>
    <row r="3251" s="77" customFormat="1" ht="12.75"/>
    <row r="3252" s="77" customFormat="1" ht="12.75"/>
    <row r="3253" s="77" customFormat="1" ht="12.75"/>
    <row r="3254" s="77" customFormat="1" ht="12.75"/>
    <row r="3255" s="77" customFormat="1" ht="12.75"/>
    <row r="3256" s="77" customFormat="1" ht="12.75"/>
    <row r="3257" s="77" customFormat="1" ht="12.75"/>
    <row r="3258" s="77" customFormat="1" ht="12.75"/>
    <row r="3259" s="77" customFormat="1" ht="12.75"/>
    <row r="3260" s="77" customFormat="1" ht="12.75"/>
    <row r="3261" s="77" customFormat="1" ht="12.75"/>
    <row r="3262" s="77" customFormat="1" ht="12.75"/>
    <row r="3263" s="77" customFormat="1" ht="12.75"/>
    <row r="3264" s="77" customFormat="1" ht="12.75"/>
    <row r="3265" s="77" customFormat="1" ht="12.75"/>
    <row r="3266" s="77" customFormat="1" ht="12.75"/>
    <row r="3267" s="77" customFormat="1" ht="12.75"/>
    <row r="3268" s="77" customFormat="1" ht="12.75"/>
    <row r="3269" s="77" customFormat="1" ht="12.75"/>
    <row r="3270" s="77" customFormat="1" ht="12.75"/>
    <row r="3271" s="77" customFormat="1" ht="12.75"/>
    <row r="3272" s="77" customFormat="1" ht="12.75"/>
    <row r="3273" s="77" customFormat="1" ht="12.75"/>
    <row r="3274" s="77" customFormat="1" ht="12.75"/>
    <row r="3275" s="77" customFormat="1" ht="12.75"/>
    <row r="3276" s="77" customFormat="1" ht="12.75"/>
    <row r="3277" s="77" customFormat="1" ht="12.75"/>
    <row r="3278" s="77" customFormat="1" ht="12.75"/>
    <row r="3279" s="77" customFormat="1" ht="12.75"/>
    <row r="3280" s="77" customFormat="1" ht="12.75"/>
    <row r="3281" s="77" customFormat="1" ht="12.75"/>
    <row r="3282" s="77" customFormat="1" ht="12.75"/>
    <row r="3283" s="77" customFormat="1" ht="12.75"/>
    <row r="3284" s="77" customFormat="1" ht="12.75"/>
    <row r="3285" s="77" customFormat="1" ht="12.75"/>
    <row r="3286" s="77" customFormat="1" ht="12.75"/>
    <row r="3287" s="77" customFormat="1" ht="12.75"/>
    <row r="3288" s="77" customFormat="1" ht="12.75"/>
    <row r="3289" s="77" customFormat="1" ht="12.75"/>
    <row r="3290" s="77" customFormat="1" ht="12.75"/>
    <row r="3291" s="77" customFormat="1" ht="12.75"/>
    <row r="3292" s="77" customFormat="1" ht="12.75"/>
    <row r="3293" s="77" customFormat="1" ht="12.75"/>
    <row r="3294" s="77" customFormat="1" ht="12.75"/>
    <row r="3295" s="77" customFormat="1" ht="12.75"/>
    <row r="3296" s="77" customFormat="1" ht="12.75"/>
    <row r="3297" s="77" customFormat="1" ht="12.75"/>
    <row r="3298" s="77" customFormat="1" ht="12.75"/>
    <row r="3299" s="77" customFormat="1" ht="12.75"/>
    <row r="3300" s="77" customFormat="1" ht="12.75"/>
    <row r="3301" s="77" customFormat="1" ht="12.75"/>
    <row r="3302" s="77" customFormat="1" ht="12.75"/>
    <row r="3303" s="77" customFormat="1" ht="12.75"/>
    <row r="3304" s="77" customFormat="1" ht="12.75"/>
    <row r="3305" s="77" customFormat="1" ht="12.75"/>
    <row r="3306" s="77" customFormat="1" ht="12.75"/>
    <row r="3307" s="77" customFormat="1" ht="12.75"/>
    <row r="3308" s="77" customFormat="1" ht="12.75"/>
    <row r="3309" s="77" customFormat="1" ht="12.75"/>
    <row r="3310" s="77" customFormat="1" ht="12.75"/>
    <row r="3311" s="77" customFormat="1" ht="12.75"/>
    <row r="3312" s="77" customFormat="1" ht="12.75"/>
    <row r="3313" s="77" customFormat="1" ht="12.75"/>
    <row r="3314" s="77" customFormat="1" ht="12.75"/>
    <row r="3315" s="77" customFormat="1" ht="12.75"/>
    <row r="3316" s="77" customFormat="1" ht="12.75"/>
    <row r="3317" s="77" customFormat="1" ht="12.75"/>
    <row r="3318" s="77" customFormat="1" ht="12.75"/>
    <row r="3319" s="77" customFormat="1" ht="12.75"/>
    <row r="3320" s="77" customFormat="1" ht="12.75"/>
    <row r="3321" s="77" customFormat="1" ht="12.75"/>
    <row r="3322" s="77" customFormat="1" ht="12.75"/>
    <row r="3323" s="77" customFormat="1" ht="12.75"/>
    <row r="3324" s="77" customFormat="1" ht="12.75"/>
    <row r="3325" s="77" customFormat="1" ht="12.75"/>
    <row r="3326" s="77" customFormat="1" ht="12.75"/>
    <row r="3327" s="77" customFormat="1" ht="12.75"/>
    <row r="3328" s="77" customFormat="1" ht="12.75"/>
    <row r="3329" s="77" customFormat="1" ht="12.75"/>
    <row r="3330" s="77" customFormat="1" ht="12.75"/>
    <row r="3331" s="77" customFormat="1" ht="12.75"/>
    <row r="3332" s="77" customFormat="1" ht="12.75"/>
    <row r="3333" s="77" customFormat="1" ht="12.75"/>
    <row r="3334" s="77" customFormat="1" ht="12.75"/>
    <row r="3335" s="77" customFormat="1" ht="12.75"/>
    <row r="3336" s="77" customFormat="1" ht="12.75"/>
    <row r="3337" s="77" customFormat="1" ht="12.75"/>
    <row r="3338" s="77" customFormat="1" ht="12.75"/>
    <row r="3339" s="77" customFormat="1" ht="12.75"/>
    <row r="3340" s="77" customFormat="1" ht="12.75"/>
    <row r="3341" s="77" customFormat="1" ht="12.75"/>
    <row r="3342" s="77" customFormat="1" ht="12.75"/>
    <row r="3343" s="77" customFormat="1" ht="12.75"/>
    <row r="3344" s="77" customFormat="1" ht="12.75"/>
    <row r="3345" s="77" customFormat="1" ht="12.75"/>
    <row r="3346" s="77" customFormat="1" ht="12.75"/>
    <row r="3347" s="77" customFormat="1" ht="12.75"/>
    <row r="3348" s="77" customFormat="1" ht="12.75"/>
    <row r="3349" s="77" customFormat="1" ht="12.75"/>
    <row r="3350" s="77" customFormat="1" ht="12.75"/>
    <row r="3351" s="77" customFormat="1" ht="12.75"/>
    <row r="3352" s="77" customFormat="1" ht="12.75"/>
    <row r="3353" s="77" customFormat="1" ht="12.75"/>
    <row r="3354" s="77" customFormat="1" ht="12.75"/>
    <row r="3355" s="77" customFormat="1" ht="12.75"/>
    <row r="3356" s="77" customFormat="1" ht="12.75"/>
    <row r="3357" s="77" customFormat="1" ht="12.75"/>
    <row r="3358" s="77" customFormat="1" ht="12.75"/>
    <row r="3359" s="77" customFormat="1" ht="12.75"/>
    <row r="3360" s="77" customFormat="1" ht="12.75"/>
    <row r="3361" s="77" customFormat="1" ht="12.75"/>
    <row r="3362" s="77" customFormat="1" ht="12.75"/>
    <row r="3363" s="77" customFormat="1" ht="12.75"/>
    <row r="3364" s="77" customFormat="1" ht="12.75"/>
    <row r="3365" s="77" customFormat="1" ht="12.75"/>
    <row r="3366" s="77" customFormat="1" ht="12.75"/>
    <row r="3367" s="77" customFormat="1" ht="12.75"/>
    <row r="3368" s="77" customFormat="1" ht="12.75"/>
    <row r="3369" s="77" customFormat="1" ht="12.75"/>
    <row r="3370" s="77" customFormat="1" ht="12.75"/>
    <row r="3371" s="77" customFormat="1" ht="12.75"/>
    <row r="3372" s="77" customFormat="1" ht="12.75"/>
    <row r="3373" s="77" customFormat="1" ht="12.75"/>
    <row r="3374" s="77" customFormat="1" ht="12.75"/>
    <row r="3375" s="77" customFormat="1" ht="12.75"/>
    <row r="3376" s="77" customFormat="1" ht="12.75"/>
    <row r="3377" s="77" customFormat="1" ht="12.75"/>
    <row r="3378" s="77" customFormat="1" ht="12.75"/>
    <row r="3379" s="77" customFormat="1" ht="12.75"/>
    <row r="3380" s="77" customFormat="1" ht="12.75"/>
    <row r="3381" s="77" customFormat="1" ht="12.75"/>
    <row r="3382" s="77" customFormat="1" ht="12.75"/>
    <row r="3383" s="77" customFormat="1" ht="12.75"/>
    <row r="3384" s="77" customFormat="1" ht="12.75"/>
    <row r="3385" s="77" customFormat="1" ht="12.75"/>
    <row r="3386" s="77" customFormat="1" ht="12.75"/>
    <row r="3387" s="77" customFormat="1" ht="12.75"/>
    <row r="3388" s="77" customFormat="1" ht="12.75"/>
    <row r="3389" s="77" customFormat="1" ht="12.75"/>
    <row r="3390" s="77" customFormat="1" ht="12.75"/>
    <row r="3391" s="77" customFormat="1" ht="12.75"/>
    <row r="3392" s="77" customFormat="1" ht="12.75"/>
    <row r="3393" s="77" customFormat="1" ht="12.75"/>
    <row r="3394" s="77" customFormat="1" ht="12.75"/>
    <row r="3395" s="77" customFormat="1" ht="12.75"/>
    <row r="3396" s="77" customFormat="1" ht="12.75"/>
    <row r="3397" s="77" customFormat="1" ht="12.75"/>
    <row r="3398" s="77" customFormat="1" ht="12.75"/>
    <row r="3399" s="77" customFormat="1" ht="12.75"/>
    <row r="3400" s="77" customFormat="1" ht="12.75"/>
    <row r="3401" s="77" customFormat="1" ht="12.75"/>
    <row r="3402" s="77" customFormat="1" ht="12.75"/>
    <row r="3403" s="77" customFormat="1" ht="12.75"/>
    <row r="3404" s="77" customFormat="1" ht="12.75"/>
    <row r="3405" s="77" customFormat="1" ht="12.75"/>
    <row r="3406" s="77" customFormat="1" ht="12.75"/>
    <row r="3407" s="77" customFormat="1" ht="12.75"/>
    <row r="3408" s="77" customFormat="1" ht="12.75"/>
    <row r="3409" s="77" customFormat="1" ht="12.75"/>
    <row r="3410" s="77" customFormat="1" ht="12.75"/>
    <row r="3411" s="77" customFormat="1" ht="12.75"/>
    <row r="3412" s="77" customFormat="1" ht="12.75"/>
    <row r="3413" s="77" customFormat="1" ht="12.75"/>
    <row r="3414" s="77" customFormat="1" ht="12.75"/>
    <row r="3415" s="77" customFormat="1" ht="12.75"/>
    <row r="3416" s="77" customFormat="1" ht="12.75"/>
    <row r="3417" s="77" customFormat="1" ht="12.75"/>
    <row r="3418" s="77" customFormat="1" ht="12.75"/>
    <row r="3419" s="77" customFormat="1" ht="12.75"/>
    <row r="3420" s="77" customFormat="1" ht="12.75"/>
    <row r="3421" s="77" customFormat="1" ht="12.75"/>
    <row r="3422" s="77" customFormat="1" ht="12.75"/>
    <row r="3423" s="77" customFormat="1" ht="12.75"/>
    <row r="3424" s="77" customFormat="1" ht="12.75"/>
    <row r="3425" s="77" customFormat="1" ht="12.75"/>
    <row r="3426" s="77" customFormat="1" ht="12.75"/>
    <row r="3427" s="77" customFormat="1" ht="12.75"/>
    <row r="3428" s="77" customFormat="1" ht="12.75"/>
    <row r="3429" s="77" customFormat="1" ht="12.75"/>
    <row r="3430" s="77" customFormat="1" ht="12.75"/>
    <row r="3431" s="77" customFormat="1" ht="12.75"/>
    <row r="3432" s="77" customFormat="1" ht="12.75"/>
    <row r="3433" s="77" customFormat="1" ht="12.75"/>
    <row r="3434" s="77" customFormat="1" ht="12.75"/>
    <row r="3435" s="77" customFormat="1" ht="12.75"/>
    <row r="3436" s="77" customFormat="1" ht="12.75"/>
    <row r="3437" s="77" customFormat="1" ht="12.75"/>
    <row r="3438" s="77" customFormat="1" ht="12.75"/>
    <row r="3439" s="77" customFormat="1" ht="12.75"/>
    <row r="3440" s="77" customFormat="1" ht="12.75"/>
    <row r="3441" s="77" customFormat="1" ht="12.75"/>
    <row r="3442" s="77" customFormat="1" ht="12.75"/>
    <row r="3443" s="77" customFormat="1" ht="12.75"/>
    <row r="3444" s="77" customFormat="1" ht="12.75"/>
    <row r="3445" s="77" customFormat="1" ht="12.75"/>
    <row r="3446" s="77" customFormat="1" ht="12.75"/>
    <row r="3447" s="77" customFormat="1" ht="12.75"/>
    <row r="3448" s="77" customFormat="1" ht="12.75"/>
    <row r="3449" s="77" customFormat="1" ht="12.75"/>
    <row r="3450" s="77" customFormat="1" ht="12.75"/>
    <row r="3451" s="77" customFormat="1" ht="12.75"/>
    <row r="3452" s="77" customFormat="1" ht="12.75"/>
    <row r="3453" s="77" customFormat="1" ht="12.75"/>
    <row r="3454" s="77" customFormat="1" ht="12.75"/>
    <row r="3455" s="77" customFormat="1" ht="12.75"/>
    <row r="3456" s="77" customFormat="1" ht="12.75"/>
    <row r="3457" s="77" customFormat="1" ht="12.75"/>
    <row r="3458" s="77" customFormat="1" ht="12.75"/>
    <row r="3459" s="77" customFormat="1" ht="12.75"/>
    <row r="3460" s="77" customFormat="1" ht="12.75"/>
    <row r="3461" s="77" customFormat="1" ht="12.75"/>
    <row r="3462" s="77" customFormat="1" ht="12.75"/>
    <row r="3463" s="77" customFormat="1" ht="12.75"/>
    <row r="3464" s="77" customFormat="1" ht="12.75"/>
    <row r="3465" s="77" customFormat="1" ht="12.75"/>
    <row r="3466" s="77" customFormat="1" ht="12.75"/>
    <row r="3467" s="77" customFormat="1" ht="12.75"/>
    <row r="3468" s="77" customFormat="1" ht="12.75"/>
    <row r="3469" s="77" customFormat="1" ht="12.75"/>
    <row r="3470" s="77" customFormat="1" ht="12.75"/>
    <row r="3471" s="77" customFormat="1" ht="12.75"/>
    <row r="3472" s="77" customFormat="1" ht="12.75"/>
    <row r="3473" s="77" customFormat="1" ht="12.75"/>
    <row r="3474" s="77" customFormat="1" ht="12.75"/>
    <row r="3475" s="77" customFormat="1" ht="12.75"/>
    <row r="3476" s="77" customFormat="1" ht="12.75"/>
    <row r="3477" s="77" customFormat="1" ht="12.75"/>
    <row r="3478" s="77" customFormat="1" ht="12.75"/>
    <row r="3479" s="77" customFormat="1" ht="12.75"/>
    <row r="3480" s="77" customFormat="1" ht="12.75"/>
    <row r="3481" s="77" customFormat="1" ht="12.75"/>
    <row r="3482" s="77" customFormat="1" ht="12.75"/>
    <row r="3483" s="77" customFormat="1" ht="12.75"/>
    <row r="3484" s="77" customFormat="1" ht="12.75"/>
    <row r="3485" s="77" customFormat="1" ht="12.75"/>
    <row r="3486" s="77" customFormat="1" ht="12.75"/>
    <row r="3487" s="77" customFormat="1" ht="12.75"/>
    <row r="3488" s="77" customFormat="1" ht="12.75"/>
    <row r="3489" s="77" customFormat="1" ht="12.75"/>
    <row r="3490" s="77" customFormat="1" ht="12.75"/>
    <row r="3491" s="77" customFormat="1" ht="12.75"/>
    <row r="3492" s="77" customFormat="1" ht="12.75"/>
    <row r="3493" s="77" customFormat="1" ht="12.75"/>
    <row r="3494" s="77" customFormat="1" ht="12.75"/>
    <row r="3495" s="77" customFormat="1" ht="12.75"/>
    <row r="3496" s="77" customFormat="1" ht="12.75"/>
    <row r="3497" s="77" customFormat="1" ht="12.75"/>
    <row r="3498" s="77" customFormat="1" ht="12.75"/>
    <row r="3499" s="77" customFormat="1" ht="12.75"/>
    <row r="3500" s="77" customFormat="1" ht="12.75"/>
    <row r="3501" s="77" customFormat="1" ht="12.75"/>
    <row r="3502" s="77" customFormat="1" ht="12.75"/>
    <row r="3503" s="77" customFormat="1" ht="12.75"/>
    <row r="3504" s="77" customFormat="1" ht="12.75"/>
    <row r="3505" s="77" customFormat="1" ht="12.75"/>
    <row r="3506" s="77" customFormat="1" ht="12.75"/>
    <row r="3507" s="77" customFormat="1" ht="12.75"/>
    <row r="3508" s="77" customFormat="1" ht="12.75"/>
    <row r="3509" s="77" customFormat="1" ht="12.75"/>
    <row r="3510" s="77" customFormat="1" ht="12.75"/>
    <row r="3511" s="77" customFormat="1" ht="12.75"/>
    <row r="3512" s="77" customFormat="1" ht="12.75"/>
    <row r="3513" s="77" customFormat="1" ht="12.75"/>
    <row r="3514" s="77" customFormat="1" ht="12.75"/>
    <row r="3515" s="77" customFormat="1" ht="12.75"/>
    <row r="3516" s="77" customFormat="1" ht="12.75"/>
    <row r="3517" s="77" customFormat="1" ht="12.75"/>
    <row r="3518" s="77" customFormat="1" ht="12.75"/>
    <row r="3519" s="77" customFormat="1" ht="12.75"/>
    <row r="3520" s="77" customFormat="1" ht="12.75"/>
    <row r="3521" s="77" customFormat="1" ht="12.75"/>
    <row r="3522" s="77" customFormat="1" ht="12.75"/>
    <row r="3523" s="77" customFormat="1" ht="12.75"/>
    <row r="3524" s="77" customFormat="1" ht="12.75"/>
    <row r="3525" s="77" customFormat="1" ht="12.75"/>
    <row r="3526" s="77" customFormat="1" ht="12.75"/>
    <row r="3527" s="77" customFormat="1" ht="12.75"/>
    <row r="3528" s="77" customFormat="1" ht="12.75"/>
    <row r="3529" s="77" customFormat="1" ht="12.75"/>
    <row r="3530" s="77" customFormat="1" ht="12.75"/>
    <row r="3531" s="77" customFormat="1" ht="12.75"/>
    <row r="3532" s="77" customFormat="1" ht="12.75"/>
    <row r="3533" s="77" customFormat="1" ht="12.75"/>
    <row r="3534" s="77" customFormat="1" ht="12.75"/>
    <row r="3535" s="77" customFormat="1" ht="12.75"/>
    <row r="3536" s="77" customFormat="1" ht="12.75"/>
    <row r="3537" s="77" customFormat="1" ht="12.75"/>
    <row r="3538" s="77" customFormat="1" ht="12.75"/>
    <row r="3539" s="77" customFormat="1" ht="12.75"/>
    <row r="3540" s="77" customFormat="1" ht="12.75"/>
    <row r="3541" s="77" customFormat="1" ht="12.75"/>
    <row r="3542" s="77" customFormat="1" ht="12.75"/>
    <row r="3543" s="77" customFormat="1" ht="12.75"/>
    <row r="3544" s="77" customFormat="1" ht="12.75"/>
    <row r="3545" s="77" customFormat="1" ht="12.75"/>
    <row r="3546" s="77" customFormat="1" ht="12.75"/>
    <row r="3547" s="77" customFormat="1" ht="12.75"/>
    <row r="3548" s="77" customFormat="1" ht="12.75"/>
    <row r="3549" s="77" customFormat="1" ht="12.75"/>
    <row r="3550" s="77" customFormat="1" ht="12.75"/>
    <row r="3551" s="77" customFormat="1" ht="12.75"/>
    <row r="3552" s="77" customFormat="1" ht="12.75"/>
    <row r="3553" s="77" customFormat="1" ht="12.75"/>
    <row r="3554" s="77" customFormat="1" ht="12.75"/>
    <row r="3555" s="77" customFormat="1" ht="12.75"/>
    <row r="3556" s="77" customFormat="1" ht="12.75"/>
    <row r="3557" s="77" customFormat="1" ht="12.75"/>
    <row r="3558" s="77" customFormat="1" ht="12.75"/>
    <row r="3559" s="77" customFormat="1" ht="12.75"/>
    <row r="3560" s="77" customFormat="1" ht="12.75"/>
    <row r="3561" s="77" customFormat="1" ht="12.75"/>
    <row r="3562" s="77" customFormat="1" ht="12.75"/>
    <row r="3563" s="77" customFormat="1" ht="12.75"/>
    <row r="3564" s="77" customFormat="1" ht="12.75"/>
    <row r="3565" s="77" customFormat="1" ht="12.75"/>
    <row r="3566" s="77" customFormat="1" ht="12.75"/>
    <row r="3567" s="77" customFormat="1" ht="12.75"/>
    <row r="3568" s="77" customFormat="1" ht="12.75"/>
    <row r="3569" s="77" customFormat="1" ht="12.75"/>
    <row r="3570" s="77" customFormat="1" ht="12.75"/>
    <row r="3571" s="77" customFormat="1" ht="12.75"/>
    <row r="3572" s="77" customFormat="1" ht="12.75"/>
    <row r="3573" s="77" customFormat="1" ht="12.75"/>
    <row r="3574" s="77" customFormat="1" ht="12.75"/>
    <row r="3575" s="77" customFormat="1" ht="12.75"/>
    <row r="3576" s="77" customFormat="1" ht="12.75"/>
    <row r="3577" s="77" customFormat="1" ht="12.75"/>
    <row r="3578" s="77" customFormat="1" ht="12.75"/>
    <row r="3579" s="77" customFormat="1" ht="12.75"/>
    <row r="3580" s="77" customFormat="1" ht="12.75"/>
    <row r="3581" s="77" customFormat="1" ht="12.75"/>
    <row r="3582" s="77" customFormat="1" ht="12.75"/>
    <row r="3583" s="77" customFormat="1" ht="12.75"/>
    <row r="3584" s="77" customFormat="1" ht="12.75"/>
    <row r="3585" s="77" customFormat="1" ht="12.75"/>
    <row r="3586" s="77" customFormat="1" ht="12.75"/>
    <row r="3587" s="77" customFormat="1" ht="12.75"/>
    <row r="3588" s="77" customFormat="1" ht="12.75"/>
    <row r="3589" s="77" customFormat="1" ht="12.75"/>
    <row r="3590" s="77" customFormat="1" ht="12.75"/>
    <row r="3591" s="77" customFormat="1" ht="12.75"/>
    <row r="3592" s="77" customFormat="1" ht="12.75"/>
    <row r="3593" s="77" customFormat="1" ht="12.75"/>
    <row r="3594" s="77" customFormat="1" ht="12.75"/>
    <row r="3595" s="77" customFormat="1" ht="12.75"/>
    <row r="3596" s="77" customFormat="1" ht="12.75"/>
    <row r="3597" s="77" customFormat="1" ht="12.75"/>
    <row r="3598" s="77" customFormat="1" ht="12.75"/>
    <row r="3599" s="77" customFormat="1" ht="12.75"/>
    <row r="3600" s="77" customFormat="1" ht="12.75"/>
    <row r="3601" s="77" customFormat="1" ht="12.75"/>
    <row r="3602" s="77" customFormat="1" ht="12.75"/>
    <row r="3603" s="77" customFormat="1" ht="12.75"/>
    <row r="3604" s="77" customFormat="1" ht="12.75"/>
    <row r="3605" s="77" customFormat="1" ht="12.75"/>
    <row r="3606" s="77" customFormat="1" ht="12.75"/>
    <row r="3607" s="77" customFormat="1" ht="12.75"/>
    <row r="3608" s="77" customFormat="1" ht="12.75"/>
    <row r="3609" s="77" customFormat="1" ht="12.75"/>
    <row r="3610" s="77" customFormat="1" ht="12.75"/>
    <row r="3611" s="77" customFormat="1" ht="12.75"/>
    <row r="3612" s="77" customFormat="1" ht="12.75"/>
    <row r="3613" s="77" customFormat="1" ht="12.75"/>
    <row r="3614" s="77" customFormat="1" ht="12.75"/>
    <row r="3615" s="77" customFormat="1" ht="12.75"/>
    <row r="3616" s="77" customFormat="1" ht="12.75"/>
    <row r="3617" s="77" customFormat="1" ht="12.75"/>
    <row r="3618" s="77" customFormat="1" ht="12.75"/>
    <row r="3619" s="77" customFormat="1" ht="12.75"/>
    <row r="3620" s="77" customFormat="1" ht="12.75"/>
    <row r="3621" s="77" customFormat="1" ht="12.75"/>
    <row r="3622" s="77" customFormat="1" ht="12.75"/>
    <row r="3623" s="77" customFormat="1" ht="12.75"/>
    <row r="3624" s="77" customFormat="1" ht="12.75"/>
    <row r="3625" s="77" customFormat="1" ht="12.75"/>
    <row r="3626" s="77" customFormat="1" ht="12.75"/>
    <row r="3627" s="77" customFormat="1" ht="12.75"/>
    <row r="3628" s="77" customFormat="1" ht="12.75"/>
    <row r="3629" s="77" customFormat="1" ht="12.75"/>
    <row r="3630" s="77" customFormat="1" ht="12.75"/>
    <row r="3631" s="77" customFormat="1" ht="12.75"/>
    <row r="3632" s="77" customFormat="1" ht="12.75"/>
    <row r="3633" s="77" customFormat="1" ht="12.75"/>
    <row r="3634" s="77" customFormat="1" ht="12.75"/>
    <row r="3635" s="77" customFormat="1" ht="12.75"/>
    <row r="3636" s="77" customFormat="1" ht="12.75"/>
    <row r="3637" s="77" customFormat="1" ht="12.75"/>
    <row r="3638" s="77" customFormat="1" ht="12.75"/>
    <row r="3639" s="77" customFormat="1" ht="12.75"/>
    <row r="3640" s="77" customFormat="1" ht="12.75"/>
    <row r="3641" s="77" customFormat="1" ht="12.75"/>
    <row r="3642" s="77" customFormat="1" ht="12.75"/>
    <row r="3643" s="77" customFormat="1" ht="12.75"/>
    <row r="3644" s="77" customFormat="1" ht="12.75"/>
    <row r="3645" s="77" customFormat="1" ht="12.75"/>
    <row r="3646" s="77" customFormat="1" ht="12.75"/>
    <row r="3647" s="77" customFormat="1" ht="12.75"/>
    <row r="3648" s="77" customFormat="1" ht="12.75"/>
    <row r="3649" s="77" customFormat="1" ht="12.75"/>
    <row r="3650" s="77" customFormat="1" ht="12.75"/>
    <row r="3651" s="77" customFormat="1" ht="12.75"/>
    <row r="3652" s="77" customFormat="1" ht="12.75"/>
    <row r="3653" s="77" customFormat="1" ht="12.75"/>
    <row r="3654" s="77" customFormat="1" ht="12.75"/>
    <row r="3655" s="77" customFormat="1" ht="12.75"/>
    <row r="3656" s="77" customFormat="1" ht="12.75"/>
    <row r="3657" s="77" customFormat="1" ht="12.75"/>
    <row r="3658" s="77" customFormat="1" ht="12.75"/>
    <row r="3659" s="77" customFormat="1" ht="12.75"/>
    <row r="3660" s="77" customFormat="1" ht="12.75"/>
    <row r="3661" s="77" customFormat="1" ht="12.75"/>
    <row r="3662" s="77" customFormat="1" ht="12.75"/>
    <row r="3663" s="77" customFormat="1" ht="12.75"/>
    <row r="3664" s="77" customFormat="1" ht="12.75"/>
    <row r="3665" s="77" customFormat="1" ht="12.75"/>
    <row r="3666" s="77" customFormat="1" ht="12.75"/>
    <row r="3667" s="77" customFormat="1" ht="12.75"/>
    <row r="3668" s="77" customFormat="1" ht="12.75"/>
    <row r="3669" s="77" customFormat="1" ht="12.75"/>
    <row r="3670" s="77" customFormat="1" ht="12.75"/>
    <row r="3671" s="77" customFormat="1" ht="12.75"/>
    <row r="3672" s="77" customFormat="1" ht="12.75"/>
    <row r="3673" s="77" customFormat="1" ht="12.75"/>
    <row r="3674" s="77" customFormat="1" ht="12.75"/>
    <row r="3675" s="77" customFormat="1" ht="12.75"/>
    <row r="3676" s="77" customFormat="1" ht="12.75"/>
    <row r="3677" s="77" customFormat="1" ht="12.75"/>
    <row r="3678" s="77" customFormat="1" ht="12.75"/>
    <row r="3679" s="77" customFormat="1" ht="12.75"/>
    <row r="3680" s="77" customFormat="1" ht="12.75"/>
    <row r="3681" s="77" customFormat="1" ht="12.75"/>
    <row r="3682" s="77" customFormat="1" ht="12.75"/>
    <row r="3683" s="77" customFormat="1" ht="12.75"/>
    <row r="3684" s="77" customFormat="1" ht="12.75"/>
    <row r="3685" s="77" customFormat="1" ht="12.75"/>
    <row r="3686" s="77" customFormat="1" ht="12.75"/>
    <row r="3687" s="77" customFormat="1" ht="12.75"/>
    <row r="3688" s="77" customFormat="1" ht="12.75"/>
    <row r="3689" s="77" customFormat="1" ht="12.75"/>
    <row r="3690" s="77" customFormat="1" ht="12.75"/>
    <row r="3691" s="77" customFormat="1" ht="12.75"/>
    <row r="3692" s="77" customFormat="1" ht="12.75"/>
    <row r="3693" s="77" customFormat="1" ht="12.75"/>
    <row r="3694" s="77" customFormat="1" ht="12.75"/>
    <row r="3695" s="77" customFormat="1" ht="12.75"/>
    <row r="3696" s="77" customFormat="1" ht="12.75"/>
    <row r="3697" s="77" customFormat="1" ht="12.75"/>
    <row r="3698" s="77" customFormat="1" ht="12.75"/>
    <row r="3699" s="77" customFormat="1" ht="12.75"/>
    <row r="3700" s="77" customFormat="1" ht="12.75"/>
    <row r="3701" s="77" customFormat="1" ht="12.75"/>
    <row r="3702" s="77" customFormat="1" ht="12.75"/>
    <row r="3703" s="77" customFormat="1" ht="12.75"/>
    <row r="3704" s="77" customFormat="1" ht="12.75"/>
    <row r="3705" s="77" customFormat="1" ht="12.75"/>
    <row r="3706" s="77" customFormat="1" ht="12.75"/>
    <row r="3707" s="77" customFormat="1" ht="12.75"/>
    <row r="3708" s="77" customFormat="1" ht="12.75"/>
    <row r="3709" s="77" customFormat="1" ht="12.75"/>
    <row r="3710" s="77" customFormat="1" ht="12.75"/>
    <row r="3711" s="77" customFormat="1" ht="12.75"/>
    <row r="3712" s="77" customFormat="1" ht="12.75"/>
    <row r="3713" s="77" customFormat="1" ht="12.75"/>
    <row r="3714" s="77" customFormat="1" ht="12.75"/>
    <row r="3715" s="77" customFormat="1" ht="12.75"/>
    <row r="3716" s="77" customFormat="1" ht="12.75"/>
    <row r="3717" s="77" customFormat="1" ht="12.75"/>
    <row r="3718" s="77" customFormat="1" ht="12.75"/>
    <row r="3719" s="77" customFormat="1" ht="12.75"/>
    <row r="3720" s="77" customFormat="1" ht="12.75"/>
    <row r="3721" s="77" customFormat="1" ht="12.75"/>
    <row r="3722" s="77" customFormat="1" ht="12.75"/>
    <row r="3723" s="77" customFormat="1" ht="12.75"/>
    <row r="3724" s="77" customFormat="1" ht="12.75"/>
    <row r="3725" s="77" customFormat="1" ht="12.75"/>
    <row r="3726" s="77" customFormat="1" ht="12.75"/>
    <row r="3727" s="77" customFormat="1" ht="12.75"/>
    <row r="3728" s="77" customFormat="1" ht="12.75"/>
    <row r="3729" s="77" customFormat="1" ht="12.75"/>
    <row r="3730" s="77" customFormat="1" ht="12.75"/>
    <row r="3731" s="77" customFormat="1" ht="12.75"/>
    <row r="3732" s="77" customFormat="1" ht="12.75"/>
    <row r="3733" s="77" customFormat="1" ht="12.75"/>
    <row r="3734" s="77" customFormat="1" ht="12.75"/>
    <row r="3735" s="77" customFormat="1" ht="12.75"/>
    <row r="3736" s="77" customFormat="1" ht="12.75"/>
    <row r="3737" s="77" customFormat="1" ht="12.75"/>
    <row r="3738" s="77" customFormat="1" ht="12.75"/>
    <row r="3739" s="77" customFormat="1" ht="12.75"/>
    <row r="3740" s="77" customFormat="1" ht="12.75"/>
    <row r="3741" s="77" customFormat="1" ht="12.75"/>
    <row r="3742" s="77" customFormat="1" ht="12.75"/>
    <row r="3743" s="77" customFormat="1" ht="12.75"/>
    <row r="3744" s="77" customFormat="1" ht="12.75"/>
    <row r="3745" s="77" customFormat="1" ht="12.75"/>
    <row r="3746" s="77" customFormat="1" ht="12.75"/>
    <row r="3747" s="77" customFormat="1" ht="12.75"/>
    <row r="3748" s="77" customFormat="1" ht="12.75"/>
    <row r="3749" s="77" customFormat="1" ht="12.75"/>
    <row r="3750" s="77" customFormat="1" ht="12.75"/>
    <row r="3751" s="77" customFormat="1" ht="12.75"/>
    <row r="3752" s="77" customFormat="1" ht="12.75"/>
    <row r="3753" s="77" customFormat="1" ht="12.75"/>
    <row r="3754" s="77" customFormat="1" ht="12.75"/>
    <row r="3755" s="77" customFormat="1" ht="12.75"/>
    <row r="3756" s="77" customFormat="1" ht="12.75"/>
    <row r="3757" s="77" customFormat="1" ht="12.75"/>
    <row r="3758" s="77" customFormat="1" ht="12.75"/>
    <row r="3759" s="77" customFormat="1" ht="12.75"/>
    <row r="3760" s="77" customFormat="1" ht="12.75"/>
    <row r="3761" s="77" customFormat="1" ht="12.75"/>
    <row r="3762" s="77" customFormat="1" ht="12.75"/>
    <row r="3763" s="77" customFormat="1" ht="12.75"/>
    <row r="3764" s="77" customFormat="1" ht="12.75"/>
    <row r="3765" s="77" customFormat="1" ht="12.75"/>
    <row r="3766" s="77" customFormat="1" ht="12.75"/>
    <row r="3767" s="77" customFormat="1" ht="12.75"/>
    <row r="3768" s="77" customFormat="1" ht="12.75"/>
    <row r="3769" s="77" customFormat="1" ht="12.75"/>
    <row r="3770" s="77" customFormat="1" ht="12.75"/>
    <row r="3771" s="77" customFormat="1" ht="12.75"/>
    <row r="3772" s="77" customFormat="1" ht="12.75"/>
    <row r="3773" s="77" customFormat="1" ht="12.75"/>
    <row r="3774" s="77" customFormat="1" ht="12.75"/>
    <row r="3775" s="77" customFormat="1" ht="12.75"/>
    <row r="3776" s="77" customFormat="1" ht="12.75"/>
    <row r="3777" s="77" customFormat="1" ht="12.75"/>
    <row r="3778" s="77" customFormat="1" ht="12.75"/>
    <row r="3779" s="77" customFormat="1" ht="12.75"/>
    <row r="3780" s="77" customFormat="1" ht="12.75"/>
    <row r="3781" s="77" customFormat="1" ht="12.75"/>
    <row r="3782" s="77" customFormat="1" ht="12.75"/>
    <row r="3783" s="77" customFormat="1" ht="12.75"/>
    <row r="3784" s="77" customFormat="1" ht="12.75"/>
    <row r="3785" s="77" customFormat="1" ht="12.75"/>
    <row r="3786" s="77" customFormat="1" ht="12.75"/>
    <row r="3787" s="77" customFormat="1" ht="12.75"/>
    <row r="3788" s="77" customFormat="1" ht="12.75"/>
    <row r="3789" s="77" customFormat="1" ht="12.75"/>
    <row r="3790" s="77" customFormat="1" ht="12.75"/>
    <row r="3791" s="77" customFormat="1" ht="12.75"/>
    <row r="3792" s="77" customFormat="1" ht="12.75"/>
    <row r="3793" s="77" customFormat="1" ht="12.75"/>
    <row r="3794" s="77" customFormat="1" ht="12.75"/>
    <row r="3795" s="77" customFormat="1" ht="12.75"/>
    <row r="3796" s="77" customFormat="1" ht="12.75"/>
    <row r="3797" s="77" customFormat="1" ht="12.75"/>
    <row r="3798" s="77" customFormat="1" ht="12.75"/>
    <row r="3799" s="77" customFormat="1" ht="12.75"/>
    <row r="3800" s="77" customFormat="1" ht="12.75"/>
    <row r="3801" s="77" customFormat="1" ht="12.75"/>
    <row r="3802" s="77" customFormat="1" ht="12.75"/>
    <row r="3803" s="77" customFormat="1" ht="12.75"/>
    <row r="3804" s="77" customFormat="1" ht="12.75"/>
    <row r="3805" s="77" customFormat="1" ht="12.75"/>
    <row r="3806" s="77" customFormat="1" ht="12.75"/>
    <row r="3807" s="77" customFormat="1" ht="12.75"/>
    <row r="3808" s="77" customFormat="1" ht="12.75"/>
    <row r="3809" s="77" customFormat="1" ht="12.75"/>
    <row r="3810" s="77" customFormat="1" ht="12.75"/>
    <row r="3811" s="77" customFormat="1" ht="12.75"/>
    <row r="3812" s="77" customFormat="1" ht="12.75"/>
    <row r="3813" s="77" customFormat="1" ht="12.75"/>
    <row r="3814" s="77" customFormat="1" ht="12.75"/>
    <row r="3815" s="77" customFormat="1" ht="12.75"/>
    <row r="3816" s="77" customFormat="1" ht="12.75"/>
    <row r="3817" s="77" customFormat="1" ht="12.75"/>
    <row r="3818" s="77" customFormat="1" ht="12.75"/>
    <row r="3819" s="77" customFormat="1" ht="12.75"/>
    <row r="3820" s="77" customFormat="1" ht="12.75"/>
    <row r="3821" s="77" customFormat="1" ht="12.75"/>
    <row r="3822" s="77" customFormat="1" ht="12.75"/>
    <row r="3823" s="77" customFormat="1" ht="12.75"/>
    <row r="3824" s="77" customFormat="1" ht="12.75"/>
    <row r="3825" s="77" customFormat="1" ht="12.75"/>
    <row r="3826" s="77" customFormat="1" ht="12.75"/>
    <row r="3827" s="77" customFormat="1" ht="12.75"/>
    <row r="3828" s="77" customFormat="1" ht="12.75"/>
    <row r="3829" s="77" customFormat="1" ht="12.75"/>
    <row r="3830" s="77" customFormat="1" ht="12.75"/>
    <row r="3831" s="77" customFormat="1" ht="12.75"/>
    <row r="3832" s="77" customFormat="1" ht="12.75"/>
    <row r="3833" s="77" customFormat="1" ht="12.75"/>
    <row r="3834" s="77" customFormat="1" ht="12.75"/>
    <row r="3835" s="77" customFormat="1" ht="12.75"/>
    <row r="3836" s="77" customFormat="1" ht="12.75"/>
    <row r="3837" s="77" customFormat="1" ht="12.75"/>
    <row r="3838" s="77" customFormat="1" ht="12.75"/>
    <row r="3839" s="77" customFormat="1" ht="12.75"/>
    <row r="3840" s="77" customFormat="1" ht="12.75"/>
    <row r="3841" s="77" customFormat="1" ht="12.75"/>
    <row r="3842" s="77" customFormat="1" ht="12.75"/>
    <row r="3843" s="77" customFormat="1" ht="12.75"/>
    <row r="3844" s="77" customFormat="1" ht="12.75"/>
    <row r="3845" s="77" customFormat="1" ht="12.75"/>
    <row r="3846" s="77" customFormat="1" ht="12.75"/>
    <row r="3847" s="77" customFormat="1" ht="12.75"/>
    <row r="3848" s="77" customFormat="1" ht="12.75"/>
    <row r="3849" s="77" customFormat="1" ht="12.75"/>
    <row r="3850" s="77" customFormat="1" ht="12.75"/>
    <row r="3851" s="77" customFormat="1" ht="12.75"/>
    <row r="3852" s="77" customFormat="1" ht="12.75"/>
    <row r="3853" s="77" customFormat="1" ht="12.75"/>
    <row r="3854" s="77" customFormat="1" ht="12.75"/>
    <row r="3855" s="77" customFormat="1" ht="12.75"/>
    <row r="3856" s="77" customFormat="1" ht="12.75"/>
    <row r="3857" s="77" customFormat="1" ht="12.75"/>
    <row r="3858" s="77" customFormat="1" ht="12.75"/>
    <row r="3859" s="77" customFormat="1" ht="12.75"/>
    <row r="3860" s="77" customFormat="1" ht="12.75"/>
    <row r="3861" s="77" customFormat="1" ht="12.75"/>
    <row r="3862" s="77" customFormat="1" ht="12.75"/>
    <row r="3863" s="77" customFormat="1" ht="12.75"/>
    <row r="3864" s="77" customFormat="1" ht="12.75"/>
    <row r="3865" s="77" customFormat="1" ht="12.75"/>
    <row r="3866" s="77" customFormat="1" ht="12.75"/>
    <row r="3867" s="77" customFormat="1" ht="12.75"/>
    <row r="3868" s="77" customFormat="1" ht="12.75"/>
    <row r="3869" s="77" customFormat="1" ht="12.75"/>
    <row r="3870" s="77" customFormat="1" ht="12.75"/>
    <row r="3871" s="77" customFormat="1" ht="12.75"/>
    <row r="3872" s="77" customFormat="1" ht="12.75"/>
    <row r="3873" s="77" customFormat="1" ht="12.75"/>
    <row r="3874" s="77" customFormat="1" ht="12.75"/>
    <row r="3875" s="77" customFormat="1" ht="12.75"/>
    <row r="3876" s="77" customFormat="1" ht="12.75"/>
    <row r="3877" s="77" customFormat="1" ht="12.75"/>
    <row r="3878" s="77" customFormat="1" ht="12.75"/>
    <row r="3879" s="77" customFormat="1" ht="12.75"/>
    <row r="3880" s="77" customFormat="1" ht="12.75"/>
    <row r="3881" s="77" customFormat="1" ht="12.75"/>
    <row r="3882" s="77" customFormat="1" ht="12.75"/>
    <row r="3883" s="77" customFormat="1" ht="12.75"/>
    <row r="3884" s="77" customFormat="1" ht="12.75"/>
    <row r="3885" s="77" customFormat="1" ht="12.75"/>
    <row r="3886" s="77" customFormat="1" ht="12.75"/>
    <row r="3887" s="77" customFormat="1" ht="12.75"/>
    <row r="3888" s="77" customFormat="1" ht="12.75"/>
    <row r="3889" s="77" customFormat="1" ht="12.75"/>
    <row r="3890" s="77" customFormat="1" ht="12.75"/>
    <row r="3891" s="77" customFormat="1" ht="12.75"/>
    <row r="3892" s="77" customFormat="1" ht="12.75"/>
    <row r="3893" s="77" customFormat="1" ht="12.75"/>
    <row r="3894" s="77" customFormat="1" ht="12.75"/>
    <row r="3895" s="77" customFormat="1" ht="12.75"/>
    <row r="3896" s="77" customFormat="1" ht="12.75"/>
    <row r="3897" s="77" customFormat="1" ht="12.75"/>
    <row r="3898" s="77" customFormat="1" ht="12.75"/>
    <row r="3899" s="77" customFormat="1" ht="12.75"/>
    <row r="3900" s="77" customFormat="1" ht="12.75"/>
    <row r="3901" s="77" customFormat="1" ht="12.75"/>
    <row r="3902" s="77" customFormat="1" ht="12.75"/>
    <row r="3903" s="77" customFormat="1" ht="12.75"/>
    <row r="3904" s="77" customFormat="1" ht="12.75"/>
    <row r="3905" s="77" customFormat="1" ht="12.75"/>
    <row r="3906" s="77" customFormat="1" ht="12.75"/>
    <row r="3907" s="77" customFormat="1" ht="12.75"/>
    <row r="3908" s="77" customFormat="1" ht="12.75"/>
    <row r="3909" s="77" customFormat="1" ht="12.75"/>
    <row r="3910" s="77" customFormat="1" ht="12.75"/>
    <row r="3911" s="77" customFormat="1" ht="12.75"/>
    <row r="3912" s="77" customFormat="1" ht="12.75"/>
    <row r="3913" s="77" customFormat="1" ht="12.75"/>
    <row r="3914" s="77" customFormat="1" ht="12.75"/>
    <row r="3915" s="77" customFormat="1" ht="12.75"/>
    <row r="3916" s="77" customFormat="1" ht="12.75"/>
    <row r="3917" s="77" customFormat="1" ht="12.75"/>
    <row r="3918" s="77" customFormat="1" ht="12.75"/>
    <row r="3919" s="77" customFormat="1" ht="12.75"/>
    <row r="3920" s="77" customFormat="1" ht="12.75"/>
    <row r="3921" s="77" customFormat="1" ht="12.75"/>
    <row r="3922" s="77" customFormat="1" ht="12.75"/>
    <row r="3923" s="77" customFormat="1" ht="12.75"/>
    <row r="3924" s="77" customFormat="1" ht="12.75"/>
    <row r="3925" s="77" customFormat="1" ht="12.75"/>
    <row r="3926" s="77" customFormat="1" ht="12.75"/>
    <row r="3927" s="77" customFormat="1" ht="12.75"/>
    <row r="3928" s="77" customFormat="1" ht="12.75"/>
    <row r="3929" s="77" customFormat="1" ht="12.75"/>
    <row r="3930" s="77" customFormat="1" ht="12.75"/>
    <row r="3931" s="77" customFormat="1" ht="12.75"/>
    <row r="3932" s="77" customFormat="1" ht="12.75"/>
    <row r="3933" s="77" customFormat="1" ht="12.75"/>
    <row r="3934" s="77" customFormat="1" ht="12.75"/>
    <row r="3935" s="77" customFormat="1" ht="12.75"/>
    <row r="3936" s="77" customFormat="1" ht="12.75"/>
    <row r="3937" s="77" customFormat="1" ht="12.75"/>
    <row r="3938" s="77" customFormat="1" ht="12.75"/>
    <row r="3939" s="77" customFormat="1" ht="12.75"/>
    <row r="3940" s="77" customFormat="1" ht="12.75"/>
    <row r="3941" s="77" customFormat="1" ht="12.75"/>
    <row r="3942" s="77" customFormat="1" ht="12.75"/>
    <row r="3943" s="77" customFormat="1" ht="12.75"/>
    <row r="3944" s="77" customFormat="1" ht="12.75"/>
    <row r="3945" s="77" customFormat="1" ht="12.75"/>
    <row r="3946" s="77" customFormat="1" ht="12.75"/>
    <row r="3947" s="77" customFormat="1" ht="12.75"/>
    <row r="3948" s="77" customFormat="1" ht="12.75"/>
    <row r="3949" s="77" customFormat="1" ht="12.75"/>
    <row r="3950" s="77" customFormat="1" ht="12.75"/>
    <row r="3951" s="77" customFormat="1" ht="12.75"/>
    <row r="3952" s="77" customFormat="1" ht="12.75"/>
    <row r="3953" s="77" customFormat="1" ht="12.75"/>
    <row r="3954" s="77" customFormat="1" ht="12.75"/>
    <row r="3955" s="77" customFormat="1" ht="12.75"/>
    <row r="3956" s="77" customFormat="1" ht="12.75"/>
    <row r="3957" s="77" customFormat="1" ht="12.75"/>
    <row r="3958" s="77" customFormat="1" ht="12.75"/>
    <row r="3959" s="77" customFormat="1" ht="12.75"/>
    <row r="3960" s="77" customFormat="1" ht="12.75"/>
    <row r="3961" s="77" customFormat="1" ht="12.75"/>
    <row r="3962" s="77" customFormat="1" ht="12.75"/>
    <row r="3963" s="77" customFormat="1" ht="12.75"/>
    <row r="3964" s="77" customFormat="1" ht="12.75"/>
    <row r="3965" s="77" customFormat="1" ht="12.75"/>
    <row r="3966" s="77" customFormat="1" ht="12.75"/>
    <row r="3967" s="77" customFormat="1" ht="12.75"/>
    <row r="3968" s="77" customFormat="1" ht="12.75"/>
    <row r="3969" s="77" customFormat="1" ht="12.75"/>
    <row r="3970" s="77" customFormat="1" ht="12.75"/>
    <row r="3971" s="77" customFormat="1" ht="12.75"/>
    <row r="3972" s="77" customFormat="1" ht="12.75"/>
    <row r="3973" s="77" customFormat="1" ht="12.75"/>
    <row r="3974" s="77" customFormat="1" ht="12.75"/>
    <row r="3975" s="77" customFormat="1" ht="12.75"/>
    <row r="3976" s="77" customFormat="1" ht="12.75"/>
    <row r="3977" s="77" customFormat="1" ht="12.75"/>
    <row r="3978" s="77" customFormat="1" ht="12.75"/>
    <row r="3979" s="77" customFormat="1" ht="12.75"/>
    <row r="3980" s="77" customFormat="1" ht="12.75"/>
    <row r="3981" s="77" customFormat="1" ht="12.75"/>
    <row r="3982" s="77" customFormat="1" ht="12.75"/>
    <row r="3983" s="77" customFormat="1" ht="12.75"/>
    <row r="3984" s="77" customFormat="1" ht="12.75"/>
    <row r="3985" s="77" customFormat="1" ht="12.75"/>
    <row r="3986" s="77" customFormat="1" ht="12.75"/>
    <row r="3987" s="77" customFormat="1" ht="12.75"/>
    <row r="3988" s="77" customFormat="1" ht="12.75"/>
    <row r="3989" s="77" customFormat="1" ht="12.75"/>
    <row r="3990" s="77" customFormat="1" ht="12.75"/>
    <row r="3991" s="77" customFormat="1" ht="12.75"/>
    <row r="3992" s="77" customFormat="1" ht="12.75"/>
    <row r="3993" s="77" customFormat="1" ht="12.75"/>
    <row r="3994" s="77" customFormat="1" ht="12.75"/>
    <row r="3995" s="77" customFormat="1" ht="12.75"/>
    <row r="3996" s="77" customFormat="1" ht="12.75"/>
    <row r="3997" s="77" customFormat="1" ht="12.75"/>
    <row r="3998" s="77" customFormat="1" ht="12.75"/>
    <row r="3999" s="77" customFormat="1" ht="12.75"/>
    <row r="4000" s="77" customFormat="1" ht="12.75"/>
    <row r="4001" s="77" customFormat="1" ht="12.75"/>
    <row r="4002" s="77" customFormat="1" ht="12.75"/>
    <row r="4003" s="77" customFormat="1" ht="12.75"/>
    <row r="4004" s="77" customFormat="1" ht="12.75"/>
    <row r="4005" s="77" customFormat="1" ht="12.75"/>
    <row r="4006" s="77" customFormat="1" ht="12.75"/>
    <row r="4007" s="77" customFormat="1" ht="12.75"/>
    <row r="4008" s="77" customFormat="1" ht="12.75"/>
    <row r="4009" s="77" customFormat="1" ht="12.75"/>
    <row r="4010" s="77" customFormat="1" ht="12.75"/>
    <row r="4011" s="77" customFormat="1" ht="12.75"/>
    <row r="4012" s="77" customFormat="1" ht="12.75"/>
    <row r="4013" s="77" customFormat="1" ht="12.75"/>
    <row r="4014" s="77" customFormat="1" ht="12.75"/>
    <row r="4015" s="77" customFormat="1" ht="12.75"/>
    <row r="4016" s="77" customFormat="1" ht="12.75"/>
    <row r="4017" s="77" customFormat="1" ht="12.75"/>
    <row r="4018" s="77" customFormat="1" ht="12.75"/>
    <row r="4019" s="77" customFormat="1" ht="12.75"/>
    <row r="4020" s="77" customFormat="1" ht="12.75"/>
    <row r="4021" s="77" customFormat="1" ht="12.75"/>
    <row r="4022" s="77" customFormat="1" ht="12.75"/>
    <row r="4023" s="77" customFormat="1" ht="12.75"/>
    <row r="4024" s="77" customFormat="1" ht="12.75"/>
    <row r="4025" s="77" customFormat="1" ht="12.75"/>
    <row r="4026" s="77" customFormat="1" ht="12.75"/>
    <row r="4027" s="77" customFormat="1" ht="12.75"/>
    <row r="4028" s="77" customFormat="1" ht="12.75"/>
    <row r="4029" s="77" customFormat="1" ht="12.75"/>
    <row r="4030" s="77" customFormat="1" ht="12.75"/>
    <row r="4031" s="77" customFormat="1" ht="12.75"/>
    <row r="4032" s="77" customFormat="1" ht="12.75"/>
    <row r="4033" s="77" customFormat="1" ht="12.75"/>
    <row r="4034" s="77" customFormat="1" ht="12.75"/>
    <row r="4035" s="77" customFormat="1" ht="12.75"/>
    <row r="4036" s="77" customFormat="1" ht="12.75"/>
    <row r="4037" s="77" customFormat="1" ht="12.75"/>
    <row r="4038" s="77" customFormat="1" ht="12.75"/>
    <row r="4039" s="77" customFormat="1" ht="12.75"/>
    <row r="4040" s="77" customFormat="1" ht="12.75"/>
    <row r="4041" s="77" customFormat="1" ht="12.75"/>
    <row r="4042" s="77" customFormat="1" ht="12.75"/>
    <row r="4043" s="77" customFormat="1" ht="12.75"/>
    <row r="4044" s="77" customFormat="1" ht="12.75"/>
    <row r="4045" s="77" customFormat="1" ht="12.75"/>
    <row r="4046" s="77" customFormat="1" ht="12.75"/>
    <row r="4047" s="77" customFormat="1" ht="12.75"/>
    <row r="4048" s="77" customFormat="1" ht="12.75"/>
    <row r="4049" s="77" customFormat="1" ht="12.75"/>
    <row r="4050" s="77" customFormat="1" ht="12.75"/>
    <row r="4051" s="77" customFormat="1" ht="12.75"/>
    <row r="4052" s="77" customFormat="1" ht="12.75"/>
    <row r="4053" s="77" customFormat="1" ht="12.75"/>
    <row r="4054" s="77" customFormat="1" ht="12.75"/>
    <row r="4055" s="77" customFormat="1" ht="12.75"/>
    <row r="4056" s="77" customFormat="1" ht="12.75"/>
    <row r="4057" s="77" customFormat="1" ht="12.75"/>
    <row r="4058" s="77" customFormat="1" ht="12.75"/>
    <row r="4059" s="77" customFormat="1" ht="12.75"/>
    <row r="4060" s="77" customFormat="1" ht="12.75"/>
    <row r="4061" s="77" customFormat="1" ht="12.75"/>
    <row r="4062" s="77" customFormat="1" ht="12.75"/>
    <row r="4063" s="77" customFormat="1" ht="12.75"/>
    <row r="4064" s="77" customFormat="1" ht="12.75"/>
    <row r="4065" s="77" customFormat="1" ht="12.75"/>
    <row r="4066" s="77" customFormat="1" ht="12.75"/>
    <row r="4067" s="77" customFormat="1" ht="12.75"/>
    <row r="4068" s="77" customFormat="1" ht="12.75"/>
    <row r="4069" s="77" customFormat="1" ht="12.75"/>
    <row r="4070" s="77" customFormat="1" ht="12.75"/>
    <row r="4071" s="77" customFormat="1" ht="12.75"/>
    <row r="4072" s="77" customFormat="1" ht="12.75"/>
    <row r="4073" s="77" customFormat="1" ht="12.75"/>
    <row r="4074" s="77" customFormat="1" ht="12.75"/>
    <row r="4075" s="77" customFormat="1" ht="12.75"/>
    <row r="4076" s="77" customFormat="1" ht="12.75"/>
    <row r="4077" s="77" customFormat="1" ht="12.75"/>
    <row r="4078" s="77" customFormat="1" ht="12.75"/>
    <row r="4079" s="77" customFormat="1" ht="12.75"/>
    <row r="4080" s="77" customFormat="1" ht="12.75"/>
    <row r="4081" s="77" customFormat="1" ht="12.75"/>
    <row r="4082" s="77" customFormat="1" ht="12.75"/>
    <row r="4083" s="77" customFormat="1" ht="12.75"/>
    <row r="4084" s="77" customFormat="1" ht="12.75"/>
    <row r="4085" s="77" customFormat="1" ht="12.75"/>
    <row r="4086" s="77" customFormat="1" ht="12.75"/>
    <row r="4087" s="77" customFormat="1" ht="12.75"/>
    <row r="4088" s="77" customFormat="1" ht="12.75"/>
    <row r="4089" s="77" customFormat="1" ht="12.75"/>
    <row r="4090" s="77" customFormat="1" ht="12.75"/>
    <row r="4091" s="77" customFormat="1" ht="12.75"/>
    <row r="4092" s="77" customFormat="1" ht="12.75"/>
    <row r="4093" s="77" customFormat="1" ht="12.75"/>
    <row r="4094" s="77" customFormat="1" ht="12.75"/>
    <row r="4095" s="77" customFormat="1" ht="12.75"/>
    <row r="4096" s="77" customFormat="1" ht="12.75"/>
    <row r="4097" s="77" customFormat="1" ht="12.75"/>
    <row r="4098" s="77" customFormat="1" ht="12.75"/>
    <row r="4099" s="77" customFormat="1" ht="12.75"/>
    <row r="4100" s="77" customFormat="1" ht="12.75"/>
    <row r="4101" s="77" customFormat="1" ht="12.75"/>
    <row r="4102" s="77" customFormat="1" ht="12.75"/>
    <row r="4103" s="77" customFormat="1" ht="12.75"/>
    <row r="4104" s="77" customFormat="1" ht="12.75"/>
    <row r="4105" s="77" customFormat="1" ht="12.75"/>
    <row r="4106" s="77" customFormat="1" ht="12.75"/>
    <row r="4107" s="77" customFormat="1" ht="12.75"/>
    <row r="4108" s="77" customFormat="1" ht="12.75"/>
    <row r="4109" s="77" customFormat="1" ht="12.75"/>
    <row r="4110" s="77" customFormat="1" ht="12.75"/>
    <row r="4111" s="77" customFormat="1" ht="12.75"/>
    <row r="4112" s="77" customFormat="1" ht="12.75"/>
    <row r="4113" s="77" customFormat="1" ht="12.75"/>
    <row r="4114" s="77" customFormat="1" ht="12.75"/>
    <row r="4115" s="77" customFormat="1" ht="12.75"/>
    <row r="4116" s="77" customFormat="1" ht="12.75"/>
    <row r="4117" s="77" customFormat="1" ht="12.75"/>
    <row r="4118" s="77" customFormat="1" ht="12.75"/>
    <row r="4119" s="77" customFormat="1" ht="12.75"/>
    <row r="4120" s="77" customFormat="1" ht="12.75"/>
    <row r="4121" s="77" customFormat="1" ht="12.75"/>
    <row r="4122" s="77" customFormat="1" ht="12.75"/>
    <row r="4123" s="77" customFormat="1" ht="12.75"/>
    <row r="4124" s="77" customFormat="1" ht="12.75"/>
    <row r="4125" s="77" customFormat="1" ht="12.75"/>
    <row r="4126" s="77" customFormat="1" ht="12.75"/>
    <row r="4127" s="77" customFormat="1" ht="12.75"/>
    <row r="4128" s="77" customFormat="1" ht="12.75"/>
    <row r="4129" s="77" customFormat="1" ht="12.75"/>
    <row r="4130" s="77" customFormat="1" ht="12.75"/>
    <row r="4131" s="77" customFormat="1" ht="12.75"/>
    <row r="4132" s="77" customFormat="1" ht="12.75"/>
    <row r="4133" s="77" customFormat="1" ht="12.75"/>
    <row r="4134" s="77" customFormat="1" ht="12.75"/>
    <row r="4135" s="77" customFormat="1" ht="12.75"/>
    <row r="4136" s="77" customFormat="1" ht="12.75"/>
    <row r="4137" s="77" customFormat="1" ht="12.75"/>
    <row r="4138" s="77" customFormat="1" ht="12.75"/>
    <row r="4139" s="77" customFormat="1" ht="12.75"/>
    <row r="4140" s="77" customFormat="1" ht="12.75"/>
    <row r="4141" s="77" customFormat="1" ht="12.75"/>
    <row r="4142" s="77" customFormat="1" ht="12.75"/>
    <row r="4143" s="77" customFormat="1" ht="12.75"/>
    <row r="4144" s="77" customFormat="1" ht="12.75"/>
    <row r="4145" s="77" customFormat="1" ht="12.75"/>
    <row r="4146" s="77" customFormat="1" ht="12.75"/>
    <row r="4147" s="77" customFormat="1" ht="12.75"/>
    <row r="4148" s="77" customFormat="1" ht="12.75"/>
    <row r="4149" s="77" customFormat="1" ht="12.75"/>
    <row r="4150" s="77" customFormat="1" ht="12.75"/>
    <row r="4151" s="77" customFormat="1" ht="12.75"/>
    <row r="4152" s="77" customFormat="1" ht="12.75"/>
    <row r="4153" s="77" customFormat="1" ht="12.75"/>
    <row r="4154" s="77" customFormat="1" ht="12.75"/>
    <row r="4155" s="77" customFormat="1" ht="12.75"/>
    <row r="4156" s="77" customFormat="1" ht="12.75"/>
    <row r="4157" s="77" customFormat="1" ht="12.75"/>
    <row r="4158" s="77" customFormat="1" ht="12.75"/>
    <row r="4159" s="77" customFormat="1" ht="12.75"/>
    <row r="4160" s="77" customFormat="1" ht="12.75"/>
    <row r="4161" s="77" customFormat="1" ht="12.75"/>
    <row r="4162" s="77" customFormat="1" ht="12.75"/>
    <row r="4163" s="77" customFormat="1" ht="12.75"/>
    <row r="4164" s="77" customFormat="1" ht="12.75"/>
    <row r="4165" s="77" customFormat="1" ht="12.75"/>
    <row r="4166" s="77" customFormat="1" ht="12.75"/>
    <row r="4167" s="77" customFormat="1" ht="12.75"/>
    <row r="4168" s="77" customFormat="1" ht="12.75"/>
    <row r="4169" s="77" customFormat="1" ht="12.75"/>
    <row r="4170" s="77" customFormat="1" ht="12.75"/>
    <row r="4171" s="77" customFormat="1" ht="12.75"/>
    <row r="4172" s="77" customFormat="1" ht="12.75"/>
    <row r="4173" s="77" customFormat="1" ht="12.75"/>
    <row r="4174" s="77" customFormat="1" ht="12.75"/>
    <row r="4175" s="77" customFormat="1" ht="12.75"/>
    <row r="4176" s="77" customFormat="1" ht="12.75"/>
    <row r="4177" s="77" customFormat="1" ht="12.75"/>
    <row r="4178" s="77" customFormat="1" ht="12.75"/>
    <row r="4179" s="77" customFormat="1" ht="12.75"/>
    <row r="4180" s="77" customFormat="1" ht="12.75"/>
    <row r="4181" s="77" customFormat="1" ht="12.75"/>
    <row r="4182" s="77" customFormat="1" ht="12.75"/>
    <row r="4183" s="77" customFormat="1" ht="12.75"/>
    <row r="4184" s="77" customFormat="1" ht="12.75"/>
    <row r="4185" s="77" customFormat="1" ht="12.75"/>
    <row r="4186" s="77" customFormat="1" ht="12.75"/>
    <row r="4187" s="77" customFormat="1" ht="12.75"/>
    <row r="4188" s="77" customFormat="1" ht="12.75"/>
    <row r="4189" s="77" customFormat="1" ht="12.75"/>
    <row r="4190" s="77" customFormat="1" ht="12.75"/>
    <row r="4191" s="77" customFormat="1" ht="12.75"/>
    <row r="4192" s="77" customFormat="1" ht="12.75"/>
    <row r="4193" s="77" customFormat="1" ht="12.75"/>
    <row r="4194" s="77" customFormat="1" ht="12.75"/>
    <row r="4195" s="77" customFormat="1" ht="12.75"/>
    <row r="4196" s="77" customFormat="1" ht="12.75"/>
    <row r="4197" s="77" customFormat="1" ht="12.75"/>
    <row r="4198" s="77" customFormat="1" ht="12.75"/>
    <row r="4199" s="77" customFormat="1" ht="12.75"/>
    <row r="4200" s="77" customFormat="1" ht="12.75"/>
    <row r="4201" s="77" customFormat="1" ht="12.75"/>
    <row r="4202" s="77" customFormat="1" ht="12.75"/>
    <row r="4203" s="77" customFormat="1" ht="12.75"/>
    <row r="4204" s="77" customFormat="1" ht="12.75"/>
    <row r="4205" s="77" customFormat="1" ht="12.75"/>
    <row r="4206" s="77" customFormat="1" ht="12.75"/>
    <row r="4207" s="77" customFormat="1" ht="12.75"/>
    <row r="4208" s="77" customFormat="1" ht="12.75"/>
    <row r="4209" s="77" customFormat="1" ht="12.75"/>
    <row r="4210" s="77" customFormat="1" ht="12.75"/>
    <row r="4211" s="77" customFormat="1" ht="12.75"/>
    <row r="4212" s="77" customFormat="1" ht="12.75"/>
    <row r="4213" s="77" customFormat="1" ht="12.75"/>
    <row r="4214" s="77" customFormat="1" ht="12.75"/>
    <row r="4215" s="77" customFormat="1" ht="12.75"/>
    <row r="4216" s="77" customFormat="1" ht="12.75"/>
    <row r="4217" s="77" customFormat="1" ht="12.75"/>
    <row r="4218" s="77" customFormat="1" ht="12.75"/>
    <row r="4219" s="77" customFormat="1" ht="12.75"/>
    <row r="4220" s="77" customFormat="1" ht="12.75"/>
    <row r="4221" s="77" customFormat="1" ht="12.75"/>
    <row r="4222" s="77" customFormat="1" ht="12.75"/>
    <row r="4223" s="77" customFormat="1" ht="12.75"/>
    <row r="4224" s="77" customFormat="1" ht="12.75"/>
    <row r="4225" s="77" customFormat="1" ht="12.75"/>
    <row r="4226" s="77" customFormat="1" ht="12.75"/>
    <row r="4227" s="77" customFormat="1" ht="12.75"/>
    <row r="4228" s="77" customFormat="1" ht="12.75"/>
    <row r="4229" s="77" customFormat="1" ht="12.75"/>
    <row r="4230" s="77" customFormat="1" ht="12.75"/>
    <row r="4231" s="77" customFormat="1" ht="12.75"/>
    <row r="4232" s="77" customFormat="1" ht="12.75"/>
    <row r="4233" s="77" customFormat="1" ht="12.75"/>
    <row r="4234" s="77" customFormat="1" ht="12.75"/>
    <row r="4235" s="77" customFormat="1" ht="12.75"/>
    <row r="4236" s="77" customFormat="1" ht="12.75"/>
    <row r="4237" s="77" customFormat="1" ht="12.75"/>
    <row r="4238" s="77" customFormat="1" ht="12.75"/>
    <row r="4239" s="77" customFormat="1" ht="12.75"/>
    <row r="4240" s="77" customFormat="1" ht="12.75"/>
    <row r="4241" s="77" customFormat="1" ht="12.75"/>
    <row r="4242" s="77" customFormat="1" ht="12.75"/>
    <row r="4243" s="77" customFormat="1" ht="12.75"/>
    <row r="4244" s="77" customFormat="1" ht="12.75"/>
    <row r="4245" s="77" customFormat="1" ht="12.75"/>
    <row r="4246" s="77" customFormat="1" ht="12.75"/>
    <row r="4247" s="77" customFormat="1" ht="12.75"/>
    <row r="4248" s="77" customFormat="1" ht="12.75"/>
    <row r="4249" s="77" customFormat="1" ht="12.75"/>
    <row r="4250" s="77" customFormat="1" ht="12.75"/>
    <row r="4251" s="77" customFormat="1" ht="12.75"/>
    <row r="4252" s="77" customFormat="1" ht="12.75"/>
    <row r="4253" s="77" customFormat="1" ht="12.75"/>
    <row r="4254" s="77" customFormat="1" ht="12.75"/>
    <row r="4255" s="77" customFormat="1" ht="12.75"/>
    <row r="4256" s="77" customFormat="1" ht="12.75"/>
    <row r="4257" s="77" customFormat="1" ht="12.75"/>
    <row r="4258" s="77" customFormat="1" ht="12.75"/>
    <row r="4259" s="77" customFormat="1" ht="12.75"/>
    <row r="4260" s="77" customFormat="1" ht="12.75"/>
    <row r="4261" s="77" customFormat="1" ht="12.75"/>
    <row r="4262" s="77" customFormat="1" ht="12.75"/>
    <row r="4263" s="77" customFormat="1" ht="12.75"/>
    <row r="4264" s="77" customFormat="1" ht="12.75"/>
    <row r="4265" s="77" customFormat="1" ht="12.75"/>
    <row r="4266" s="77" customFormat="1" ht="12.75"/>
    <row r="4267" s="77" customFormat="1" ht="12.75"/>
    <row r="4268" s="77" customFormat="1" ht="12.75"/>
    <row r="4269" s="77" customFormat="1" ht="12.75"/>
    <row r="4270" s="77" customFormat="1" ht="12.75"/>
    <row r="4271" s="77" customFormat="1" ht="12.75"/>
    <row r="4272" s="77" customFormat="1" ht="12.75"/>
    <row r="4273" s="77" customFormat="1" ht="12.75"/>
    <row r="4274" s="77" customFormat="1" ht="12.75"/>
    <row r="4275" s="77" customFormat="1" ht="12.75"/>
    <row r="4276" s="77" customFormat="1" ht="12.75"/>
    <row r="4277" s="77" customFormat="1" ht="12.75"/>
    <row r="4278" s="77" customFormat="1" ht="12.75"/>
    <row r="4279" s="77" customFormat="1" ht="12.75"/>
    <row r="4280" s="77" customFormat="1" ht="12.75"/>
    <row r="4281" s="77" customFormat="1" ht="12.75"/>
    <row r="4282" s="77" customFormat="1" ht="12.75"/>
    <row r="4283" s="77" customFormat="1" ht="12.75"/>
    <row r="4284" s="77" customFormat="1" ht="12.75"/>
    <row r="4285" s="77" customFormat="1" ht="12.75"/>
    <row r="4286" s="77" customFormat="1" ht="12.75"/>
    <row r="4287" s="77" customFormat="1" ht="12.75"/>
    <row r="4288" s="77" customFormat="1" ht="12.75"/>
    <row r="4289" s="77" customFormat="1" ht="12.75"/>
    <row r="4290" s="77" customFormat="1" ht="12.75"/>
    <row r="4291" s="77" customFormat="1" ht="12.75"/>
    <row r="4292" s="77" customFormat="1" ht="12.75"/>
    <row r="4293" s="77" customFormat="1" ht="12.75"/>
    <row r="4294" s="77" customFormat="1" ht="12.75"/>
    <row r="4295" s="77" customFormat="1" ht="12.75"/>
    <row r="4296" s="77" customFormat="1" ht="12.75"/>
    <row r="4297" s="77" customFormat="1" ht="12.75"/>
    <row r="4298" s="77" customFormat="1" ht="12.75"/>
    <row r="4299" s="77" customFormat="1" ht="12.75"/>
    <row r="4300" s="77" customFormat="1" ht="12.75"/>
    <row r="4301" s="77" customFormat="1" ht="12.75"/>
    <row r="4302" s="77" customFormat="1" ht="12.75"/>
    <row r="4303" s="77" customFormat="1" ht="12.75"/>
    <row r="4304" s="77" customFormat="1" ht="12.75"/>
    <row r="4305" s="77" customFormat="1" ht="12.75"/>
    <row r="4306" s="77" customFormat="1" ht="12.75"/>
    <row r="4307" s="77" customFormat="1" ht="12.75"/>
    <row r="4308" s="77" customFormat="1" ht="12.75"/>
    <row r="4309" s="77" customFormat="1" ht="12.75"/>
    <row r="4310" s="77" customFormat="1" ht="12.75"/>
    <row r="4311" s="77" customFormat="1" ht="12.75"/>
    <row r="4312" s="77" customFormat="1" ht="12.75"/>
    <row r="4313" s="77" customFormat="1" ht="12.75"/>
    <row r="4314" s="77" customFormat="1" ht="12.75"/>
    <row r="4315" s="77" customFormat="1" ht="12.75"/>
    <row r="4316" s="77" customFormat="1" ht="12.75"/>
    <row r="4317" s="77" customFormat="1" ht="12.75"/>
    <row r="4318" s="77" customFormat="1" ht="12.75"/>
    <row r="4319" s="77" customFormat="1" ht="12.75"/>
    <row r="4320" s="77" customFormat="1" ht="12.75"/>
    <row r="4321" s="77" customFormat="1" ht="12.75"/>
    <row r="4322" s="77" customFormat="1" ht="12.75"/>
    <row r="4323" s="77" customFormat="1" ht="12.75"/>
    <row r="4324" s="77" customFormat="1" ht="12.75"/>
    <row r="4325" s="77" customFormat="1" ht="12.75"/>
    <row r="4326" s="77" customFormat="1" ht="12.75"/>
    <row r="4327" s="77" customFormat="1" ht="12.75"/>
    <row r="4328" s="77" customFormat="1" ht="12.75"/>
    <row r="4329" s="77" customFormat="1" ht="12.75"/>
    <row r="4330" s="77" customFormat="1" ht="12.75"/>
    <row r="4331" s="77" customFormat="1" ht="12.75"/>
    <row r="4332" s="77" customFormat="1" ht="12.75"/>
    <row r="4333" s="77" customFormat="1" ht="12.75"/>
    <row r="4334" s="77" customFormat="1" ht="12.75"/>
    <row r="4335" s="77" customFormat="1" ht="12.75"/>
    <row r="4336" s="77" customFormat="1" ht="12.75"/>
    <row r="4337" s="77" customFormat="1" ht="12.75"/>
    <row r="4338" s="77" customFormat="1" ht="12.75"/>
    <row r="4339" s="77" customFormat="1" ht="12.75"/>
    <row r="4340" s="77" customFormat="1" ht="12.75"/>
    <row r="4341" s="77" customFormat="1" ht="12.75"/>
    <row r="4342" s="77" customFormat="1" ht="12.75"/>
    <row r="4343" s="77" customFormat="1" ht="12.75"/>
    <row r="4344" s="77" customFormat="1" ht="12.75"/>
    <row r="4345" s="77" customFormat="1" ht="12.75"/>
    <row r="4346" s="77" customFormat="1" ht="12.75"/>
    <row r="4347" s="77" customFormat="1" ht="12.75"/>
    <row r="4348" s="77" customFormat="1" ht="12.75"/>
    <row r="4349" s="77" customFormat="1" ht="12.75"/>
    <row r="4350" s="77" customFormat="1" ht="12.75"/>
    <row r="4351" s="77" customFormat="1" ht="12.75"/>
    <row r="4352" s="77" customFormat="1" ht="12.75"/>
    <row r="4353" s="77" customFormat="1" ht="12.75"/>
    <row r="4354" s="77" customFormat="1" ht="12.75"/>
    <row r="4355" s="77" customFormat="1" ht="12.75"/>
    <row r="4356" s="77" customFormat="1" ht="12.75"/>
    <row r="4357" s="77" customFormat="1" ht="12.75"/>
    <row r="4358" s="77" customFormat="1" ht="12.75"/>
    <row r="4359" s="77" customFormat="1" ht="12.75"/>
    <row r="4360" s="77" customFormat="1" ht="12.75"/>
    <row r="4361" s="77" customFormat="1" ht="12.75"/>
    <row r="4362" s="77" customFormat="1" ht="12.75"/>
    <row r="4363" s="77" customFormat="1" ht="12.75"/>
    <row r="4364" s="77" customFormat="1" ht="12.75"/>
    <row r="4365" s="77" customFormat="1" ht="12.75"/>
    <row r="4366" s="77" customFormat="1" ht="12.75"/>
    <row r="4367" s="77" customFormat="1" ht="12.75"/>
    <row r="4368" s="77" customFormat="1" ht="12.75"/>
    <row r="4369" s="77" customFormat="1" ht="12.75"/>
    <row r="4370" s="77" customFormat="1" ht="12.75"/>
    <row r="4371" s="77" customFormat="1" ht="12.75"/>
    <row r="4372" s="77" customFormat="1" ht="12.75"/>
    <row r="4373" s="77" customFormat="1" ht="12.75"/>
    <row r="4374" s="77" customFormat="1" ht="12.75"/>
    <row r="4375" s="77" customFormat="1" ht="12.75"/>
    <row r="4376" s="77" customFormat="1" ht="12.75"/>
    <row r="4377" s="77" customFormat="1" ht="12.75"/>
    <row r="4378" s="77" customFormat="1" ht="12.75"/>
    <row r="4379" s="77" customFormat="1" ht="12.75"/>
    <row r="4380" s="77" customFormat="1" ht="12.75"/>
    <row r="4381" s="77" customFormat="1" ht="12.75"/>
    <row r="4382" s="77" customFormat="1" ht="12.75"/>
    <row r="4383" s="77" customFormat="1" ht="12.75"/>
    <row r="4384" s="77" customFormat="1" ht="12.75"/>
    <row r="4385" s="77" customFormat="1" ht="12.75"/>
    <row r="4386" s="77" customFormat="1" ht="12.75"/>
    <row r="4387" s="77" customFormat="1" ht="12.75"/>
    <row r="4388" s="77" customFormat="1" ht="12.75"/>
    <row r="4389" s="77" customFormat="1" ht="12.75"/>
    <row r="4390" s="77" customFormat="1" ht="12.75"/>
    <row r="4391" s="77" customFormat="1" ht="12.75"/>
    <row r="4392" s="77" customFormat="1" ht="12.75"/>
    <row r="4393" s="77" customFormat="1" ht="12.75"/>
    <row r="4394" s="77" customFormat="1" ht="12.75"/>
    <row r="4395" s="77" customFormat="1" ht="12.75"/>
    <row r="4396" s="77" customFormat="1" ht="12.75"/>
    <row r="4397" s="77" customFormat="1" ht="12.75"/>
    <row r="4398" s="77" customFormat="1" ht="12.75"/>
    <row r="4399" s="77" customFormat="1" ht="12.75"/>
    <row r="4400" s="77" customFormat="1" ht="12.75"/>
    <row r="4401" s="77" customFormat="1" ht="12.75"/>
    <row r="4402" s="77" customFormat="1" ht="12.75"/>
    <row r="4403" s="77" customFormat="1" ht="12.75"/>
    <row r="4404" s="77" customFormat="1" ht="12.75"/>
    <row r="4405" s="77" customFormat="1" ht="12.75"/>
    <row r="4406" s="77" customFormat="1" ht="12.75"/>
    <row r="4407" s="77" customFormat="1" ht="12.75"/>
    <row r="4408" s="77" customFormat="1" ht="12.75"/>
    <row r="4409" s="77" customFormat="1" ht="12.75"/>
    <row r="4410" s="77" customFormat="1" ht="12.75"/>
    <row r="4411" s="77" customFormat="1" ht="12.75"/>
    <row r="4412" s="77" customFormat="1" ht="12.75"/>
    <row r="4413" s="77" customFormat="1" ht="12.75"/>
    <row r="4414" s="77" customFormat="1" ht="12.75"/>
    <row r="4415" s="77" customFormat="1" ht="12.75"/>
    <row r="4416" s="77" customFormat="1" ht="12.75"/>
    <row r="4417" s="77" customFormat="1" ht="12.75"/>
    <row r="4418" s="77" customFormat="1" ht="12.75"/>
    <row r="4419" s="77" customFormat="1" ht="12.75"/>
    <row r="4420" s="77" customFormat="1" ht="12.75"/>
    <row r="4421" s="77" customFormat="1" ht="12.75"/>
    <row r="4422" s="77" customFormat="1" ht="12.75"/>
    <row r="4423" s="77" customFormat="1" ht="12.75"/>
    <row r="4424" s="77" customFormat="1" ht="12.75"/>
    <row r="4425" s="77" customFormat="1" ht="12.75"/>
    <row r="4426" s="77" customFormat="1" ht="12.75"/>
    <row r="4427" s="77" customFormat="1" ht="12.75"/>
    <row r="4428" s="77" customFormat="1" ht="12.75"/>
    <row r="4429" s="77" customFormat="1" ht="12.75"/>
    <row r="4430" s="77" customFormat="1" ht="12.75"/>
    <row r="4431" s="77" customFormat="1" ht="12.75"/>
    <row r="4432" s="77" customFormat="1" ht="12.75"/>
    <row r="4433" s="77" customFormat="1" ht="12.75"/>
    <row r="4434" s="77" customFormat="1" ht="12.75"/>
    <row r="4435" s="77" customFormat="1" ht="12.75"/>
    <row r="4436" s="77" customFormat="1" ht="12.75"/>
    <row r="4437" s="77" customFormat="1" ht="12.75"/>
    <row r="4438" s="77" customFormat="1" ht="12.75"/>
    <row r="4439" s="77" customFormat="1" ht="12.75"/>
    <row r="4440" s="77" customFormat="1" ht="12.75"/>
    <row r="4441" s="77" customFormat="1" ht="12.75"/>
    <row r="4442" s="77" customFormat="1" ht="12.75"/>
    <row r="4443" s="77" customFormat="1" ht="12.75"/>
    <row r="4444" s="77" customFormat="1" ht="12.75"/>
    <row r="4445" s="77" customFormat="1" ht="12.75"/>
    <row r="4446" s="77" customFormat="1" ht="12.75"/>
    <row r="4447" s="77" customFormat="1" ht="12.75"/>
    <row r="4448" s="77" customFormat="1" ht="12.75"/>
    <row r="4449" s="77" customFormat="1" ht="12.75"/>
    <row r="4450" s="77" customFormat="1" ht="12.75"/>
    <row r="4451" s="77" customFormat="1" ht="12.75"/>
    <row r="4452" s="77" customFormat="1" ht="12.75"/>
    <row r="4453" s="77" customFormat="1" ht="12.75"/>
    <row r="4454" s="77" customFormat="1" ht="12.75"/>
    <row r="4455" s="77" customFormat="1" ht="12.75"/>
    <row r="4456" s="77" customFormat="1" ht="12.75"/>
    <row r="4457" s="77" customFormat="1" ht="12.75"/>
    <row r="4458" s="77" customFormat="1" ht="12.75"/>
    <row r="4459" s="77" customFormat="1" ht="12.75"/>
    <row r="4460" s="77" customFormat="1" ht="12.75"/>
    <row r="4461" s="77" customFormat="1" ht="12.75"/>
    <row r="4462" s="77" customFormat="1" ht="12.75"/>
    <row r="4463" s="77" customFormat="1" ht="12.75"/>
    <row r="4464" s="77" customFormat="1" ht="12.75"/>
    <row r="4465" s="77" customFormat="1" ht="12.75"/>
    <row r="4466" s="77" customFormat="1" ht="12.75"/>
    <row r="4467" s="77" customFormat="1" ht="12.75"/>
    <row r="4468" s="77" customFormat="1" ht="12.75"/>
    <row r="4469" s="77" customFormat="1" ht="12.75"/>
    <row r="4470" s="77" customFormat="1" ht="12.75"/>
    <row r="4471" s="77" customFormat="1" ht="12.75"/>
    <row r="4472" s="77" customFormat="1" ht="12.75"/>
    <row r="4473" s="77" customFormat="1" ht="12.75"/>
    <row r="4474" s="77" customFormat="1" ht="12.75"/>
    <row r="4475" s="77" customFormat="1" ht="12.75"/>
    <row r="4476" s="77" customFormat="1" ht="12.75"/>
    <row r="4477" s="77" customFormat="1" ht="12.75"/>
    <row r="4478" s="77" customFormat="1" ht="12.75"/>
    <row r="4479" s="77" customFormat="1" ht="12.75"/>
    <row r="4480" s="77" customFormat="1" ht="12.75"/>
    <row r="4481" s="77" customFormat="1" ht="12.75"/>
    <row r="4482" s="77" customFormat="1" ht="12.75"/>
    <row r="4483" s="77" customFormat="1" ht="12.75"/>
    <row r="4484" s="77" customFormat="1" ht="12.75"/>
    <row r="4485" s="77" customFormat="1" ht="12.75"/>
    <row r="4486" s="77" customFormat="1" ht="12.75"/>
    <row r="4487" s="77" customFormat="1" ht="12.75"/>
    <row r="4488" s="77" customFormat="1" ht="12.75"/>
    <row r="4489" s="77" customFormat="1" ht="12.75"/>
    <row r="4490" s="77" customFormat="1" ht="12.75"/>
    <row r="4491" s="77" customFormat="1" ht="12.75"/>
    <row r="4492" s="77" customFormat="1" ht="12.75"/>
    <row r="4493" s="77" customFormat="1" ht="12.75"/>
    <row r="4494" s="77" customFormat="1" ht="12.75"/>
    <row r="4495" s="77" customFormat="1" ht="12.75"/>
    <row r="4496" s="77" customFormat="1" ht="12.75"/>
    <row r="4497" s="77" customFormat="1" ht="12.75"/>
    <row r="4498" s="77" customFormat="1" ht="12.75"/>
    <row r="4499" s="77" customFormat="1" ht="12.75"/>
    <row r="4500" s="77" customFormat="1" ht="12.75"/>
    <row r="4501" s="77" customFormat="1" ht="12.75"/>
    <row r="4502" s="77" customFormat="1" ht="12.75"/>
    <row r="4503" s="77" customFormat="1" ht="12.75"/>
    <row r="4504" s="77" customFormat="1" ht="12.75"/>
    <row r="4505" s="77" customFormat="1" ht="12.75"/>
    <row r="4506" s="77" customFormat="1" ht="12.75"/>
    <row r="4507" s="77" customFormat="1" ht="12.75"/>
    <row r="4508" s="77" customFormat="1" ht="12.75"/>
    <row r="4509" s="77" customFormat="1" ht="12.75"/>
    <row r="4510" s="77" customFormat="1" ht="12.75"/>
    <row r="4511" s="77" customFormat="1" ht="12.75"/>
    <row r="4512" s="77" customFormat="1" ht="12.75"/>
    <row r="4513" s="77" customFormat="1" ht="12.75"/>
    <row r="4514" s="77" customFormat="1" ht="12.75"/>
    <row r="4515" s="77" customFormat="1" ht="12.75"/>
    <row r="4516" s="77" customFormat="1" ht="12.75"/>
    <row r="4517" s="77" customFormat="1" ht="12.75"/>
    <row r="4518" s="77" customFormat="1" ht="12.75"/>
    <row r="4519" s="77" customFormat="1" ht="12.75"/>
    <row r="4520" s="77" customFormat="1" ht="12.75"/>
    <row r="4521" s="77" customFormat="1" ht="12.75"/>
    <row r="4522" s="77" customFormat="1" ht="12.75"/>
    <row r="4523" s="77" customFormat="1" ht="12.75"/>
    <row r="4524" s="77" customFormat="1" ht="12.75"/>
    <row r="4525" s="77" customFormat="1" ht="12.75"/>
    <row r="4526" s="77" customFormat="1" ht="12.75"/>
    <row r="4527" s="77" customFormat="1" ht="12.75"/>
    <row r="4528" s="77" customFormat="1" ht="12.75"/>
    <row r="4529" s="77" customFormat="1" ht="12.75"/>
    <row r="4530" s="77" customFormat="1" ht="12.75"/>
    <row r="4531" s="77" customFormat="1" ht="12.75"/>
    <row r="4532" s="77" customFormat="1" ht="12.75"/>
    <row r="4533" s="77" customFormat="1" ht="12.75"/>
    <row r="4534" s="77" customFormat="1" ht="12.75"/>
    <row r="4535" s="77" customFormat="1" ht="12.75"/>
    <row r="4536" s="77" customFormat="1" ht="12.75"/>
    <row r="4537" s="77" customFormat="1" ht="12.75"/>
    <row r="4538" s="77" customFormat="1" ht="12.75"/>
    <row r="4539" s="77" customFormat="1" ht="12.75"/>
    <row r="4540" s="77" customFormat="1" ht="12.75"/>
    <row r="4541" s="77" customFormat="1" ht="12.75"/>
    <row r="4542" s="77" customFormat="1" ht="12.75"/>
    <row r="4543" s="77" customFormat="1" ht="12.75"/>
    <row r="4544" s="77" customFormat="1" ht="12.75"/>
    <row r="4545" s="77" customFormat="1" ht="12.75"/>
    <row r="4546" s="77" customFormat="1" ht="12.75"/>
    <row r="4547" s="77" customFormat="1" ht="12.75"/>
    <row r="4548" s="77" customFormat="1" ht="12.75"/>
    <row r="4549" s="77" customFormat="1" ht="12.75"/>
    <row r="4550" s="77" customFormat="1" ht="12.75"/>
    <row r="4551" s="77" customFormat="1" ht="12.75"/>
    <row r="4552" s="77" customFormat="1" ht="12.75"/>
    <row r="4553" s="77" customFormat="1" ht="12.75"/>
    <row r="4554" s="77" customFormat="1" ht="12.75"/>
    <row r="4555" s="77" customFormat="1" ht="12.75"/>
    <row r="4556" s="77" customFormat="1" ht="12.75"/>
    <row r="4557" s="77" customFormat="1" ht="12.75"/>
    <row r="4558" s="77" customFormat="1" ht="12.75"/>
    <row r="4559" s="77" customFormat="1" ht="12.75"/>
    <row r="4560" s="77" customFormat="1" ht="12.75"/>
    <row r="4561" s="77" customFormat="1" ht="12.75"/>
    <row r="4562" s="77" customFormat="1" ht="12.75"/>
    <row r="4563" s="77" customFormat="1" ht="12.75"/>
    <row r="4564" s="77" customFormat="1" ht="12.75"/>
    <row r="4565" s="77" customFormat="1" ht="12.75"/>
    <row r="4566" s="77" customFormat="1" ht="12.75"/>
    <row r="4567" s="77" customFormat="1" ht="12.75"/>
    <row r="4568" s="77" customFormat="1" ht="12.75"/>
    <row r="4569" s="77" customFormat="1" ht="12.75"/>
    <row r="4570" s="77" customFormat="1" ht="12.75"/>
    <row r="4571" s="77" customFormat="1" ht="12.75"/>
    <row r="4572" s="77" customFormat="1" ht="12.75"/>
    <row r="4573" s="77" customFormat="1" ht="12.75"/>
    <row r="4574" s="77" customFormat="1" ht="12.75"/>
    <row r="4575" s="77" customFormat="1" ht="12.75"/>
    <row r="4576" s="77" customFormat="1" ht="12.75"/>
    <row r="4577" s="77" customFormat="1" ht="12.75"/>
    <row r="4578" s="77" customFormat="1" ht="12.75"/>
    <row r="4579" s="77" customFormat="1" ht="12.75"/>
    <row r="4580" s="77" customFormat="1" ht="12.75"/>
    <row r="4581" s="77" customFormat="1" ht="12.75"/>
    <row r="4582" s="77" customFormat="1" ht="12.75"/>
    <row r="4583" s="77" customFormat="1" ht="12.75"/>
    <row r="4584" s="77" customFormat="1" ht="12.75"/>
    <row r="4585" s="77" customFormat="1" ht="12.75"/>
    <row r="4586" s="77" customFormat="1" ht="12.75"/>
    <row r="4587" s="77" customFormat="1" ht="12.75"/>
    <row r="4588" s="77" customFormat="1" ht="12.75"/>
    <row r="4589" s="77" customFormat="1" ht="12.75"/>
    <row r="4590" s="77" customFormat="1" ht="12.75"/>
    <row r="4591" s="77" customFormat="1" ht="12.75"/>
    <row r="4592" s="77" customFormat="1" ht="12.75"/>
    <row r="4593" s="77" customFormat="1" ht="12.75"/>
    <row r="4594" s="77" customFormat="1" ht="12.75"/>
    <row r="4595" s="77" customFormat="1" ht="12.75"/>
    <row r="4596" s="77" customFormat="1" ht="12.75"/>
    <row r="4597" s="77" customFormat="1" ht="12.75"/>
    <row r="4598" s="77" customFormat="1" ht="12.75"/>
    <row r="4599" s="77" customFormat="1" ht="12.75"/>
    <row r="4600" s="77" customFormat="1" ht="12.75"/>
    <row r="4601" s="77" customFormat="1" ht="12.75"/>
    <row r="4602" s="77" customFormat="1" ht="12.75"/>
    <row r="4603" s="77" customFormat="1" ht="12.75"/>
    <row r="4604" s="77" customFormat="1" ht="12.75"/>
    <row r="4605" s="77" customFormat="1" ht="12.75"/>
    <row r="4606" s="77" customFormat="1" ht="12.75"/>
    <row r="4607" s="77" customFormat="1" ht="12.75"/>
    <row r="4608" s="77" customFormat="1" ht="12.75"/>
    <row r="4609" s="77" customFormat="1" ht="12.75"/>
    <row r="4610" s="77" customFormat="1" ht="12.75"/>
    <row r="4611" s="77" customFormat="1" ht="12.75"/>
    <row r="4612" s="77" customFormat="1" ht="12.75"/>
    <row r="4613" s="77" customFormat="1" ht="12.75"/>
    <row r="4614" s="77" customFormat="1" ht="12.75"/>
    <row r="4615" s="77" customFormat="1" ht="12.75"/>
    <row r="4616" s="77" customFormat="1" ht="12.75"/>
    <row r="4617" s="77" customFormat="1" ht="12.75"/>
    <row r="4618" s="77" customFormat="1" ht="12.75"/>
    <row r="4619" s="77" customFormat="1" ht="12.75"/>
    <row r="4620" s="77" customFormat="1" ht="12.75"/>
    <row r="4621" s="77" customFormat="1" ht="12.75"/>
    <row r="4622" s="77" customFormat="1" ht="12.75"/>
    <row r="4623" s="77" customFormat="1" ht="12.75"/>
    <row r="4624" s="77" customFormat="1" ht="12.75"/>
    <row r="4625" s="77" customFormat="1" ht="12.75"/>
    <row r="4626" s="77" customFormat="1" ht="12.75"/>
    <row r="4627" s="77" customFormat="1" ht="12.75"/>
    <row r="4628" s="77" customFormat="1" ht="12.75"/>
    <row r="4629" s="77" customFormat="1" ht="12.75"/>
    <row r="4630" s="77" customFormat="1" ht="12.75"/>
    <row r="4631" s="77" customFormat="1" ht="12.75"/>
    <row r="4632" s="77" customFormat="1" ht="12.75"/>
    <row r="4633" s="77" customFormat="1" ht="12.75"/>
    <row r="4634" s="77" customFormat="1" ht="12.75"/>
    <row r="4635" s="77" customFormat="1" ht="12.75"/>
    <row r="4636" s="77" customFormat="1" ht="12.75"/>
    <row r="4637" s="77" customFormat="1" ht="12.75"/>
    <row r="4638" s="77" customFormat="1" ht="12.75"/>
    <row r="4639" s="77" customFormat="1" ht="12.75"/>
    <row r="4640" s="77" customFormat="1" ht="12.75"/>
    <row r="4641" s="77" customFormat="1" ht="12.75"/>
    <row r="4642" s="77" customFormat="1" ht="12.75"/>
    <row r="4643" s="77" customFormat="1" ht="12.75"/>
  </sheetData>
  <sheetProtection password="F6F0" sheet="1" objects="1" scenarios="1"/>
  <mergeCells count="1">
    <mergeCell ref="A27:B28"/>
  </mergeCells>
  <printOptions/>
  <pageMargins left="1" right="0.75" top="1" bottom="1" header="0.5" footer="0.5"/>
  <pageSetup fitToHeight="2" fitToWidth="1" horizontalDpi="600" verticalDpi="600" orientation="portrait" r:id="rId4"/>
  <headerFooter alignWithMargins="0">
    <oddHeader>&amp;L&amp;6Office of Nuclear Reactor Regulation
Division of Systems Safety and Analysis
Plant Systems Branch
Fire Protection Engineering and Special Projects Section</oddHeader>
    <oddFooter>&amp;C&amp;8&amp;P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MXS3</cp:lastModifiedBy>
  <cp:lastPrinted>2004-05-13T17:11:00Z</cp:lastPrinted>
  <dcterms:created xsi:type="dcterms:W3CDTF">2001-04-10T10:59:19Z</dcterms:created>
  <dcterms:modified xsi:type="dcterms:W3CDTF">2005-01-18T18:52:38Z</dcterms:modified>
  <cp:category/>
  <cp:version/>
  <cp:contentType/>
  <cp:contentStatus/>
</cp:coreProperties>
</file>