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60" windowWidth="12120" windowHeight="8580" activeTab="0"/>
  </bookViews>
  <sheets>
    <sheet name="Exhibit" sheetId="1" r:id="rId1"/>
    <sheet name="supt data" sheetId="2" r:id="rId2"/>
  </sheets>
  <definedNames/>
  <calcPr fullCalcOnLoad="1"/>
</workbook>
</file>

<file path=xl/sharedStrings.xml><?xml version="1.0" encoding="utf-8"?>
<sst xmlns="http://schemas.openxmlformats.org/spreadsheetml/2006/main" count="231" uniqueCount="76">
  <si>
    <t>FY PY</t>
  </si>
  <si>
    <t>FY CY</t>
  </si>
  <si>
    <t>FY BY1</t>
  </si>
  <si>
    <t>FY BY2</t>
  </si>
  <si>
    <t>BY1-BY2</t>
  </si>
  <si>
    <t>Actual</t>
  </si>
  <si>
    <t>Estimate</t>
  </si>
  <si>
    <t>Change</t>
  </si>
  <si>
    <t>TRICARE Region - North</t>
  </si>
  <si>
    <t>TRICARE Region - South</t>
  </si>
  <si>
    <t>TRICARE Region - West</t>
  </si>
  <si>
    <t>TRICARE Region - Europe</t>
  </si>
  <si>
    <t>TRICARE Region - Pacific</t>
  </si>
  <si>
    <t xml:space="preserve">Alaska </t>
  </si>
  <si>
    <t>Sub-Total CONUS Regions</t>
  </si>
  <si>
    <t>Sub-Total OCONUS Regions</t>
  </si>
  <si>
    <t>Enrollees (Managed Care Support Contract)</t>
  </si>
  <si>
    <t>Total MCS Contracts</t>
  </si>
  <si>
    <t>Infrastructure</t>
  </si>
  <si>
    <t>Opertaing Beds</t>
  </si>
  <si>
    <t>Medical Clinics</t>
  </si>
  <si>
    <t>Dental Clinics</t>
  </si>
  <si>
    <t>Veterinary Clinics</t>
  </si>
  <si>
    <t>CY-BY1</t>
  </si>
  <si>
    <t>Active Duty</t>
  </si>
  <si>
    <t>Active Duty Dependents</t>
  </si>
  <si>
    <t>CHAMPUS Eligible Retirees</t>
  </si>
  <si>
    <t>CHAMPUS Eligible Dependents of Retirees</t>
  </si>
  <si>
    <t>Subtotal CHAMPUS Eligibiles</t>
  </si>
  <si>
    <t>Medicare  Eligible Beneficiaries</t>
  </si>
  <si>
    <t>Total Average Eligible Beneficiaries</t>
  </si>
  <si>
    <t>Inpatient Admissions (000)</t>
  </si>
  <si>
    <t>Occupied Bed Days (000)</t>
  </si>
  <si>
    <t>Total Ambulatory Visits (000)</t>
  </si>
  <si>
    <t>Average Length of Stay (Bed Days/Dispositions)</t>
  </si>
  <si>
    <t>Outpatient Relative Value Units (RVUs)</t>
  </si>
  <si>
    <t>Dental Workload (Dental Weighted Values/DWVs)</t>
  </si>
  <si>
    <t>CONUS</t>
  </si>
  <si>
    <t>OCONUS</t>
  </si>
  <si>
    <t>Total DWVs</t>
  </si>
  <si>
    <t>Non-Active Duty</t>
  </si>
  <si>
    <t>Total CONUS</t>
  </si>
  <si>
    <t>Private Sector Workload</t>
  </si>
  <si>
    <t>Managed care Support Contracts (TRICARE Prime)</t>
  </si>
  <si>
    <t>Outpatient Visits (000)</t>
  </si>
  <si>
    <t>TRICARE Extra/Standard</t>
  </si>
  <si>
    <t>Overseas CHAMPUS</t>
  </si>
  <si>
    <t>Pharmacy</t>
  </si>
  <si>
    <t>Number of Scripts</t>
  </si>
  <si>
    <t>TRICARE Dental Program</t>
  </si>
  <si>
    <t>Contracts (000)</t>
  </si>
  <si>
    <t>NAVY</t>
  </si>
  <si>
    <t>ARMY</t>
  </si>
  <si>
    <t>AIR FORCE</t>
  </si>
  <si>
    <t>TRICARE Region - Latin America</t>
  </si>
  <si>
    <t>Total Direct Care Enrollees</t>
  </si>
  <si>
    <t xml:space="preserve">Uniformed Services Family Health Plan </t>
  </si>
  <si>
    <t xml:space="preserve">Enrollees (DoD only) </t>
  </si>
  <si>
    <t>Direct Care System Workload (from Service's Business Plans)</t>
  </si>
  <si>
    <t>FY 2004</t>
  </si>
  <si>
    <t>FY 2005</t>
  </si>
  <si>
    <t>FY 2006</t>
  </si>
  <si>
    <t>FY 2007</t>
  </si>
  <si>
    <t>FY 2005/2006</t>
  </si>
  <si>
    <t>FY 2006/2007</t>
  </si>
  <si>
    <t>Population - Average Eligible Beneficiaries CONUS</t>
  </si>
  <si>
    <t>Population - Average Eligible Beneficiaries OCONUS</t>
  </si>
  <si>
    <t>Population - Average Eligible Beneficiaries Worldwide</t>
  </si>
  <si>
    <t>Inpatient Facilities</t>
  </si>
  <si>
    <r>
      <t>1</t>
    </r>
    <r>
      <rPr>
        <sz val="10"/>
        <rFont val="Courier New"/>
        <family val="3"/>
      </rPr>
      <t xml:space="preserve"> Source: MCFAS v4.02B FY2003.0.1</t>
    </r>
  </si>
  <si>
    <r>
      <t xml:space="preserve">Enrollees - Direct Care </t>
    </r>
    <r>
      <rPr>
        <b/>
        <u val="single"/>
        <vertAlign val="superscript"/>
        <sz val="10"/>
        <rFont val="Courier New"/>
        <family val="3"/>
      </rPr>
      <t>1</t>
    </r>
  </si>
  <si>
    <r>
      <t>TRICARE Region - West</t>
    </r>
    <r>
      <rPr>
        <i/>
        <vertAlign val="superscript"/>
        <sz val="10"/>
        <rFont val="Courier New"/>
        <family val="3"/>
      </rPr>
      <t>2</t>
    </r>
  </si>
  <si>
    <r>
      <t>2</t>
    </r>
    <r>
      <rPr>
        <sz val="10"/>
        <rFont val="Courier New"/>
        <family val="3"/>
      </rPr>
      <t xml:space="preserve"> Alaska in the West Contract is non-underwritten therefore not included in the total</t>
    </r>
  </si>
  <si>
    <t xml:space="preserve">Outpatient Ambulatory Patient Group Weights </t>
  </si>
  <si>
    <t xml:space="preserve">Inpatient Relative Weighted Products (000) </t>
  </si>
  <si>
    <t xml:space="preserve">Inpatient Relative Weighted Products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</si>
</sst>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1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0"/>
      <name val="Courier New"/>
      <family val="3"/>
    </font>
    <font>
      <i/>
      <sz val="10"/>
      <name val="Courier New"/>
      <family val="3"/>
    </font>
    <font>
      <vertAlign val="superscript"/>
      <sz val="10"/>
      <name val="Courier New"/>
      <family val="3"/>
    </font>
    <font>
      <b/>
      <u val="single"/>
      <vertAlign val="superscript"/>
      <sz val="10"/>
      <name val="Courier New"/>
      <family val="3"/>
    </font>
    <font>
      <i/>
      <vertAlign val="superscript"/>
      <sz val="10"/>
      <name val="Courier New"/>
      <family val="3"/>
    </font>
    <font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0" fillId="0" borderId="0" xfId="15" applyNumberFormat="1" applyFont="1" applyAlignment="1">
      <alignment/>
    </xf>
    <xf numFmtId="16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60" workbookViewId="0" topLeftCell="A1">
      <selection activeCell="C33" sqref="C33"/>
    </sheetView>
  </sheetViews>
  <sheetFormatPr defaultColWidth="9.140625" defaultRowHeight="12.75"/>
  <cols>
    <col min="1" max="1" width="3.8515625" style="15" customWidth="1"/>
    <col min="2" max="2" width="3.57421875" style="15" customWidth="1"/>
    <col min="3" max="3" width="46.8515625" style="15" customWidth="1"/>
    <col min="4" max="4" width="14.7109375" style="15" customWidth="1"/>
    <col min="5" max="5" width="16.28125" style="15" customWidth="1"/>
    <col min="6" max="6" width="15.140625" style="15" customWidth="1"/>
    <col min="7" max="7" width="15.00390625" style="15" customWidth="1"/>
    <col min="8" max="8" width="16.140625" style="15" customWidth="1"/>
    <col min="9" max="9" width="18.140625" style="15" customWidth="1"/>
    <col min="10" max="16384" width="9.140625" style="15" customWidth="1"/>
  </cols>
  <sheetData>
    <row r="1" spans="1:9" ht="13.5">
      <c r="A1" s="29"/>
      <c r="B1" s="29"/>
      <c r="C1" s="29"/>
      <c r="D1" s="29"/>
      <c r="E1" s="29"/>
      <c r="F1" s="29"/>
      <c r="G1" s="29"/>
      <c r="H1" s="29"/>
      <c r="I1" s="29"/>
    </row>
    <row r="2" spans="1:9" ht="13.5">
      <c r="A2" s="29"/>
      <c r="B2" s="29"/>
      <c r="C2" s="29"/>
      <c r="D2" s="29"/>
      <c r="E2" s="29"/>
      <c r="F2" s="29"/>
      <c r="G2" s="29"/>
      <c r="H2" s="29"/>
      <c r="I2" s="29"/>
    </row>
    <row r="3" spans="1:9" ht="13.5">
      <c r="A3" s="14"/>
      <c r="B3" s="14"/>
      <c r="C3" s="14"/>
      <c r="D3" s="14"/>
      <c r="E3" s="14"/>
      <c r="F3" s="14"/>
      <c r="G3" s="14"/>
      <c r="H3" s="14"/>
      <c r="I3" s="14"/>
    </row>
    <row r="4" spans="1:9" ht="13.5">
      <c r="A4" s="16"/>
      <c r="B4" s="16"/>
      <c r="C4" s="16"/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4" t="s">
        <v>64</v>
      </c>
    </row>
    <row r="5" spans="4:9" s="16" customFormat="1" ht="13.5">
      <c r="D5" s="17" t="s">
        <v>5</v>
      </c>
      <c r="E5" s="17" t="s">
        <v>6</v>
      </c>
      <c r="F5" s="17" t="s">
        <v>6</v>
      </c>
      <c r="G5" s="17" t="s">
        <v>6</v>
      </c>
      <c r="H5" s="17" t="s">
        <v>7</v>
      </c>
      <c r="I5" s="17" t="s">
        <v>7</v>
      </c>
    </row>
    <row r="6" spans="1:9" s="16" customFormat="1" ht="13.5">
      <c r="A6" s="15"/>
      <c r="B6" s="15"/>
      <c r="C6" s="15"/>
      <c r="D6" s="15"/>
      <c r="E6" s="15"/>
      <c r="F6" s="15"/>
      <c r="G6" s="15"/>
      <c r="H6" s="15"/>
      <c r="I6" s="15"/>
    </row>
    <row r="7" ht="13.5">
      <c r="A7" s="18" t="s">
        <v>65</v>
      </c>
    </row>
    <row r="8" spans="1:9" ht="13.5">
      <c r="A8" s="19"/>
      <c r="B8" s="19"/>
      <c r="C8" s="19" t="s">
        <v>24</v>
      </c>
      <c r="D8" s="20">
        <v>1574789</v>
      </c>
      <c r="E8" s="20">
        <v>1548786.5</v>
      </c>
      <c r="F8" s="20">
        <v>1459066.5</v>
      </c>
      <c r="G8" s="20">
        <v>1395935</v>
      </c>
      <c r="H8" s="21">
        <f aca="true" t="shared" si="0" ref="H8:I12">F8-E8</f>
        <v>-89720</v>
      </c>
      <c r="I8" s="21">
        <f t="shared" si="0"/>
        <v>-63131.5</v>
      </c>
    </row>
    <row r="9" spans="1:9" ht="13.5">
      <c r="A9" s="19"/>
      <c r="B9" s="19"/>
      <c r="C9" s="19" t="s">
        <v>25</v>
      </c>
      <c r="D9" s="20">
        <v>2253716</v>
      </c>
      <c r="E9" s="20">
        <v>2223501.5</v>
      </c>
      <c r="F9" s="20">
        <v>2107419</v>
      </c>
      <c r="G9" s="20">
        <v>2028076.5</v>
      </c>
      <c r="H9" s="21">
        <f t="shared" si="0"/>
        <v>-116082.5</v>
      </c>
      <c r="I9" s="21">
        <f t="shared" si="0"/>
        <v>-79342.5</v>
      </c>
    </row>
    <row r="10" spans="1:9" ht="13.5">
      <c r="A10" s="19"/>
      <c r="B10" s="19"/>
      <c r="C10" s="19" t="s">
        <v>26</v>
      </c>
      <c r="D10" s="20">
        <v>1110938.5</v>
      </c>
      <c r="E10" s="20">
        <v>1119462.5</v>
      </c>
      <c r="F10" s="20">
        <v>1130023.5</v>
      </c>
      <c r="G10" s="20">
        <v>1141903.5</v>
      </c>
      <c r="H10" s="21">
        <f t="shared" si="0"/>
        <v>10561</v>
      </c>
      <c r="I10" s="21">
        <f t="shared" si="0"/>
        <v>11880</v>
      </c>
    </row>
    <row r="11" spans="1:9" ht="13.5">
      <c r="A11" s="19"/>
      <c r="B11" s="19"/>
      <c r="C11" s="19" t="s">
        <v>27</v>
      </c>
      <c r="D11" s="20">
        <v>2027604</v>
      </c>
      <c r="E11" s="20">
        <v>2037394</v>
      </c>
      <c r="F11" s="20">
        <v>2043974.5</v>
      </c>
      <c r="G11" s="20">
        <v>2048697.5</v>
      </c>
      <c r="H11" s="21">
        <f t="shared" si="0"/>
        <v>6580.5</v>
      </c>
      <c r="I11" s="21">
        <f t="shared" si="0"/>
        <v>4723</v>
      </c>
    </row>
    <row r="12" spans="1:9" ht="13.5">
      <c r="A12" s="19"/>
      <c r="B12" s="19" t="s">
        <v>28</v>
      </c>
      <c r="C12" s="19"/>
      <c r="D12" s="20">
        <f>SUM(D8:D11)</f>
        <v>6967047.5</v>
      </c>
      <c r="E12" s="20">
        <f>SUM(E8:E11)</f>
        <v>6929144.5</v>
      </c>
      <c r="F12" s="20">
        <f>SUM(F8:F11)</f>
        <v>6740483.5</v>
      </c>
      <c r="G12" s="20">
        <f>SUM(G8:G11)</f>
        <v>6614612.5</v>
      </c>
      <c r="H12" s="21">
        <f t="shared" si="0"/>
        <v>-188661</v>
      </c>
      <c r="I12" s="21">
        <f t="shared" si="0"/>
        <v>-125871</v>
      </c>
    </row>
    <row r="13" spans="1:9" ht="13.5">
      <c r="A13" s="19"/>
      <c r="B13" s="19"/>
      <c r="C13" s="19" t="s">
        <v>29</v>
      </c>
      <c r="D13" s="20">
        <v>1653473</v>
      </c>
      <c r="E13" s="20">
        <v>1684994</v>
      </c>
      <c r="F13" s="20">
        <v>1714041</v>
      </c>
      <c r="G13" s="20">
        <v>1742836.5</v>
      </c>
      <c r="H13" s="21">
        <f>F13-E13</f>
        <v>29047</v>
      </c>
      <c r="I13" s="21">
        <f>G13-F13</f>
        <v>28795.5</v>
      </c>
    </row>
    <row r="14" spans="1:9" ht="13.5">
      <c r="A14" s="19" t="s">
        <v>30</v>
      </c>
      <c r="B14" s="19"/>
      <c r="C14" s="19"/>
      <c r="D14" s="20">
        <f>SUM(D12:D13)</f>
        <v>8620520.5</v>
      </c>
      <c r="E14" s="20">
        <f>SUM(E12:E13)</f>
        <v>8614138.5</v>
      </c>
      <c r="F14" s="20">
        <f>SUM(F12:F13)</f>
        <v>8454524.5</v>
      </c>
      <c r="G14" s="20">
        <f>SUM(G12:G13)</f>
        <v>8357449</v>
      </c>
      <c r="H14" s="21">
        <f>F14-E14</f>
        <v>-159614</v>
      </c>
      <c r="I14" s="21">
        <f>G14-F14</f>
        <v>-97075.5</v>
      </c>
    </row>
    <row r="17" ht="13.5">
      <c r="A17" s="18" t="s">
        <v>66</v>
      </c>
    </row>
    <row r="18" spans="1:9" ht="13.5">
      <c r="A18" s="19"/>
      <c r="B18" s="19"/>
      <c r="C18" s="19" t="s">
        <v>24</v>
      </c>
      <c r="D18" s="22">
        <v>225969.5</v>
      </c>
      <c r="E18" s="22">
        <v>223597.5</v>
      </c>
      <c r="F18" s="22">
        <v>221996.5</v>
      </c>
      <c r="G18" s="22">
        <v>219844</v>
      </c>
      <c r="H18" s="22">
        <f aca="true" t="shared" si="1" ref="H18:I24">F18-E18</f>
        <v>-1601</v>
      </c>
      <c r="I18" s="22">
        <f t="shared" si="1"/>
        <v>-2152.5</v>
      </c>
    </row>
    <row r="19" spans="1:9" ht="13.5">
      <c r="A19" s="19"/>
      <c r="B19" s="19"/>
      <c r="C19" s="19" t="s">
        <v>25</v>
      </c>
      <c r="D19" s="22">
        <v>209149.5</v>
      </c>
      <c r="E19" s="22">
        <v>206412</v>
      </c>
      <c r="F19" s="22">
        <v>202059</v>
      </c>
      <c r="G19" s="22">
        <v>198180</v>
      </c>
      <c r="H19" s="22">
        <f t="shared" si="1"/>
        <v>-4353</v>
      </c>
      <c r="I19" s="22">
        <f t="shared" si="1"/>
        <v>-3879</v>
      </c>
    </row>
    <row r="20" spans="1:9" ht="13.5">
      <c r="A20" s="19"/>
      <c r="B20" s="19"/>
      <c r="C20" s="19" t="s">
        <v>26</v>
      </c>
      <c r="D20" s="22">
        <v>22522.5</v>
      </c>
      <c r="E20" s="22">
        <v>21567</v>
      </c>
      <c r="F20" s="22">
        <v>20915.5</v>
      </c>
      <c r="G20" s="22">
        <v>20421.5</v>
      </c>
      <c r="H20" s="22">
        <f t="shared" si="1"/>
        <v>-651.5</v>
      </c>
      <c r="I20" s="22">
        <f t="shared" si="1"/>
        <v>-494</v>
      </c>
    </row>
    <row r="21" spans="1:9" ht="13.5">
      <c r="A21" s="19"/>
      <c r="B21" s="19"/>
      <c r="C21" s="19" t="s">
        <v>27</v>
      </c>
      <c r="D21" s="22">
        <v>47660</v>
      </c>
      <c r="E21" s="22">
        <v>45436.5</v>
      </c>
      <c r="F21" s="22">
        <v>43296</v>
      </c>
      <c r="G21" s="22">
        <v>41479.5</v>
      </c>
      <c r="H21" s="22">
        <f t="shared" si="1"/>
        <v>-2140.5</v>
      </c>
      <c r="I21" s="22">
        <f t="shared" si="1"/>
        <v>-1816.5</v>
      </c>
    </row>
    <row r="22" spans="1:9" ht="13.5">
      <c r="A22" s="19"/>
      <c r="B22" s="19" t="s">
        <v>28</v>
      </c>
      <c r="C22" s="19"/>
      <c r="D22" s="22">
        <f>SUM(D18:D21)</f>
        <v>505301.5</v>
      </c>
      <c r="E22" s="22">
        <f>SUM(E18:E21)</f>
        <v>497013</v>
      </c>
      <c r="F22" s="22">
        <f>SUM(F18:F21)</f>
        <v>488267</v>
      </c>
      <c r="G22" s="22">
        <f>SUM(G18:G21)</f>
        <v>479925</v>
      </c>
      <c r="H22" s="22">
        <f t="shared" si="1"/>
        <v>-8746</v>
      </c>
      <c r="I22" s="22">
        <f t="shared" si="1"/>
        <v>-8342</v>
      </c>
    </row>
    <row r="23" spans="1:9" ht="13.5">
      <c r="A23" s="19"/>
      <c r="B23" s="19"/>
      <c r="C23" s="19" t="s">
        <v>29</v>
      </c>
      <c r="D23" s="22">
        <v>25070.5</v>
      </c>
      <c r="E23" s="22">
        <v>24963.5</v>
      </c>
      <c r="F23" s="22">
        <v>24773</v>
      </c>
      <c r="G23" s="22">
        <v>24585.5</v>
      </c>
      <c r="H23" s="22">
        <f t="shared" si="1"/>
        <v>-190.5</v>
      </c>
      <c r="I23" s="22">
        <f t="shared" si="1"/>
        <v>-187.5</v>
      </c>
    </row>
    <row r="24" spans="1:9" ht="13.5">
      <c r="A24" s="19" t="s">
        <v>30</v>
      </c>
      <c r="B24" s="19"/>
      <c r="C24" s="19"/>
      <c r="D24" s="22">
        <f>SUM(D22:D23)</f>
        <v>530372</v>
      </c>
      <c r="E24" s="22">
        <f>SUM(E22:E23)</f>
        <v>521976.5</v>
      </c>
      <c r="F24" s="22">
        <f>SUM(F22:F23)</f>
        <v>513040</v>
      </c>
      <c r="G24" s="22">
        <f>SUM(G22:G23)</f>
        <v>504510.5</v>
      </c>
      <c r="H24" s="22">
        <f t="shared" si="1"/>
        <v>-8936.5</v>
      </c>
      <c r="I24" s="22">
        <f t="shared" si="1"/>
        <v>-8529.5</v>
      </c>
    </row>
    <row r="27" ht="13.5">
      <c r="A27" s="18" t="s">
        <v>67</v>
      </c>
    </row>
    <row r="28" spans="1:9" ht="13.5">
      <c r="A28" s="19"/>
      <c r="B28" s="19"/>
      <c r="C28" s="19" t="s">
        <v>24</v>
      </c>
      <c r="D28" s="23">
        <v>1800758.5</v>
      </c>
      <c r="E28" s="23">
        <v>1772384</v>
      </c>
      <c r="F28" s="23">
        <v>1681063</v>
      </c>
      <c r="G28" s="23">
        <v>1615779</v>
      </c>
      <c r="H28" s="23">
        <v>-30746.5</v>
      </c>
      <c r="I28" s="23">
        <v>-92922</v>
      </c>
    </row>
    <row r="29" spans="1:9" ht="13.5">
      <c r="A29" s="19"/>
      <c r="B29" s="19"/>
      <c r="C29" s="19" t="s">
        <v>25</v>
      </c>
      <c r="D29" s="23">
        <v>2462865.5</v>
      </c>
      <c r="E29" s="23">
        <v>2429913.5</v>
      </c>
      <c r="F29" s="23">
        <v>2309478</v>
      </c>
      <c r="G29" s="23">
        <v>2226256.5</v>
      </c>
      <c r="H29" s="23">
        <v>-35689.5</v>
      </c>
      <c r="I29" s="23">
        <v>-124788.5</v>
      </c>
    </row>
    <row r="30" spans="1:9" ht="13.5">
      <c r="A30" s="19"/>
      <c r="B30" s="19"/>
      <c r="C30" s="19" t="s">
        <v>26</v>
      </c>
      <c r="D30" s="23">
        <v>1133461</v>
      </c>
      <c r="E30" s="23">
        <v>1141029.5</v>
      </c>
      <c r="F30" s="23">
        <v>1150939</v>
      </c>
      <c r="G30" s="23">
        <v>1162325</v>
      </c>
      <c r="H30" s="23">
        <v>6613</v>
      </c>
      <c r="I30" s="23">
        <v>9258</v>
      </c>
    </row>
    <row r="31" spans="1:9" ht="13.5">
      <c r="A31" s="19"/>
      <c r="B31" s="19"/>
      <c r="C31" s="19" t="s">
        <v>27</v>
      </c>
      <c r="D31" s="23">
        <v>2075264</v>
      </c>
      <c r="E31" s="23">
        <v>2082830.5</v>
      </c>
      <c r="F31" s="23">
        <v>2087270.5</v>
      </c>
      <c r="G31" s="23">
        <v>2090177</v>
      </c>
      <c r="H31" s="23">
        <v>5343</v>
      </c>
      <c r="I31" s="23">
        <v>2299.5</v>
      </c>
    </row>
    <row r="32" spans="1:9" ht="13.5">
      <c r="A32" s="19"/>
      <c r="B32" s="19" t="s">
        <v>28</v>
      </c>
      <c r="C32" s="19"/>
      <c r="D32" s="23">
        <f>SUM(D28:D31)</f>
        <v>7472349</v>
      </c>
      <c r="E32" s="23">
        <v>7977650.5</v>
      </c>
      <c r="F32" s="23">
        <v>7923170.5</v>
      </c>
      <c r="G32" s="23">
        <v>7717017.5</v>
      </c>
      <c r="H32" s="23">
        <v>-54480</v>
      </c>
      <c r="I32" s="23">
        <v>-206153</v>
      </c>
    </row>
    <row r="33" spans="1:9" ht="13.5">
      <c r="A33" s="19"/>
      <c r="B33" s="19"/>
      <c r="C33" s="19" t="s">
        <v>29</v>
      </c>
      <c r="D33" s="23">
        <v>1678543.5</v>
      </c>
      <c r="E33" s="23">
        <v>1709957.5</v>
      </c>
      <c r="F33" s="23">
        <v>1738814</v>
      </c>
      <c r="G33" s="23">
        <v>1767422</v>
      </c>
      <c r="H33" s="23">
        <v>31307</v>
      </c>
      <c r="I33" s="23">
        <v>28666</v>
      </c>
    </row>
    <row r="34" spans="1:9" ht="13.5">
      <c r="A34" s="19" t="s">
        <v>30</v>
      </c>
      <c r="B34" s="19"/>
      <c r="C34" s="19"/>
      <c r="D34" s="23">
        <v>9150892.5</v>
      </c>
      <c r="E34" s="23">
        <v>9136115</v>
      </c>
      <c r="F34" s="23">
        <v>8967564.5</v>
      </c>
      <c r="G34" s="23">
        <v>8861959.5</v>
      </c>
      <c r="H34" s="23">
        <v>-23173</v>
      </c>
      <c r="I34" s="23">
        <v>-177487</v>
      </c>
    </row>
    <row r="37" ht="15.75">
      <c r="A37" s="24" t="s">
        <v>69</v>
      </c>
    </row>
    <row r="48" spans="1:3" ht="13.5">
      <c r="A48" s="19"/>
      <c r="B48" s="19"/>
      <c r="C48" s="19"/>
    </row>
    <row r="49" spans="1:3" ht="13.5">
      <c r="A49" s="19"/>
      <c r="B49" s="19"/>
      <c r="C49" s="19"/>
    </row>
    <row r="50" spans="1:9" ht="13.5">
      <c r="A50" s="19"/>
      <c r="B50" s="19"/>
      <c r="C50" s="19"/>
      <c r="I50" s="25"/>
    </row>
    <row r="51" spans="1:9" ht="13.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3.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3.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3.5">
      <c r="A54" s="14"/>
      <c r="B54" s="14"/>
      <c r="C54" s="14"/>
      <c r="D54" s="14"/>
      <c r="E54" s="14"/>
      <c r="F54" s="14"/>
      <c r="G54" s="14"/>
      <c r="H54" s="14"/>
      <c r="I54" s="14"/>
    </row>
    <row r="55" spans="4:9" s="16" customFormat="1" ht="13.5">
      <c r="D55" s="14" t="s">
        <v>59</v>
      </c>
      <c r="E55" s="14" t="s">
        <v>60</v>
      </c>
      <c r="F55" s="14" t="s">
        <v>61</v>
      </c>
      <c r="G55" s="14" t="s">
        <v>62</v>
      </c>
      <c r="H55" s="14" t="s">
        <v>63</v>
      </c>
      <c r="I55" s="14" t="s">
        <v>64</v>
      </c>
    </row>
    <row r="56" spans="4:9" s="16" customFormat="1" ht="13.5">
      <c r="D56" s="17" t="s">
        <v>5</v>
      </c>
      <c r="E56" s="17" t="s">
        <v>6</v>
      </c>
      <c r="F56" s="17" t="s">
        <v>6</v>
      </c>
      <c r="G56" s="17" t="s">
        <v>6</v>
      </c>
      <c r="H56" s="17" t="s">
        <v>7</v>
      </c>
      <c r="I56" s="17" t="s">
        <v>7</v>
      </c>
    </row>
    <row r="58" spans="1:9" ht="15.75">
      <c r="A58" s="18" t="s">
        <v>70</v>
      </c>
      <c r="H58" s="22">
        <f aca="true" t="shared" si="2" ref="H58:H68">F58-E58</f>
        <v>0</v>
      </c>
      <c r="I58" s="22">
        <f aca="true" t="shared" si="3" ref="I58:I68">G58-F58</f>
        <v>0</v>
      </c>
    </row>
    <row r="59" spans="2:9" ht="13.5">
      <c r="B59" s="19" t="s">
        <v>8</v>
      </c>
      <c r="C59" s="19"/>
      <c r="D59" s="22">
        <v>986339</v>
      </c>
      <c r="E59" s="22">
        <v>998200</v>
      </c>
      <c r="F59" s="22">
        <v>1014410</v>
      </c>
      <c r="G59" s="22">
        <v>1020878</v>
      </c>
      <c r="H59" s="22">
        <f t="shared" si="2"/>
        <v>16210</v>
      </c>
      <c r="I59" s="22">
        <f t="shared" si="3"/>
        <v>6468</v>
      </c>
    </row>
    <row r="60" spans="2:9" ht="13.5">
      <c r="B60" s="19" t="s">
        <v>9</v>
      </c>
      <c r="C60" s="19"/>
      <c r="D60" s="22">
        <v>563919</v>
      </c>
      <c r="E60" s="22">
        <v>1044391</v>
      </c>
      <c r="F60" s="22">
        <v>1058589</v>
      </c>
      <c r="G60" s="22">
        <v>1059301</v>
      </c>
      <c r="H60" s="22">
        <f t="shared" si="2"/>
        <v>14198</v>
      </c>
      <c r="I60" s="22">
        <f t="shared" si="3"/>
        <v>712</v>
      </c>
    </row>
    <row r="61" spans="2:9" ht="13.5">
      <c r="B61" s="19" t="s">
        <v>10</v>
      </c>
      <c r="C61" s="19"/>
      <c r="D61" s="22">
        <v>1043049</v>
      </c>
      <c r="E61" s="22">
        <v>1046897</v>
      </c>
      <c r="F61" s="22">
        <v>1063586</v>
      </c>
      <c r="G61" s="22">
        <v>1073670</v>
      </c>
      <c r="H61" s="22">
        <f t="shared" si="2"/>
        <v>16689</v>
      </c>
      <c r="I61" s="22">
        <f t="shared" si="3"/>
        <v>10084</v>
      </c>
    </row>
    <row r="62" spans="2:9" ht="13.5">
      <c r="B62" s="19" t="s">
        <v>11</v>
      </c>
      <c r="C62" s="19"/>
      <c r="D62" s="22">
        <v>247253</v>
      </c>
      <c r="E62" s="22">
        <v>250800</v>
      </c>
      <c r="F62" s="22">
        <v>106660</v>
      </c>
      <c r="G62" s="22">
        <v>108935</v>
      </c>
      <c r="H62" s="22">
        <f t="shared" si="2"/>
        <v>-144140</v>
      </c>
      <c r="I62" s="22">
        <f t="shared" si="3"/>
        <v>2275</v>
      </c>
    </row>
    <row r="63" spans="2:9" ht="13.5">
      <c r="B63" s="19" t="s">
        <v>12</v>
      </c>
      <c r="C63" s="19"/>
      <c r="D63" s="22">
        <v>156258</v>
      </c>
      <c r="E63" s="22">
        <v>118389</v>
      </c>
      <c r="F63" s="22">
        <v>120691</v>
      </c>
      <c r="G63" s="22">
        <v>121374</v>
      </c>
      <c r="H63" s="22">
        <f t="shared" si="2"/>
        <v>2302</v>
      </c>
      <c r="I63" s="22">
        <f t="shared" si="3"/>
        <v>683</v>
      </c>
    </row>
    <row r="64" spans="2:9" ht="13.5">
      <c r="B64" s="19" t="s">
        <v>54</v>
      </c>
      <c r="C64" s="19"/>
      <c r="D64" s="22">
        <v>10176</v>
      </c>
      <c r="E64" s="22">
        <v>1242</v>
      </c>
      <c r="F64" s="22">
        <v>1242</v>
      </c>
      <c r="G64" s="22">
        <v>1242</v>
      </c>
      <c r="H64" s="22">
        <f>F64-E64</f>
        <v>0</v>
      </c>
      <c r="I64" s="22">
        <f>G64-F64</f>
        <v>0</v>
      </c>
    </row>
    <row r="65" spans="2:9" ht="13.5">
      <c r="B65" s="19" t="s">
        <v>13</v>
      </c>
      <c r="C65" s="19"/>
      <c r="D65" s="22">
        <v>58282</v>
      </c>
      <c r="E65" s="22">
        <v>41503</v>
      </c>
      <c r="F65" s="22">
        <v>51907</v>
      </c>
      <c r="G65" s="22">
        <v>55586</v>
      </c>
      <c r="H65" s="22">
        <f t="shared" si="2"/>
        <v>10404</v>
      </c>
      <c r="I65" s="22">
        <f t="shared" si="3"/>
        <v>3679</v>
      </c>
    </row>
    <row r="66" spans="2:9" ht="13.5">
      <c r="B66" s="19"/>
      <c r="C66" s="19" t="s">
        <v>14</v>
      </c>
      <c r="D66" s="22">
        <f>SUM(D59:D61)+D65</f>
        <v>2651589</v>
      </c>
      <c r="E66" s="22">
        <f>SUM(E59:E61)+E65</f>
        <v>3130991</v>
      </c>
      <c r="F66" s="22">
        <f>SUM(F59:F61)+F65</f>
        <v>3188492</v>
      </c>
      <c r="G66" s="22">
        <f>SUM(G59:G61)+G65</f>
        <v>3209435</v>
      </c>
      <c r="H66" s="22">
        <f t="shared" si="2"/>
        <v>57501</v>
      </c>
      <c r="I66" s="22">
        <f t="shared" si="3"/>
        <v>20943</v>
      </c>
    </row>
    <row r="67" spans="2:9" ht="13.5">
      <c r="B67" s="19"/>
      <c r="C67" s="19" t="s">
        <v>15</v>
      </c>
      <c r="D67" s="22">
        <f>SUM(D62:D64)</f>
        <v>413687</v>
      </c>
      <c r="E67" s="22">
        <f>SUM(E62:E64)</f>
        <v>370431</v>
      </c>
      <c r="F67" s="22">
        <f>SUM(F62:F64)</f>
        <v>228593</v>
      </c>
      <c r="G67" s="22">
        <f>SUM(G62:G64)</f>
        <v>231551</v>
      </c>
      <c r="H67" s="22">
        <f t="shared" si="2"/>
        <v>-141838</v>
      </c>
      <c r="I67" s="22">
        <f t="shared" si="3"/>
        <v>2958</v>
      </c>
    </row>
    <row r="68" spans="2:9" ht="13.5">
      <c r="B68" s="19"/>
      <c r="C68" s="19" t="s">
        <v>55</v>
      </c>
      <c r="D68" s="22">
        <f>SUM(D66:D67)</f>
        <v>3065276</v>
      </c>
      <c r="E68" s="22">
        <f>SUM(E66:E67)</f>
        <v>3501422</v>
      </c>
      <c r="F68" s="22">
        <f>SUM(F66:F67)</f>
        <v>3417085</v>
      </c>
      <c r="G68" s="22">
        <f>SUM(G66:G67)</f>
        <v>3440986</v>
      </c>
      <c r="H68" s="22">
        <f t="shared" si="2"/>
        <v>-84337</v>
      </c>
      <c r="I68" s="22">
        <f t="shared" si="3"/>
        <v>23901</v>
      </c>
    </row>
    <row r="71" ht="13.5">
      <c r="A71" s="16" t="s">
        <v>16</v>
      </c>
    </row>
    <row r="72" spans="2:9" ht="13.5">
      <c r="B72" s="19" t="s">
        <v>8</v>
      </c>
      <c r="D72" s="22">
        <v>278267</v>
      </c>
      <c r="E72" s="22">
        <v>286615.01</v>
      </c>
      <c r="F72" s="22">
        <v>292347.3102</v>
      </c>
      <c r="G72" s="22">
        <v>298194.256404</v>
      </c>
      <c r="H72" s="22">
        <f aca="true" t="shared" si="4" ref="H72:I75">F72-E72</f>
        <v>5732.300199999998</v>
      </c>
      <c r="I72" s="22">
        <f t="shared" si="4"/>
        <v>5846.946203999978</v>
      </c>
    </row>
    <row r="73" spans="2:9" ht="13.5">
      <c r="B73" s="19" t="s">
        <v>9</v>
      </c>
      <c r="D73" s="22">
        <v>370165</v>
      </c>
      <c r="E73" s="22">
        <v>381269.95</v>
      </c>
      <c r="F73" s="22">
        <v>388895.34900000005</v>
      </c>
      <c r="G73" s="22">
        <v>396673.2559800001</v>
      </c>
      <c r="H73" s="22">
        <f t="shared" si="4"/>
        <v>7625.399000000034</v>
      </c>
      <c r="I73" s="22">
        <f t="shared" si="4"/>
        <v>7777.906980000029</v>
      </c>
    </row>
    <row r="74" spans="2:9" ht="15">
      <c r="B74" s="19" t="s">
        <v>71</v>
      </c>
      <c r="D74" s="22">
        <v>206511</v>
      </c>
      <c r="E74" s="22">
        <v>212706.33</v>
      </c>
      <c r="F74" s="22">
        <v>216960.45660000003</v>
      </c>
      <c r="G74" s="22">
        <v>221299.66573200005</v>
      </c>
      <c r="H74" s="22">
        <f t="shared" si="4"/>
        <v>4254.126600000047</v>
      </c>
      <c r="I74" s="22">
        <f t="shared" si="4"/>
        <v>4339.209132000018</v>
      </c>
    </row>
    <row r="75" spans="3:9" ht="13.5">
      <c r="C75" s="15" t="s">
        <v>17</v>
      </c>
      <c r="D75" s="22">
        <f>SUM(D72:D74)</f>
        <v>854943</v>
      </c>
      <c r="E75" s="22">
        <f>SUM(E72:E74)</f>
        <v>880591.2899999999</v>
      </c>
      <c r="F75" s="22">
        <f>SUM(F72:F74)</f>
        <v>898203.1158000001</v>
      </c>
      <c r="G75" s="22">
        <f>SUM(G72:G74)</f>
        <v>916167.178116</v>
      </c>
      <c r="H75" s="22">
        <f t="shared" si="4"/>
        <v>17611.825800000224</v>
      </c>
      <c r="I75" s="22">
        <f t="shared" si="4"/>
        <v>17964.06231599988</v>
      </c>
    </row>
    <row r="76" spans="8:9" ht="13.5">
      <c r="H76" s="22"/>
      <c r="I76" s="22"/>
    </row>
    <row r="78" ht="13.5">
      <c r="A78" s="16" t="s">
        <v>18</v>
      </c>
    </row>
    <row r="79" spans="2:9" ht="13.5">
      <c r="B79" s="19" t="s">
        <v>19</v>
      </c>
      <c r="D79" s="15">
        <v>4318</v>
      </c>
      <c r="E79" s="15">
        <v>4318</v>
      </c>
      <c r="F79" s="15">
        <v>4318</v>
      </c>
      <c r="G79" s="15">
        <v>4318</v>
      </c>
      <c r="H79" s="22">
        <f aca="true" t="shared" si="5" ref="H79:I83">F79-E79</f>
        <v>0</v>
      </c>
      <c r="I79" s="22">
        <f t="shared" si="5"/>
        <v>0</v>
      </c>
    </row>
    <row r="80" spans="2:9" ht="13.5">
      <c r="B80" s="19" t="s">
        <v>68</v>
      </c>
      <c r="D80" s="15">
        <v>70</v>
      </c>
      <c r="E80" s="15">
        <v>70</v>
      </c>
      <c r="F80" s="15">
        <v>70</v>
      </c>
      <c r="G80" s="15">
        <v>70</v>
      </c>
      <c r="H80" s="22">
        <f t="shared" si="5"/>
        <v>0</v>
      </c>
      <c r="I80" s="22">
        <f t="shared" si="5"/>
        <v>0</v>
      </c>
    </row>
    <row r="81" spans="2:9" ht="13.5">
      <c r="B81" s="19" t="s">
        <v>20</v>
      </c>
      <c r="D81" s="15">
        <v>409</v>
      </c>
      <c r="E81" s="15">
        <v>409</v>
      </c>
      <c r="F81" s="15">
        <v>409</v>
      </c>
      <c r="G81" s="15">
        <v>409</v>
      </c>
      <c r="H81" s="22">
        <f t="shared" si="5"/>
        <v>0</v>
      </c>
      <c r="I81" s="22">
        <f t="shared" si="5"/>
        <v>0</v>
      </c>
    </row>
    <row r="82" spans="2:9" ht="13.5">
      <c r="B82" s="19" t="s">
        <v>21</v>
      </c>
      <c r="D82" s="15">
        <v>417</v>
      </c>
      <c r="E82" s="15">
        <v>417</v>
      </c>
      <c r="F82" s="15">
        <v>417</v>
      </c>
      <c r="G82" s="15">
        <v>417</v>
      </c>
      <c r="H82" s="22">
        <f t="shared" si="5"/>
        <v>0</v>
      </c>
      <c r="I82" s="22">
        <f t="shared" si="5"/>
        <v>0</v>
      </c>
    </row>
    <row r="83" spans="2:9" ht="13.5">
      <c r="B83" s="19" t="s">
        <v>22</v>
      </c>
      <c r="D83" s="15">
        <v>259</v>
      </c>
      <c r="E83" s="15">
        <v>259</v>
      </c>
      <c r="F83" s="15">
        <v>259</v>
      </c>
      <c r="G83" s="15">
        <v>259</v>
      </c>
      <c r="H83" s="22">
        <f t="shared" si="5"/>
        <v>0</v>
      </c>
      <c r="I83" s="22">
        <f t="shared" si="5"/>
        <v>0</v>
      </c>
    </row>
    <row r="87" ht="15.75">
      <c r="A87" s="24" t="s">
        <v>69</v>
      </c>
    </row>
    <row r="88" ht="15.75">
      <c r="A88" s="24"/>
    </row>
    <row r="89" ht="15.75">
      <c r="A89" s="24"/>
    </row>
    <row r="90" ht="15.75">
      <c r="A90" s="24" t="s">
        <v>72</v>
      </c>
    </row>
    <row r="91" ht="15.75">
      <c r="A91" s="24"/>
    </row>
    <row r="92" ht="15.75">
      <c r="A92" s="24"/>
    </row>
    <row r="94" ht="13.5">
      <c r="I94" s="25"/>
    </row>
    <row r="95" spans="1:9" ht="13.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3.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3.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3.5">
      <c r="A98" s="14"/>
      <c r="B98" s="14"/>
      <c r="C98" s="14"/>
      <c r="D98" s="14"/>
      <c r="E98" s="14"/>
      <c r="F98" s="14"/>
      <c r="G98" s="14"/>
      <c r="H98" s="14"/>
      <c r="I98" s="14"/>
    </row>
    <row r="99" spans="4:9" s="16" customFormat="1" ht="13.5">
      <c r="D99" s="14" t="s">
        <v>59</v>
      </c>
      <c r="E99" s="14" t="s">
        <v>60</v>
      </c>
      <c r="F99" s="14" t="s">
        <v>61</v>
      </c>
      <c r="G99" s="14" t="s">
        <v>62</v>
      </c>
      <c r="H99" s="14" t="s">
        <v>63</v>
      </c>
      <c r="I99" s="14" t="s">
        <v>64</v>
      </c>
    </row>
    <row r="100" spans="4:9" s="16" customFormat="1" ht="13.5">
      <c r="D100" s="17" t="s">
        <v>5</v>
      </c>
      <c r="E100" s="17" t="s">
        <v>6</v>
      </c>
      <c r="F100" s="17" t="s">
        <v>6</v>
      </c>
      <c r="G100" s="17" t="s">
        <v>6</v>
      </c>
      <c r="H100" s="17" t="s">
        <v>7</v>
      </c>
      <c r="I100" s="17" t="s">
        <v>7</v>
      </c>
    </row>
    <row r="102" ht="13.5">
      <c r="A102" s="18" t="s">
        <v>58</v>
      </c>
    </row>
    <row r="103" spans="2:9" ht="13.5">
      <c r="B103" s="19" t="s">
        <v>31</v>
      </c>
      <c r="C103" s="19"/>
      <c r="D103" s="26">
        <v>281471</v>
      </c>
      <c r="E103" s="26">
        <v>267115</v>
      </c>
      <c r="F103" s="26">
        <v>266815</v>
      </c>
      <c r="G103" s="26">
        <v>267680</v>
      </c>
      <c r="H103" s="22">
        <f aca="true" t="shared" si="6" ref="H103:I109">F103-E103</f>
        <v>-300</v>
      </c>
      <c r="I103" s="22">
        <f t="shared" si="6"/>
        <v>865</v>
      </c>
    </row>
    <row r="104" spans="2:9" ht="13.5">
      <c r="B104" s="19" t="s">
        <v>32</v>
      </c>
      <c r="C104" s="19"/>
      <c r="D104" s="26">
        <v>928497</v>
      </c>
      <c r="E104" s="26">
        <v>881139</v>
      </c>
      <c r="F104" s="26">
        <v>880150</v>
      </c>
      <c r="G104" s="26">
        <v>883003</v>
      </c>
      <c r="H104" s="22">
        <f t="shared" si="6"/>
        <v>-989</v>
      </c>
      <c r="I104" s="22">
        <f t="shared" si="6"/>
        <v>2853</v>
      </c>
    </row>
    <row r="105" spans="2:9" ht="13.5">
      <c r="B105" s="19" t="s">
        <v>74</v>
      </c>
      <c r="C105" s="19"/>
      <c r="D105" s="26">
        <v>249558</v>
      </c>
      <c r="E105" s="26">
        <v>236829</v>
      </c>
      <c r="F105" s="26">
        <v>236563</v>
      </c>
      <c r="G105" s="26">
        <v>237330</v>
      </c>
      <c r="H105" s="22">
        <f t="shared" si="6"/>
        <v>-266</v>
      </c>
      <c r="I105" s="22">
        <f t="shared" si="6"/>
        <v>767</v>
      </c>
    </row>
    <row r="106" spans="2:9" ht="13.5">
      <c r="B106" s="19" t="s">
        <v>33</v>
      </c>
      <c r="C106" s="19"/>
      <c r="D106" s="26">
        <v>30394065</v>
      </c>
      <c r="E106" s="26">
        <v>31994104</v>
      </c>
      <c r="F106" s="26">
        <v>32050809</v>
      </c>
      <c r="G106" s="26">
        <v>32325912</v>
      </c>
      <c r="H106" s="22">
        <f t="shared" si="6"/>
        <v>56705</v>
      </c>
      <c r="I106" s="22">
        <f t="shared" si="6"/>
        <v>275103</v>
      </c>
    </row>
    <row r="107" spans="2:9" ht="13.5">
      <c r="B107" s="19" t="s">
        <v>34</v>
      </c>
      <c r="C107" s="19"/>
      <c r="D107" s="27">
        <f>D104/D103</f>
        <v>3.2987305974683006</v>
      </c>
      <c r="E107" s="27">
        <f>E104/E103</f>
        <v>3.2987252681429347</v>
      </c>
      <c r="F107" s="27">
        <f>F104/F103</f>
        <v>3.2987275827820777</v>
      </c>
      <c r="G107" s="27">
        <f>G104/G103</f>
        <v>3.298726090854752</v>
      </c>
      <c r="H107" s="22">
        <f t="shared" si="6"/>
        <v>2.314639143019548E-06</v>
      </c>
      <c r="I107" s="22">
        <f t="shared" si="6"/>
        <v>-1.4919273256808196E-06</v>
      </c>
    </row>
    <row r="108" spans="2:9" ht="13.5">
      <c r="B108" s="19" t="s">
        <v>35</v>
      </c>
      <c r="C108" s="19"/>
      <c r="D108" s="26">
        <v>29317963</v>
      </c>
      <c r="E108" s="26">
        <v>30322622</v>
      </c>
      <c r="F108" s="26">
        <v>30376356</v>
      </c>
      <c r="G108" s="26">
        <v>30637095</v>
      </c>
      <c r="H108" s="22">
        <f t="shared" si="6"/>
        <v>53734</v>
      </c>
      <c r="I108" s="22">
        <f t="shared" si="6"/>
        <v>260739</v>
      </c>
    </row>
    <row r="109" spans="2:9" ht="13.5">
      <c r="B109" s="19" t="s">
        <v>73</v>
      </c>
      <c r="C109" s="19"/>
      <c r="D109" s="26">
        <v>46454886</v>
      </c>
      <c r="E109" s="26">
        <v>48046787</v>
      </c>
      <c r="F109" s="26">
        <v>48131944</v>
      </c>
      <c r="G109" s="26">
        <v>48545077</v>
      </c>
      <c r="H109" s="22">
        <f t="shared" si="6"/>
        <v>85157</v>
      </c>
      <c r="I109" s="22">
        <f t="shared" si="6"/>
        <v>413133</v>
      </c>
    </row>
    <row r="112" ht="13.5">
      <c r="A112" s="18" t="s">
        <v>36</v>
      </c>
    </row>
    <row r="113" spans="2:9" ht="13.5">
      <c r="B113" s="15" t="s">
        <v>37</v>
      </c>
      <c r="D113" s="22">
        <v>9407592.473292181</v>
      </c>
      <c r="E113" s="22">
        <v>10022229.256614588</v>
      </c>
      <c r="F113" s="22">
        <v>10216637.084655378</v>
      </c>
      <c r="G113" s="22">
        <v>10400742.509088011</v>
      </c>
      <c r="H113" s="22">
        <f aca="true" t="shared" si="7" ref="H113:I115">F113-E113</f>
        <v>194407.8280407898</v>
      </c>
      <c r="I113" s="22">
        <f t="shared" si="7"/>
        <v>184105.42443263344</v>
      </c>
    </row>
    <row r="114" spans="2:9" ht="13.5">
      <c r="B114" s="15" t="s">
        <v>38</v>
      </c>
      <c r="D114" s="22">
        <v>2225163.2306031743</v>
      </c>
      <c r="E114" s="22">
        <v>2410289.357712702</v>
      </c>
      <c r="F114" s="22">
        <v>2451509.124159375</v>
      </c>
      <c r="G114" s="22">
        <v>2493650.7313167145</v>
      </c>
      <c r="H114" s="22">
        <f t="shared" si="7"/>
        <v>41219.76644667331</v>
      </c>
      <c r="I114" s="22">
        <f t="shared" si="7"/>
        <v>42141.60715733934</v>
      </c>
    </row>
    <row r="115" spans="3:9" ht="13.5">
      <c r="C115" s="15" t="s">
        <v>39</v>
      </c>
      <c r="D115" s="22">
        <v>11632755.703895357</v>
      </c>
      <c r="E115" s="22">
        <v>12432518.61432729</v>
      </c>
      <c r="F115" s="22">
        <v>12668146.208814753</v>
      </c>
      <c r="G115" s="22">
        <v>12894393.240404725</v>
      </c>
      <c r="H115" s="22">
        <f t="shared" si="7"/>
        <v>235627.59448746406</v>
      </c>
      <c r="I115" s="22">
        <f t="shared" si="7"/>
        <v>226247.03158997186</v>
      </c>
    </row>
    <row r="116" spans="4:7" ht="13.5">
      <c r="D116" s="22"/>
      <c r="E116" s="22"/>
      <c r="F116" s="22"/>
      <c r="G116" s="22"/>
    </row>
    <row r="117" spans="2:7" ht="13.5">
      <c r="B117" s="28" t="s">
        <v>37</v>
      </c>
      <c r="D117" s="22"/>
      <c r="E117" s="22"/>
      <c r="F117" s="22"/>
      <c r="G117" s="22"/>
    </row>
    <row r="118" spans="2:9" ht="13.5">
      <c r="B118" s="15" t="s">
        <v>24</v>
      </c>
      <c r="D118" s="22">
        <v>8608464.309809525</v>
      </c>
      <c r="E118" s="22">
        <v>9193914.110512635</v>
      </c>
      <c r="F118" s="22">
        <v>9376302.038553424</v>
      </c>
      <c r="G118" s="22">
        <v>9546838.612986058</v>
      </c>
      <c r="H118" s="22">
        <f aca="true" t="shared" si="8" ref="H118:I120">F118-E118</f>
        <v>182387.92804078944</v>
      </c>
      <c r="I118" s="22">
        <f t="shared" si="8"/>
        <v>170536.57443263382</v>
      </c>
    </row>
    <row r="119" spans="2:9" ht="13.5">
      <c r="B119" s="15" t="s">
        <v>40</v>
      </c>
      <c r="D119" s="22">
        <v>815634.6661019528</v>
      </c>
      <c r="E119" s="22">
        <v>829977.1361019528</v>
      </c>
      <c r="F119" s="22">
        <v>841997.0461019529</v>
      </c>
      <c r="G119" s="22">
        <v>855565.8961019528</v>
      </c>
      <c r="H119" s="22">
        <f t="shared" si="8"/>
        <v>12019.910000000149</v>
      </c>
      <c r="I119" s="22">
        <f t="shared" si="8"/>
        <v>13568.84999999986</v>
      </c>
    </row>
    <row r="120" spans="3:9" ht="13.5">
      <c r="C120" s="15" t="s">
        <v>41</v>
      </c>
      <c r="D120" s="22">
        <v>9424098.975911478</v>
      </c>
      <c r="E120" s="22">
        <v>10023891.246614587</v>
      </c>
      <c r="F120" s="22">
        <v>10218299.084655378</v>
      </c>
      <c r="G120" s="22">
        <v>10402404.509088011</v>
      </c>
      <c r="H120" s="22">
        <f t="shared" si="8"/>
        <v>194407.83804079145</v>
      </c>
      <c r="I120" s="22">
        <f t="shared" si="8"/>
        <v>184105.42443263344</v>
      </c>
    </row>
    <row r="121" spans="4:7" ht="13.5">
      <c r="D121" s="22"/>
      <c r="E121" s="22"/>
      <c r="F121" s="22"/>
      <c r="G121" s="22"/>
    </row>
    <row r="122" spans="2:7" ht="13.5">
      <c r="B122" s="28" t="s">
        <v>38</v>
      </c>
      <c r="D122" s="22"/>
      <c r="E122" s="22"/>
      <c r="F122" s="22"/>
      <c r="G122" s="22"/>
    </row>
    <row r="123" spans="2:9" ht="13.5">
      <c r="B123" s="15" t="s">
        <v>24</v>
      </c>
      <c r="D123" s="22">
        <v>1307873.1264285713</v>
      </c>
      <c r="E123" s="22">
        <v>1440767.664796035</v>
      </c>
      <c r="F123" s="22">
        <v>1471303.7312427089</v>
      </c>
      <c r="G123" s="22">
        <v>1501384.888400048</v>
      </c>
      <c r="H123" s="22">
        <f aca="true" t="shared" si="9" ref="H123:I125">F123-E123</f>
        <v>30536.066446673824</v>
      </c>
      <c r="I123" s="22">
        <f t="shared" si="9"/>
        <v>30081.157157339156</v>
      </c>
    </row>
    <row r="124" spans="2:9" ht="13.5">
      <c r="B124" s="15" t="s">
        <v>40</v>
      </c>
      <c r="D124" s="22">
        <v>931698.5129166667</v>
      </c>
      <c r="E124" s="22">
        <v>969516.6929166666</v>
      </c>
      <c r="F124" s="22">
        <v>980200.3929166666</v>
      </c>
      <c r="G124" s="22">
        <v>992260.8329166666</v>
      </c>
      <c r="H124" s="22">
        <f t="shared" si="9"/>
        <v>10683.699999999953</v>
      </c>
      <c r="I124" s="22">
        <f t="shared" si="9"/>
        <v>12060.44000000006</v>
      </c>
    </row>
    <row r="125" spans="3:9" ht="13.5">
      <c r="C125" s="15" t="s">
        <v>41</v>
      </c>
      <c r="D125" s="22">
        <v>2239571.639345238</v>
      </c>
      <c r="E125" s="22">
        <v>2410284.357712702</v>
      </c>
      <c r="F125" s="22">
        <v>2451504.124159375</v>
      </c>
      <c r="G125" s="22">
        <v>2493645.721316715</v>
      </c>
      <c r="H125" s="22">
        <f t="shared" si="9"/>
        <v>41219.76644667331</v>
      </c>
      <c r="I125" s="22">
        <f t="shared" si="9"/>
        <v>42141.597157339565</v>
      </c>
    </row>
    <row r="132" ht="13.5">
      <c r="H132" s="25"/>
    </row>
    <row r="140" ht="13.5">
      <c r="I140" s="25"/>
    </row>
    <row r="141" spans="1:9" ht="13.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3.5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3.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3.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4:9" s="16" customFormat="1" ht="13.5">
      <c r="D145" s="14" t="s">
        <v>59</v>
      </c>
      <c r="E145" s="14" t="s">
        <v>60</v>
      </c>
      <c r="F145" s="14" t="s">
        <v>61</v>
      </c>
      <c r="G145" s="14" t="s">
        <v>62</v>
      </c>
      <c r="H145" s="14" t="s">
        <v>63</v>
      </c>
      <c r="I145" s="14" t="s">
        <v>64</v>
      </c>
    </row>
    <row r="146" spans="4:9" s="16" customFormat="1" ht="13.5">
      <c r="D146" s="17" t="s">
        <v>5</v>
      </c>
      <c r="E146" s="17" t="s">
        <v>6</v>
      </c>
      <c r="F146" s="17" t="s">
        <v>6</v>
      </c>
      <c r="G146" s="17" t="s">
        <v>6</v>
      </c>
      <c r="H146" s="17" t="s">
        <v>7</v>
      </c>
      <c r="I146" s="17" t="s">
        <v>7</v>
      </c>
    </row>
    <row r="148" ht="13.5">
      <c r="A148" s="18" t="s">
        <v>42</v>
      </c>
    </row>
    <row r="149" ht="13.5">
      <c r="B149" s="19" t="s">
        <v>43</v>
      </c>
    </row>
    <row r="150" spans="3:9" ht="13.5">
      <c r="C150" s="19" t="s">
        <v>31</v>
      </c>
      <c r="D150" s="22">
        <v>103352</v>
      </c>
      <c r="E150" s="22">
        <v>114721</v>
      </c>
      <c r="F150" s="22">
        <v>127340</v>
      </c>
      <c r="G150" s="22">
        <v>141347</v>
      </c>
      <c r="H150" s="22">
        <f aca="true" t="shared" si="10" ref="H150:I152">F150-E150</f>
        <v>12619</v>
      </c>
      <c r="I150" s="22">
        <f t="shared" si="10"/>
        <v>14007</v>
      </c>
    </row>
    <row r="151" spans="3:9" ht="13.5">
      <c r="C151" s="19" t="s">
        <v>75</v>
      </c>
      <c r="D151" s="22">
        <v>101452</v>
      </c>
      <c r="E151" s="22">
        <v>112612</v>
      </c>
      <c r="F151" s="22">
        <v>124999</v>
      </c>
      <c r="G151" s="22">
        <v>138749</v>
      </c>
      <c r="H151" s="22">
        <f t="shared" si="10"/>
        <v>12387</v>
      </c>
      <c r="I151" s="22">
        <f t="shared" si="10"/>
        <v>13750</v>
      </c>
    </row>
    <row r="152" spans="3:9" ht="13.5">
      <c r="C152" s="19" t="s">
        <v>44</v>
      </c>
      <c r="D152" s="22">
        <v>7749530</v>
      </c>
      <c r="E152" s="22">
        <v>8989455</v>
      </c>
      <c r="F152" s="22">
        <v>10427768</v>
      </c>
      <c r="G152" s="22">
        <v>12096210</v>
      </c>
      <c r="H152" s="22">
        <f t="shared" si="10"/>
        <v>1438313</v>
      </c>
      <c r="I152" s="22">
        <f t="shared" si="10"/>
        <v>1668442</v>
      </c>
    </row>
    <row r="154" ht="13.5">
      <c r="B154" s="19" t="s">
        <v>45</v>
      </c>
    </row>
    <row r="155" spans="3:9" ht="13.5">
      <c r="C155" s="19" t="s">
        <v>31</v>
      </c>
      <c r="D155" s="22">
        <v>195334</v>
      </c>
      <c r="E155" s="22">
        <v>216821</v>
      </c>
      <c r="F155" s="22">
        <v>240671</v>
      </c>
      <c r="G155" s="22">
        <v>267145</v>
      </c>
      <c r="H155" s="22">
        <f aca="true" t="shared" si="11" ref="H155:I157">F155-E155</f>
        <v>23850</v>
      </c>
      <c r="I155" s="22">
        <f t="shared" si="11"/>
        <v>26474</v>
      </c>
    </row>
    <row r="156" spans="3:9" ht="13.5">
      <c r="C156" s="19" t="s">
        <v>75</v>
      </c>
      <c r="D156" s="22">
        <v>208659</v>
      </c>
      <c r="E156" s="22">
        <v>231611</v>
      </c>
      <c r="F156" s="22">
        <v>257089</v>
      </c>
      <c r="G156" s="22">
        <v>285369</v>
      </c>
      <c r="H156" s="22">
        <f t="shared" si="11"/>
        <v>25478</v>
      </c>
      <c r="I156" s="22">
        <f t="shared" si="11"/>
        <v>28280</v>
      </c>
    </row>
    <row r="157" spans="3:9" ht="13.5">
      <c r="C157" s="19" t="s">
        <v>44</v>
      </c>
      <c r="D157" s="22">
        <v>17601354</v>
      </c>
      <c r="E157" s="22">
        <v>20417571</v>
      </c>
      <c r="F157" s="22">
        <v>23684382</v>
      </c>
      <c r="G157" s="22">
        <v>27473883</v>
      </c>
      <c r="H157" s="22">
        <f t="shared" si="11"/>
        <v>3266811</v>
      </c>
      <c r="I157" s="22">
        <f t="shared" si="11"/>
        <v>3789501</v>
      </c>
    </row>
    <row r="159" ht="13.5">
      <c r="B159" s="19" t="s">
        <v>46</v>
      </c>
    </row>
    <row r="160" spans="3:9" ht="13.5">
      <c r="C160" s="19" t="s">
        <v>31</v>
      </c>
      <c r="D160" s="22">
        <v>415792</v>
      </c>
      <c r="E160" s="22">
        <v>461529</v>
      </c>
      <c r="F160" s="22">
        <v>512297</v>
      </c>
      <c r="G160" s="22">
        <v>568650</v>
      </c>
      <c r="H160" s="22">
        <f aca="true" t="shared" si="12" ref="H160:I162">F160-E160</f>
        <v>50768</v>
      </c>
      <c r="I160" s="22">
        <f t="shared" si="12"/>
        <v>56353</v>
      </c>
    </row>
    <row r="161" spans="3:9" ht="13.5">
      <c r="C161" s="19" t="s">
        <v>75</v>
      </c>
      <c r="D161" s="22">
        <v>605062</v>
      </c>
      <c r="E161" s="22">
        <v>671619</v>
      </c>
      <c r="F161" s="22">
        <v>745497</v>
      </c>
      <c r="G161" s="22">
        <v>827502</v>
      </c>
      <c r="H161" s="22">
        <f t="shared" si="12"/>
        <v>73878</v>
      </c>
      <c r="I161" s="22">
        <f t="shared" si="12"/>
        <v>82005</v>
      </c>
    </row>
    <row r="162" spans="3:9" ht="13.5">
      <c r="C162" s="19" t="s">
        <v>44</v>
      </c>
      <c r="D162" s="22">
        <v>30605268</v>
      </c>
      <c r="E162" s="22">
        <v>35502111</v>
      </c>
      <c r="F162" s="22">
        <v>41182449</v>
      </c>
      <c r="G162" s="22">
        <v>47771640</v>
      </c>
      <c r="H162" s="22">
        <f t="shared" si="12"/>
        <v>5680338</v>
      </c>
      <c r="I162" s="22">
        <f t="shared" si="12"/>
        <v>6589191</v>
      </c>
    </row>
    <row r="164" ht="13.5">
      <c r="B164" s="19" t="s">
        <v>47</v>
      </c>
    </row>
    <row r="165" spans="3:9" ht="13.5">
      <c r="C165" s="19" t="s">
        <v>48</v>
      </c>
      <c r="D165" s="22">
        <v>19349021</v>
      </c>
      <c r="E165" s="22">
        <v>20703452</v>
      </c>
      <c r="F165" s="22">
        <v>23903372</v>
      </c>
      <c r="G165" s="22">
        <v>25576608</v>
      </c>
      <c r="H165" s="22">
        <f>F165-E165</f>
        <v>3199920</v>
      </c>
      <c r="I165" s="22">
        <f>G165-F165</f>
        <v>1673236</v>
      </c>
    </row>
    <row r="167" ht="13.5">
      <c r="B167" s="19" t="s">
        <v>49</v>
      </c>
    </row>
    <row r="168" spans="3:9" ht="13.5">
      <c r="C168" s="19" t="s">
        <v>50</v>
      </c>
      <c r="D168" s="22">
        <v>8319965</v>
      </c>
      <c r="E168" s="22">
        <v>8486364</v>
      </c>
      <c r="F168" s="22">
        <v>8677148</v>
      </c>
      <c r="G168" s="22">
        <v>8850691</v>
      </c>
      <c r="H168" s="22">
        <f>F168-E168</f>
        <v>190784</v>
      </c>
      <c r="I168" s="22">
        <f>G168-F168</f>
        <v>173543</v>
      </c>
    </row>
    <row r="170" spans="2:9" ht="13.5">
      <c r="B170" s="15" t="s">
        <v>56</v>
      </c>
      <c r="D170" s="20">
        <v>89460</v>
      </c>
      <c r="E170" s="20">
        <v>90267</v>
      </c>
      <c r="F170" s="20">
        <v>96338</v>
      </c>
      <c r="G170" s="20">
        <v>98260</v>
      </c>
      <c r="H170" s="22">
        <f>F170-E170</f>
        <v>6071</v>
      </c>
      <c r="I170" s="22">
        <f>G170-F170</f>
        <v>1922</v>
      </c>
    </row>
    <row r="171" ht="13.5">
      <c r="C171" s="15" t="s">
        <v>57</v>
      </c>
    </row>
    <row r="174" ht="13.5">
      <c r="I174" s="25"/>
    </row>
  </sheetData>
  <mergeCells count="8">
    <mergeCell ref="A51:I51"/>
    <mergeCell ref="A52:I52"/>
    <mergeCell ref="A1:I1"/>
    <mergeCell ref="A2:I2"/>
    <mergeCell ref="A95:I95"/>
    <mergeCell ref="A96:I96"/>
    <mergeCell ref="A141:I141"/>
    <mergeCell ref="A142:I142"/>
  </mergeCells>
  <printOptions horizontalCentered="1"/>
  <pageMargins left="0.75" right="0.75" top="1" bottom="1" header="0.5" footer="0.5"/>
  <pageSetup fitToHeight="2" horizontalDpi="600" verticalDpi="600" orientation="landscape" scale="68" r:id="rId1"/>
  <headerFooter alignWithMargins="0">
    <oddHeader>&amp;C&amp;"Courier New,Bold"&amp;12Defense Health Program
Fiscal Year (FY) FY 2006 / 2007 Biennial Budget Estimate
Medical Workload and Productivity Data</oddHeader>
    <oddFooter>&amp;R&amp;"Courier New,Bold"Exhibit PB-11B, Medical Workload and Productivity Data
Page &amp;P of &amp;N  Pages</oddFooter>
  </headerFooter>
  <rowBreaks count="3" manualBreakCount="3">
    <brk id="51" max="255" man="1"/>
    <brk id="95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1">
      <selection activeCell="C70" sqref="C70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4.8515625" style="0" customWidth="1"/>
    <col min="4" max="9" width="9.140625" style="4" customWidth="1"/>
  </cols>
  <sheetData>
    <row r="2" spans="4:9" ht="12.75">
      <c r="D2" s="8" t="s">
        <v>0</v>
      </c>
      <c r="E2" s="8" t="s">
        <v>1</v>
      </c>
      <c r="F2" s="8" t="s">
        <v>2</v>
      </c>
      <c r="G2" s="8" t="s">
        <v>3</v>
      </c>
      <c r="H2" s="8" t="s">
        <v>23</v>
      </c>
      <c r="I2" s="8" t="s">
        <v>4</v>
      </c>
    </row>
    <row r="3" spans="1:9" ht="12.75">
      <c r="A3" s="7" t="s">
        <v>51</v>
      </c>
      <c r="D3" s="9" t="s">
        <v>5</v>
      </c>
      <c r="E3" s="9" t="s">
        <v>6</v>
      </c>
      <c r="F3" s="9" t="s">
        <v>6</v>
      </c>
      <c r="G3" s="9" t="s">
        <v>6</v>
      </c>
      <c r="H3" s="9" t="s">
        <v>7</v>
      </c>
      <c r="I3" s="9" t="s">
        <v>7</v>
      </c>
    </row>
    <row r="5" spans="1:3" ht="12.75">
      <c r="A5" s="2" t="s">
        <v>36</v>
      </c>
      <c r="B5" s="1"/>
      <c r="C5" s="1"/>
    </row>
    <row r="6" spans="1:9" ht="12.75">
      <c r="A6" s="1"/>
      <c r="B6" s="1" t="s">
        <v>37</v>
      </c>
      <c r="C6" s="1"/>
      <c r="D6" s="11">
        <v>3517423</v>
      </c>
      <c r="E6" s="11">
        <v>3522235</v>
      </c>
      <c r="F6" s="11">
        <v>3522235</v>
      </c>
      <c r="G6" s="11">
        <v>3522235</v>
      </c>
      <c r="H6" s="4">
        <f aca="true" t="shared" si="0" ref="H6:I8">F6-E6</f>
        <v>0</v>
      </c>
      <c r="I6" s="4">
        <f t="shared" si="0"/>
        <v>0</v>
      </c>
    </row>
    <row r="7" spans="1:9" ht="12.75">
      <c r="A7" s="1"/>
      <c r="B7" s="1" t="s">
        <v>38</v>
      </c>
      <c r="C7" s="1"/>
      <c r="D7" s="12">
        <v>734715</v>
      </c>
      <c r="E7" s="12">
        <v>800752</v>
      </c>
      <c r="F7" s="12">
        <v>800752</v>
      </c>
      <c r="G7" s="12">
        <v>800752</v>
      </c>
      <c r="H7" s="4">
        <f t="shared" si="0"/>
        <v>0</v>
      </c>
      <c r="I7" s="4">
        <f t="shared" si="0"/>
        <v>0</v>
      </c>
    </row>
    <row r="8" spans="1:9" ht="12.75">
      <c r="A8" s="1"/>
      <c r="B8" s="1"/>
      <c r="C8" s="1" t="s">
        <v>39</v>
      </c>
      <c r="D8" s="4">
        <f>SUM(D6:D7)</f>
        <v>4252138</v>
      </c>
      <c r="E8" s="4">
        <f>SUM(E6:E7)</f>
        <v>4322987</v>
      </c>
      <c r="F8" s="4">
        <f>SUM(F6:F7)</f>
        <v>4322987</v>
      </c>
      <c r="G8" s="4">
        <f>SUM(G6:G7)</f>
        <v>4322987</v>
      </c>
      <c r="H8" s="4">
        <f t="shared" si="0"/>
        <v>0</v>
      </c>
      <c r="I8" s="4">
        <f t="shared" si="0"/>
        <v>0</v>
      </c>
    </row>
    <row r="9" spans="1:3" ht="12.75">
      <c r="A9" s="1"/>
      <c r="B9" s="1"/>
      <c r="C9" s="1"/>
    </row>
    <row r="10" spans="1:3" ht="12.75">
      <c r="A10" s="1"/>
      <c r="B10" s="3" t="s">
        <v>37</v>
      </c>
      <c r="C10" s="1"/>
    </row>
    <row r="11" spans="1:9" ht="12.75">
      <c r="A11" s="1"/>
      <c r="B11" s="1" t="s">
        <v>24</v>
      </c>
      <c r="C11" s="1"/>
      <c r="D11" s="5">
        <v>3406545</v>
      </c>
      <c r="E11" s="5">
        <v>3411205</v>
      </c>
      <c r="F11" s="5">
        <v>3411205</v>
      </c>
      <c r="G11" s="5">
        <v>3411205</v>
      </c>
      <c r="H11" s="4">
        <f aca="true" t="shared" si="1" ref="H11:I13">F11-E11</f>
        <v>0</v>
      </c>
      <c r="I11" s="4">
        <f t="shared" si="1"/>
        <v>0</v>
      </c>
    </row>
    <row r="12" spans="1:9" ht="12.75">
      <c r="A12" s="1"/>
      <c r="B12" s="1" t="s">
        <v>40</v>
      </c>
      <c r="C12" s="1"/>
      <c r="D12" s="6">
        <v>112538</v>
      </c>
      <c r="E12" s="6">
        <v>112692</v>
      </c>
      <c r="F12" s="6">
        <v>112692</v>
      </c>
      <c r="G12" s="6">
        <v>112692</v>
      </c>
      <c r="H12" s="4">
        <f t="shared" si="1"/>
        <v>0</v>
      </c>
      <c r="I12" s="4">
        <f t="shared" si="1"/>
        <v>0</v>
      </c>
    </row>
    <row r="13" spans="1:9" ht="12.75">
      <c r="A13" s="1"/>
      <c r="B13" s="1"/>
      <c r="C13" s="1" t="s">
        <v>41</v>
      </c>
      <c r="D13" s="4">
        <f>SUM(D11:D12)</f>
        <v>3519083</v>
      </c>
      <c r="E13" s="4">
        <f>SUM(E11:E12)</f>
        <v>3523897</v>
      </c>
      <c r="F13" s="4">
        <f>SUM(F11:F12)</f>
        <v>3523897</v>
      </c>
      <c r="G13" s="4">
        <f>SUM(G11:G12)</f>
        <v>3523897</v>
      </c>
      <c r="H13" s="4">
        <f t="shared" si="1"/>
        <v>0</v>
      </c>
      <c r="I13" s="4">
        <f t="shared" si="1"/>
        <v>0</v>
      </c>
    </row>
    <row r="14" spans="1:3" ht="12.75">
      <c r="A14" s="1"/>
      <c r="B14" s="1"/>
      <c r="C14" s="1"/>
    </row>
    <row r="15" spans="1:3" ht="12.75">
      <c r="A15" s="1"/>
      <c r="B15" s="3" t="s">
        <v>38</v>
      </c>
      <c r="C15" s="1"/>
    </row>
    <row r="16" spans="1:9" ht="12.75">
      <c r="A16" s="1"/>
      <c r="B16" s="1" t="s">
        <v>24</v>
      </c>
      <c r="C16" s="1"/>
      <c r="D16" s="5">
        <v>454265</v>
      </c>
      <c r="E16" s="5">
        <v>495095</v>
      </c>
      <c r="F16" s="5">
        <v>495095</v>
      </c>
      <c r="G16" s="5">
        <v>495095</v>
      </c>
      <c r="H16" s="4">
        <f aca="true" t="shared" si="2" ref="H16:I18">F16-E16</f>
        <v>0</v>
      </c>
      <c r="I16" s="4">
        <f t="shared" si="2"/>
        <v>0</v>
      </c>
    </row>
    <row r="17" spans="1:9" ht="12.75">
      <c r="A17" s="1"/>
      <c r="B17" s="1" t="s">
        <v>40</v>
      </c>
      <c r="C17" s="1"/>
      <c r="D17" s="6">
        <v>280445</v>
      </c>
      <c r="E17" s="6">
        <v>305652</v>
      </c>
      <c r="F17" s="6">
        <v>305652</v>
      </c>
      <c r="G17" s="6">
        <v>305652</v>
      </c>
      <c r="H17" s="4">
        <f t="shared" si="2"/>
        <v>0</v>
      </c>
      <c r="I17" s="4">
        <f t="shared" si="2"/>
        <v>0</v>
      </c>
    </row>
    <row r="18" spans="1:9" ht="12.75">
      <c r="A18" s="1"/>
      <c r="B18" s="1"/>
      <c r="C18" s="1" t="s">
        <v>41</v>
      </c>
      <c r="D18" s="4">
        <f>SUM(D16:D17)</f>
        <v>734710</v>
      </c>
      <c r="E18" s="4">
        <f>SUM(E16:E17)</f>
        <v>800747</v>
      </c>
      <c r="F18" s="4">
        <f>SUM(F16:F17)</f>
        <v>800747</v>
      </c>
      <c r="G18" s="4">
        <f>SUM(G16:G17)</f>
        <v>800747</v>
      </c>
      <c r="H18" s="4">
        <f t="shared" si="2"/>
        <v>0</v>
      </c>
      <c r="I18" s="4">
        <f t="shared" si="2"/>
        <v>0</v>
      </c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4:9" ht="12.75">
      <c r="D22" s="8" t="s">
        <v>0</v>
      </c>
      <c r="E22" s="8" t="s">
        <v>1</v>
      </c>
      <c r="F22" s="8" t="s">
        <v>2</v>
      </c>
      <c r="G22" s="8" t="s">
        <v>3</v>
      </c>
      <c r="H22" s="8" t="s">
        <v>23</v>
      </c>
      <c r="I22" s="8" t="s">
        <v>4</v>
      </c>
    </row>
    <row r="23" spans="1:9" ht="12.75">
      <c r="A23" s="7" t="s">
        <v>52</v>
      </c>
      <c r="D23" s="9" t="s">
        <v>5</v>
      </c>
      <c r="E23" s="9" t="s">
        <v>6</v>
      </c>
      <c r="F23" s="9" t="s">
        <v>6</v>
      </c>
      <c r="G23" s="9" t="s">
        <v>6</v>
      </c>
      <c r="H23" s="9" t="s">
        <v>7</v>
      </c>
      <c r="I23" s="9" t="s">
        <v>7</v>
      </c>
    </row>
    <row r="25" spans="1:3" ht="12.75">
      <c r="A25" s="2" t="s">
        <v>36</v>
      </c>
      <c r="B25" s="1"/>
      <c r="C25" s="1"/>
    </row>
    <row r="26" spans="1:9" ht="12.75">
      <c r="A26" s="1"/>
      <c r="B26" s="1" t="s">
        <v>37</v>
      </c>
      <c r="C26" s="1"/>
      <c r="D26" s="4">
        <v>3485200.3932921807</v>
      </c>
      <c r="E26" s="4">
        <v>3992444.2966145873</v>
      </c>
      <c r="F26" s="4">
        <v>4099949.714655378</v>
      </c>
      <c r="G26" s="4">
        <v>4185954.0490880115</v>
      </c>
      <c r="H26" s="4">
        <f aca="true" t="shared" si="3" ref="H26:I28">F26-E26</f>
        <v>107505.4180407906</v>
      </c>
      <c r="I26" s="4">
        <f t="shared" si="3"/>
        <v>86004.3344326336</v>
      </c>
    </row>
    <row r="27" spans="1:9" ht="12.75">
      <c r="A27" s="1"/>
      <c r="B27" s="1" t="s">
        <v>38</v>
      </c>
      <c r="C27" s="1"/>
      <c r="D27" s="4">
        <v>719136.7606031746</v>
      </c>
      <c r="E27" s="4">
        <v>805326.5877127016</v>
      </c>
      <c r="F27" s="4">
        <v>818675.3841593754</v>
      </c>
      <c r="G27" s="4">
        <v>829354.4213167145</v>
      </c>
      <c r="H27" s="4">
        <f t="shared" si="3"/>
        <v>13348.796446673805</v>
      </c>
      <c r="I27" s="4">
        <f t="shared" si="3"/>
        <v>10679.037157339044</v>
      </c>
    </row>
    <row r="28" spans="1:9" ht="12.75">
      <c r="A28" s="1"/>
      <c r="B28" s="1"/>
      <c r="C28" s="1" t="s">
        <v>39</v>
      </c>
      <c r="D28" s="4">
        <f>SUM(D26:D27)</f>
        <v>4204337.153895356</v>
      </c>
      <c r="E28" s="4">
        <f>SUM(E26:E27)</f>
        <v>4797770.884327289</v>
      </c>
      <c r="F28" s="4">
        <f>SUM(F26:F27)</f>
        <v>4918625.098814754</v>
      </c>
      <c r="G28" s="4">
        <f>SUM(G26:G27)</f>
        <v>5015308.4704047255</v>
      </c>
      <c r="H28" s="4">
        <f t="shared" si="3"/>
        <v>120854.2144874651</v>
      </c>
      <c r="I28" s="4">
        <f t="shared" si="3"/>
        <v>96683.3715899717</v>
      </c>
    </row>
    <row r="29" spans="1:3" ht="12.75">
      <c r="A29" s="1"/>
      <c r="B29" s="1"/>
      <c r="C29" s="1"/>
    </row>
    <row r="30" spans="1:3" ht="12.75">
      <c r="A30" s="1"/>
      <c r="B30" s="3" t="s">
        <v>37</v>
      </c>
      <c r="C30" s="1"/>
    </row>
    <row r="31" spans="1:9" ht="12.75">
      <c r="A31" s="1"/>
      <c r="B31" s="1" t="s">
        <v>24</v>
      </c>
      <c r="C31" s="1"/>
      <c r="D31" s="4">
        <v>3129593.4398095235</v>
      </c>
      <c r="E31" s="10">
        <v>3621990.8405126343</v>
      </c>
      <c r="F31" s="10">
        <v>3729496.2585534253</v>
      </c>
      <c r="G31" s="10">
        <v>3815500.592986059</v>
      </c>
      <c r="H31" s="4">
        <f aca="true" t="shared" si="4" ref="H31:I33">F31-E31</f>
        <v>107505.41804079106</v>
      </c>
      <c r="I31" s="4">
        <f t="shared" si="4"/>
        <v>86004.3344326336</v>
      </c>
    </row>
    <row r="32" spans="1:9" ht="12.75">
      <c r="A32" s="1"/>
      <c r="B32" s="1" t="s">
        <v>40</v>
      </c>
      <c r="C32" s="1"/>
      <c r="D32" s="4">
        <v>370453.4561019528</v>
      </c>
      <c r="E32" s="13">
        <v>370453.4561019528</v>
      </c>
      <c r="F32" s="13">
        <v>370453.4561019528</v>
      </c>
      <c r="G32" s="13">
        <v>370453.4561019528</v>
      </c>
      <c r="H32" s="4">
        <f t="shared" si="4"/>
        <v>0</v>
      </c>
      <c r="I32" s="4">
        <f t="shared" si="4"/>
        <v>0</v>
      </c>
    </row>
    <row r="33" spans="1:9" ht="12.75">
      <c r="A33" s="1"/>
      <c r="B33" s="1"/>
      <c r="C33" s="1" t="s">
        <v>41</v>
      </c>
      <c r="D33" s="4">
        <f>SUM(D31:D32)</f>
        <v>3500046.8959114766</v>
      </c>
      <c r="E33" s="4">
        <f>SUM(E31:E32)</f>
        <v>3992444.2966145873</v>
      </c>
      <c r="F33" s="4">
        <f>SUM(F31:F32)</f>
        <v>4099949.714655378</v>
      </c>
      <c r="G33" s="4">
        <f>SUM(G31:G32)</f>
        <v>4185954.0490880115</v>
      </c>
      <c r="H33" s="4">
        <f t="shared" si="4"/>
        <v>107505.4180407906</v>
      </c>
      <c r="I33" s="4">
        <f t="shared" si="4"/>
        <v>86004.3344326336</v>
      </c>
    </row>
    <row r="34" spans="1:3" ht="12.75">
      <c r="A34" s="1"/>
      <c r="B34" s="1"/>
      <c r="C34" s="1"/>
    </row>
    <row r="35" spans="1:3" ht="12.75">
      <c r="A35" s="1"/>
      <c r="B35" s="3" t="s">
        <v>38</v>
      </c>
      <c r="C35" s="1"/>
    </row>
    <row r="36" spans="1:9" ht="12.75">
      <c r="A36" s="1"/>
      <c r="B36" s="1" t="s">
        <v>24</v>
      </c>
      <c r="C36" s="1"/>
      <c r="D36" s="4">
        <v>377961.0864285714</v>
      </c>
      <c r="E36" s="10">
        <v>449737.50479603506</v>
      </c>
      <c r="F36" s="10">
        <v>463086.3012427088</v>
      </c>
      <c r="G36" s="10">
        <v>473765.3384000479</v>
      </c>
      <c r="H36" s="4">
        <f>F36-E36</f>
        <v>13348.796446673747</v>
      </c>
      <c r="I36" s="4">
        <f>G36-F36</f>
        <v>10679.037157339102</v>
      </c>
    </row>
    <row r="37" spans="1:9" ht="12.75">
      <c r="A37" s="1"/>
      <c r="B37" s="1" t="s">
        <v>40</v>
      </c>
      <c r="C37" s="1"/>
      <c r="D37" s="4">
        <v>355589.08291666664</v>
      </c>
      <c r="E37" s="13">
        <v>355589.08291666664</v>
      </c>
      <c r="F37" s="13">
        <v>355589.08291666664</v>
      </c>
      <c r="G37" s="13">
        <v>355589.08291666664</v>
      </c>
      <c r="H37" s="4">
        <f>F37-E37</f>
        <v>0</v>
      </c>
      <c r="I37" s="4">
        <f>G37-F37</f>
        <v>0</v>
      </c>
    </row>
    <row r="38" spans="1:9" ht="12.75">
      <c r="A38" s="1"/>
      <c r="B38" s="1"/>
      <c r="C38" s="1" t="s">
        <v>41</v>
      </c>
      <c r="D38" s="4">
        <f aca="true" t="shared" si="5" ref="D38:I38">SUM(D36:D37)</f>
        <v>733550.169345238</v>
      </c>
      <c r="E38" s="4">
        <f t="shared" si="5"/>
        <v>805326.5877127016</v>
      </c>
      <c r="F38" s="4">
        <f t="shared" si="5"/>
        <v>818675.3841593754</v>
      </c>
      <c r="G38" s="4">
        <f t="shared" si="5"/>
        <v>829354.4213167145</v>
      </c>
      <c r="H38" s="4">
        <f t="shared" si="5"/>
        <v>13348.796446673747</v>
      </c>
      <c r="I38" s="4">
        <f t="shared" si="5"/>
        <v>10679.037157339102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4:9" ht="12.75">
      <c r="D41" s="8" t="s">
        <v>0</v>
      </c>
      <c r="E41" s="8" t="s">
        <v>1</v>
      </c>
      <c r="F41" s="8" t="s">
        <v>2</v>
      </c>
      <c r="G41" s="8" t="s">
        <v>3</v>
      </c>
      <c r="H41" s="8" t="s">
        <v>23</v>
      </c>
      <c r="I41" s="8" t="s">
        <v>4</v>
      </c>
    </row>
    <row r="42" spans="1:9" ht="12.75">
      <c r="A42" s="7" t="s">
        <v>53</v>
      </c>
      <c r="D42" s="9" t="s">
        <v>5</v>
      </c>
      <c r="E42" s="9" t="s">
        <v>6</v>
      </c>
      <c r="F42" s="9" t="s">
        <v>6</v>
      </c>
      <c r="G42" s="9" t="s">
        <v>6</v>
      </c>
      <c r="H42" s="9" t="s">
        <v>7</v>
      </c>
      <c r="I42" s="9" t="s">
        <v>7</v>
      </c>
    </row>
    <row r="44" spans="1:3" ht="12.75">
      <c r="A44" s="2" t="s">
        <v>36</v>
      </c>
      <c r="B44" s="1"/>
      <c r="C44" s="1"/>
    </row>
    <row r="45" spans="1:9" ht="12.75">
      <c r="A45" s="1"/>
      <c r="B45" s="1" t="s">
        <v>37</v>
      </c>
      <c r="C45" s="1"/>
      <c r="D45" s="4">
        <v>2404969.08</v>
      </c>
      <c r="E45" s="4">
        <v>2507549.96</v>
      </c>
      <c r="F45" s="4">
        <v>2594452.37</v>
      </c>
      <c r="G45" s="4">
        <v>2692553.46</v>
      </c>
      <c r="H45" s="4">
        <f aca="true" t="shared" si="6" ref="H45:I47">F45-E45</f>
        <v>86902.41000000015</v>
      </c>
      <c r="I45" s="4">
        <f t="shared" si="6"/>
        <v>98101.08999999985</v>
      </c>
    </row>
    <row r="46" spans="1:9" ht="12.75">
      <c r="A46" s="1"/>
      <c r="B46" s="1" t="s">
        <v>38</v>
      </c>
      <c r="C46" s="1"/>
      <c r="D46" s="4">
        <v>771311.47</v>
      </c>
      <c r="E46" s="4">
        <v>804210.77</v>
      </c>
      <c r="F46" s="4">
        <v>832081.74</v>
      </c>
      <c r="G46" s="4">
        <v>863544.31</v>
      </c>
      <c r="H46" s="4">
        <f t="shared" si="6"/>
        <v>27870.969999999972</v>
      </c>
      <c r="I46" s="4">
        <f t="shared" si="6"/>
        <v>31462.570000000065</v>
      </c>
    </row>
    <row r="47" spans="1:9" ht="12.75">
      <c r="A47" s="1"/>
      <c r="B47" s="1"/>
      <c r="C47" s="1" t="s">
        <v>39</v>
      </c>
      <c r="D47" s="4">
        <f>SUM(D45:D46)</f>
        <v>3176280.55</v>
      </c>
      <c r="E47" s="4">
        <f>SUM(E45:E46)</f>
        <v>3311760.73</v>
      </c>
      <c r="F47" s="4">
        <f>SUM(F45:F46)</f>
        <v>3426534.1100000003</v>
      </c>
      <c r="G47" s="4">
        <f>SUM(G45:G46)</f>
        <v>3556097.77</v>
      </c>
      <c r="H47" s="4">
        <f t="shared" si="6"/>
        <v>114773.38000000035</v>
      </c>
      <c r="I47" s="4">
        <f t="shared" si="6"/>
        <v>129563.65999999968</v>
      </c>
    </row>
    <row r="48" spans="1:3" ht="12.75">
      <c r="A48" s="1"/>
      <c r="B48" s="1"/>
      <c r="C48" s="1"/>
    </row>
    <row r="49" spans="1:3" ht="12.75">
      <c r="A49" s="1"/>
      <c r="B49" s="3" t="s">
        <v>37</v>
      </c>
      <c r="C49" s="1"/>
    </row>
    <row r="50" spans="1:9" ht="12.75">
      <c r="A50" s="1"/>
      <c r="B50" s="1" t="s">
        <v>24</v>
      </c>
      <c r="C50" s="1"/>
      <c r="D50" s="4">
        <v>2072325.87</v>
      </c>
      <c r="E50" s="4">
        <v>2160718.27</v>
      </c>
      <c r="F50" s="4">
        <v>2235600.78</v>
      </c>
      <c r="G50" s="4">
        <v>2320133.02</v>
      </c>
      <c r="H50" s="4">
        <f aca="true" t="shared" si="7" ref="H50:I52">F50-E50</f>
        <v>74882.50999999978</v>
      </c>
      <c r="I50" s="4">
        <f t="shared" si="7"/>
        <v>84532.24000000022</v>
      </c>
    </row>
    <row r="51" spans="1:9" ht="12.75">
      <c r="A51" s="1"/>
      <c r="B51" s="1" t="s">
        <v>40</v>
      </c>
      <c r="C51" s="1"/>
      <c r="D51" s="4">
        <v>332643.21</v>
      </c>
      <c r="E51" s="4">
        <v>346831.68</v>
      </c>
      <c r="F51" s="4">
        <v>358851.59</v>
      </c>
      <c r="G51" s="4">
        <v>372420.44</v>
      </c>
      <c r="H51" s="4">
        <f t="shared" si="7"/>
        <v>12019.910000000033</v>
      </c>
      <c r="I51" s="4">
        <f t="shared" si="7"/>
        <v>13568.849999999977</v>
      </c>
    </row>
    <row r="52" spans="1:9" ht="12.75">
      <c r="A52" s="1"/>
      <c r="B52" s="1"/>
      <c r="C52" s="1" t="s">
        <v>41</v>
      </c>
      <c r="D52" s="4">
        <f>SUM(D50:D51)</f>
        <v>2404969.08</v>
      </c>
      <c r="E52" s="4">
        <f>SUM(E50:E51)</f>
        <v>2507549.95</v>
      </c>
      <c r="F52" s="4">
        <f>SUM(F50:F51)</f>
        <v>2594452.3699999996</v>
      </c>
      <c r="G52" s="4">
        <f>SUM(G50:G51)</f>
        <v>2692553.46</v>
      </c>
      <c r="H52" s="4">
        <f t="shared" si="7"/>
        <v>86902.41999999946</v>
      </c>
      <c r="I52" s="4">
        <f t="shared" si="7"/>
        <v>98101.09000000032</v>
      </c>
    </row>
    <row r="53" spans="1:3" ht="12.75">
      <c r="A53" s="1"/>
      <c r="B53" s="1"/>
      <c r="C53" s="1"/>
    </row>
    <row r="54" spans="1:3" ht="12.75">
      <c r="A54" s="1"/>
      <c r="B54" s="3" t="s">
        <v>38</v>
      </c>
      <c r="C54" s="1"/>
    </row>
    <row r="55" spans="1:9" ht="12.75">
      <c r="A55" s="1"/>
      <c r="B55" s="1" t="s">
        <v>24</v>
      </c>
      <c r="C55" s="1"/>
      <c r="D55" s="4">
        <v>475647.04</v>
      </c>
      <c r="E55" s="4">
        <v>495935.16</v>
      </c>
      <c r="F55" s="4">
        <v>513122.43</v>
      </c>
      <c r="G55" s="4">
        <v>532524.55</v>
      </c>
      <c r="H55" s="4">
        <f aca="true" t="shared" si="8" ref="H55:I57">F55-E55</f>
        <v>17187.27000000002</v>
      </c>
      <c r="I55" s="4">
        <f t="shared" si="8"/>
        <v>19402.120000000054</v>
      </c>
    </row>
    <row r="56" spans="1:9" ht="12.75">
      <c r="A56" s="1"/>
      <c r="B56" s="1" t="s">
        <v>40</v>
      </c>
      <c r="C56" s="1"/>
      <c r="D56" s="4">
        <v>295664.43</v>
      </c>
      <c r="E56" s="4">
        <v>308275.61</v>
      </c>
      <c r="F56" s="4">
        <v>318959.31</v>
      </c>
      <c r="G56" s="4">
        <v>331019.75</v>
      </c>
      <c r="H56" s="4">
        <f t="shared" si="8"/>
        <v>10683.700000000012</v>
      </c>
      <c r="I56" s="4">
        <f t="shared" si="8"/>
        <v>12060.440000000002</v>
      </c>
    </row>
    <row r="57" spans="1:9" ht="12.75">
      <c r="A57" s="1"/>
      <c r="B57" s="1"/>
      <c r="C57" s="1" t="s">
        <v>41</v>
      </c>
      <c r="D57" s="4">
        <f>SUM(D55:D56)</f>
        <v>771311.47</v>
      </c>
      <c r="E57" s="4">
        <f>SUM(E55:E56)</f>
        <v>804210.77</v>
      </c>
      <c r="F57" s="4">
        <f>SUM(F55:F56)</f>
        <v>832081.74</v>
      </c>
      <c r="G57" s="4">
        <f>SUM(G55:G56)</f>
        <v>863544.3</v>
      </c>
      <c r="H57" s="4">
        <f t="shared" si="8"/>
        <v>27870.969999999972</v>
      </c>
      <c r="I57" s="4">
        <f t="shared" si="8"/>
        <v>31462.560000000056</v>
      </c>
    </row>
    <row r="61" spans="4:7" ht="12.75">
      <c r="D61" s="8" t="s">
        <v>0</v>
      </c>
      <c r="E61" s="8" t="s">
        <v>1</v>
      </c>
      <c r="F61" s="8" t="s">
        <v>2</v>
      </c>
      <c r="G61" s="8" t="s">
        <v>3</v>
      </c>
    </row>
    <row r="62" spans="4:7" ht="12.75">
      <c r="D62" s="9" t="s">
        <v>5</v>
      </c>
      <c r="E62" s="9" t="s">
        <v>6</v>
      </c>
      <c r="F62" s="9" t="s">
        <v>6</v>
      </c>
      <c r="G62" s="9" t="s">
        <v>6</v>
      </c>
    </row>
    <row r="63" spans="1:3" ht="12.75">
      <c r="A63" s="2" t="s">
        <v>36</v>
      </c>
      <c r="B63" s="1"/>
      <c r="C63" s="1"/>
    </row>
    <row r="64" spans="1:9" ht="12.75">
      <c r="A64" s="1"/>
      <c r="B64" s="1" t="s">
        <v>37</v>
      </c>
      <c r="C64" s="1"/>
      <c r="D64" s="4">
        <f aca="true" t="shared" si="9" ref="D64:G65">D6+D26+D45</f>
        <v>9407592.473292181</v>
      </c>
      <c r="E64" s="4">
        <f t="shared" si="9"/>
        <v>10022229.256614588</v>
      </c>
      <c r="F64" s="4">
        <f t="shared" si="9"/>
        <v>10216637.084655378</v>
      </c>
      <c r="G64" s="4">
        <f t="shared" si="9"/>
        <v>10400742.509088011</v>
      </c>
      <c r="H64" s="4">
        <f aca="true" t="shared" si="10" ref="H64:I66">F64-E64</f>
        <v>194407.8280407898</v>
      </c>
      <c r="I64" s="4">
        <f t="shared" si="10"/>
        <v>184105.42443263344</v>
      </c>
    </row>
    <row r="65" spans="1:9" ht="12.75">
      <c r="A65" s="1"/>
      <c r="B65" s="1" t="s">
        <v>38</v>
      </c>
      <c r="C65" s="1"/>
      <c r="D65" s="4">
        <f t="shared" si="9"/>
        <v>2225163.2306031743</v>
      </c>
      <c r="E65" s="4">
        <f t="shared" si="9"/>
        <v>2410289.357712702</v>
      </c>
      <c r="F65" s="4">
        <f t="shared" si="9"/>
        <v>2451509.124159375</v>
      </c>
      <c r="G65" s="4">
        <f t="shared" si="9"/>
        <v>2493650.7313167145</v>
      </c>
      <c r="H65" s="4">
        <f t="shared" si="10"/>
        <v>41219.76644667331</v>
      </c>
      <c r="I65" s="4">
        <f t="shared" si="10"/>
        <v>42141.60715733934</v>
      </c>
    </row>
    <row r="66" spans="1:9" ht="12.75">
      <c r="A66" s="1"/>
      <c r="B66" s="1"/>
      <c r="C66" s="1" t="s">
        <v>39</v>
      </c>
      <c r="D66" s="4">
        <f>SUM(D64:D65)</f>
        <v>11632755.703895357</v>
      </c>
      <c r="E66" s="4">
        <f>SUM(E64:E65)</f>
        <v>12432518.61432729</v>
      </c>
      <c r="F66" s="4">
        <f>SUM(F64:F65)</f>
        <v>12668146.208814753</v>
      </c>
      <c r="G66" s="4">
        <f>SUM(G64:G65)</f>
        <v>12894393.240404725</v>
      </c>
      <c r="H66" s="4">
        <f t="shared" si="10"/>
        <v>235627.59448746406</v>
      </c>
      <c r="I66" s="4">
        <f t="shared" si="10"/>
        <v>226247.03158997186</v>
      </c>
    </row>
    <row r="67" spans="1:3" ht="12.75">
      <c r="A67" s="1"/>
      <c r="B67" s="1"/>
      <c r="C67" s="1"/>
    </row>
    <row r="68" spans="1:3" ht="12.75">
      <c r="A68" s="1"/>
      <c r="B68" s="3" t="s">
        <v>37</v>
      </c>
      <c r="C68" s="1"/>
    </row>
    <row r="69" spans="1:9" ht="12.75">
      <c r="A69" s="1"/>
      <c r="B69" s="1" t="s">
        <v>24</v>
      </c>
      <c r="C69" s="1"/>
      <c r="D69" s="4">
        <f aca="true" t="shared" si="11" ref="D69:G70">D11+D31+D50</f>
        <v>8608464.309809525</v>
      </c>
      <c r="E69" s="4">
        <f t="shared" si="11"/>
        <v>9193914.110512635</v>
      </c>
      <c r="F69" s="4">
        <f t="shared" si="11"/>
        <v>9376302.038553424</v>
      </c>
      <c r="G69" s="4">
        <f t="shared" si="11"/>
        <v>9546838.612986058</v>
      </c>
      <c r="H69" s="4">
        <f aca="true" t="shared" si="12" ref="H69:I71">F69-E69</f>
        <v>182387.92804078944</v>
      </c>
      <c r="I69" s="4">
        <f t="shared" si="12"/>
        <v>170536.57443263382</v>
      </c>
    </row>
    <row r="70" spans="1:9" ht="12.75">
      <c r="A70" s="1"/>
      <c r="B70" s="1" t="s">
        <v>40</v>
      </c>
      <c r="C70" s="1"/>
      <c r="D70" s="4">
        <f t="shared" si="11"/>
        <v>815634.6661019528</v>
      </c>
      <c r="E70" s="4">
        <f t="shared" si="11"/>
        <v>829977.1361019528</v>
      </c>
      <c r="F70" s="4">
        <f t="shared" si="11"/>
        <v>841997.0461019529</v>
      </c>
      <c r="G70" s="4">
        <f t="shared" si="11"/>
        <v>855565.8961019528</v>
      </c>
      <c r="H70" s="4">
        <f t="shared" si="12"/>
        <v>12019.910000000149</v>
      </c>
      <c r="I70" s="4">
        <f t="shared" si="12"/>
        <v>13568.84999999986</v>
      </c>
    </row>
    <row r="71" spans="1:9" ht="12.75">
      <c r="A71" s="1"/>
      <c r="B71" s="1"/>
      <c r="C71" s="1" t="s">
        <v>41</v>
      </c>
      <c r="D71" s="4">
        <f>SUM(D69:D70)</f>
        <v>9424098.975911478</v>
      </c>
      <c r="E71" s="4">
        <f>SUM(E69:E70)</f>
        <v>10023891.246614587</v>
      </c>
      <c r="F71" s="4">
        <f>SUM(F69:F70)</f>
        <v>10218299.084655378</v>
      </c>
      <c r="G71" s="4">
        <f>SUM(G69:G70)</f>
        <v>10402404.509088011</v>
      </c>
      <c r="H71" s="4">
        <f t="shared" si="12"/>
        <v>194407.83804079145</v>
      </c>
      <c r="I71" s="4">
        <f t="shared" si="12"/>
        <v>184105.42443263344</v>
      </c>
    </row>
    <row r="72" spans="1:3" ht="12.75">
      <c r="A72" s="1"/>
      <c r="B72" s="1"/>
      <c r="C72" s="1"/>
    </row>
    <row r="73" spans="1:3" ht="12.75">
      <c r="A73" s="1"/>
      <c r="B73" s="3" t="s">
        <v>38</v>
      </c>
      <c r="C73" s="1"/>
    </row>
    <row r="74" spans="1:9" ht="12.75">
      <c r="A74" s="1"/>
      <c r="B74" s="1" t="s">
        <v>24</v>
      </c>
      <c r="C74" s="1"/>
      <c r="D74" s="4">
        <f aca="true" t="shared" si="13" ref="D74:G75">D16+D36+D55</f>
        <v>1307873.1264285713</v>
      </c>
      <c r="E74" s="4">
        <f t="shared" si="13"/>
        <v>1440767.664796035</v>
      </c>
      <c r="F74" s="4">
        <f t="shared" si="13"/>
        <v>1471303.7312427089</v>
      </c>
      <c r="G74" s="4">
        <f t="shared" si="13"/>
        <v>1501384.888400048</v>
      </c>
      <c r="H74" s="4">
        <f aca="true" t="shared" si="14" ref="H74:I76">F74-E74</f>
        <v>30536.066446673824</v>
      </c>
      <c r="I74" s="4">
        <f t="shared" si="14"/>
        <v>30081.157157339156</v>
      </c>
    </row>
    <row r="75" spans="1:9" ht="12.75">
      <c r="A75" s="1"/>
      <c r="B75" s="1" t="s">
        <v>40</v>
      </c>
      <c r="C75" s="1"/>
      <c r="D75" s="4">
        <f t="shared" si="13"/>
        <v>931698.5129166667</v>
      </c>
      <c r="E75" s="4">
        <f t="shared" si="13"/>
        <v>969516.6929166666</v>
      </c>
      <c r="F75" s="4">
        <f t="shared" si="13"/>
        <v>980200.3929166666</v>
      </c>
      <c r="G75" s="4">
        <f t="shared" si="13"/>
        <v>992260.8329166666</v>
      </c>
      <c r="H75" s="4">
        <f t="shared" si="14"/>
        <v>10683.699999999953</v>
      </c>
      <c r="I75" s="4">
        <f t="shared" si="14"/>
        <v>12060.44000000006</v>
      </c>
    </row>
    <row r="76" spans="1:9" ht="12.75">
      <c r="A76" s="1"/>
      <c r="B76" s="1"/>
      <c r="C76" s="1" t="s">
        <v>41</v>
      </c>
      <c r="D76" s="4">
        <f>SUM(D74:D75)</f>
        <v>2239571.639345238</v>
      </c>
      <c r="E76" s="4">
        <f>SUM(E74:E75)</f>
        <v>2410284.357712702</v>
      </c>
      <c r="F76" s="4">
        <f>SUM(F74:F75)</f>
        <v>2451504.124159375</v>
      </c>
      <c r="G76" s="4">
        <f>SUM(G74:G75)</f>
        <v>2493645.721316715</v>
      </c>
      <c r="H76" s="4">
        <f t="shared" si="14"/>
        <v>41219.76644667331</v>
      </c>
      <c r="I76" s="4">
        <f t="shared" si="14"/>
        <v>42141.597157339565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rhenke</dc:creator>
  <cp:keywords/>
  <dc:description/>
  <cp:lastModifiedBy>njohnson</cp:lastModifiedBy>
  <cp:lastPrinted>2005-02-22T17:27:40Z</cp:lastPrinted>
  <dcterms:created xsi:type="dcterms:W3CDTF">2004-07-23T19:20:11Z</dcterms:created>
  <dcterms:modified xsi:type="dcterms:W3CDTF">2005-02-22T17:28:35Z</dcterms:modified>
  <cp:category/>
  <cp:version/>
  <cp:contentType/>
  <cp:contentStatus/>
</cp:coreProperties>
</file>