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685" windowWidth="17010" windowHeight="8625" activeTab="0"/>
  </bookViews>
  <sheets>
    <sheet name="E-3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SHEET1">'E-3'!$A$4:$B$59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<sst xmlns="http://schemas.openxmlformats.org/spreadsheetml/2006/main" count="59" uniqueCount="57">
  <si>
    <t>Table 5-3: Highway Vehicle-Miles Traveled (VMT)</t>
  </si>
  <si>
    <t>State</t>
  </si>
  <si>
    <t>Total VMT (millions)</t>
  </si>
  <si>
    <t>VMT per capita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</si>
  <si>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</si>
  <si>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</si>
  <si>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</si>
  <si>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</si>
  <si>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</si>
  <si>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</si>
  <si>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</si>
  <si>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</si>
  <si>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</si>
  <si>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</si>
  <si>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</si>
  <si>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</si>
  <si>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</si>
  <si>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</si>
  <si>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</si>
  <si>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</si>
  <si>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</si>
  <si>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</si>
  <si>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</si>
  <si>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</si>
  <si>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</si>
  <si>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</si>
  <si>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</si>
  <si>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</si>
  <si>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</si>
  <si>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</si>
  <si>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</si>
  <si>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</si>
  <si>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</si>
  <si>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</si>
  <si>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</si>
  <si>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</si>
  <si>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</si>
  <si>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</si>
  <si>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</si>
  <si>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</si>
  <si>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</si>
  <si>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</si>
  <si>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</si>
  <si>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</si>
  <si>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</si>
  <si>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</si>
  <si>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</si>
  <si>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</si>
  <si>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</si>
  <si>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</si>
  <si>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</si>
  <si>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</si>
  <si>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</si>
  <si>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</si>
  <si>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</si>
  <si>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</si>
  <si>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SOURCES: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Washington, DC: Annual editions; U.S. Department of Commerce, U.S. Census Bureau, Population Division, table ST-99-3, available at http://www.census.gov/popest/archives/1990s/ST-99-03.txt as of Dec. 7, 2005; ibid, table NST-EST2004-01, available at http://www.census.gov/popest/states/ NST-ann-est.html as of Dec. 7, 2005.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</si>
</sst>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[$-409]dddd\,\ mmmm\ dd\,\ yyyy"/>
    <numFmt numFmtId="182" formatCode="[$-409]h:mm:ss\ AM/PM"/>
    <numFmt numFmtId="183" formatCode="0.E+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0"/>
      <name val="Arial"/>
      <family val="0"/>
    </font>
    <font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1"/>
      <name val="P-AVGARD"/>
      <family val="0"/>
    </font>
    <font>
      <sz val="18"/>
      <name val="P-AVGARD"/>
      <family val="0"/>
    </font>
    <font>
      <b/>
      <sz val="14"/>
      <name val="Futura Md BT"/>
      <family val="2"/>
    </font>
    <font>
      <sz val="18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10"/>
      <name val="Futura Md BT"/>
      <family val="2"/>
    </font>
    <font>
      <sz val="18"/>
      <color indexed="8"/>
      <name val="Futura Md BT"/>
      <family val="2"/>
    </font>
    <font>
      <sz val="10"/>
      <color indexed="8"/>
      <name val="Futura Md BT"/>
      <family val="2"/>
    </font>
    <font>
      <i/>
      <sz val="10"/>
      <name val="Futura Md BT"/>
      <family val="2"/>
    </font>
    <font>
      <sz val="8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22" applyFont="1" applyFill="1" applyAlignment="1">
      <alignment horizontal="left" vertical="top"/>
      <protection/>
    </xf>
    <xf numFmtId="0" fontId="1" fillId="0" borderId="0" xfId="22" applyFont="1" applyFill="1" applyBorder="1">
      <alignment/>
      <protection/>
    </xf>
    <xf numFmtId="0" fontId="7" fillId="0" borderId="0" xfId="22" applyFont="1" applyFill="1">
      <alignment/>
      <protection/>
    </xf>
    <xf numFmtId="0" fontId="8" fillId="0" borderId="1" xfId="22" applyFont="1" applyFill="1" applyBorder="1">
      <alignment/>
      <protection/>
    </xf>
    <xf numFmtId="0" fontId="7" fillId="0" borderId="1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9" fillId="0" borderId="2" xfId="22" applyFont="1" applyFill="1" applyBorder="1" applyAlignment="1">
      <alignment horizontal="center"/>
      <protection/>
    </xf>
    <xf numFmtId="0" fontId="9" fillId="0" borderId="3" xfId="22" applyFont="1" applyFill="1" applyBorder="1" applyAlignment="1" applyProtection="1">
      <alignment horizontal="left"/>
      <protection/>
    </xf>
    <xf numFmtId="0" fontId="9" fillId="0" borderId="4" xfId="22" applyFont="1" applyFill="1" applyBorder="1" applyAlignment="1" applyProtection="1">
      <alignment horizontal="center" vertical="top" wrapText="1"/>
      <protection/>
    </xf>
    <xf numFmtId="0" fontId="9" fillId="0" borderId="4" xfId="22" applyFont="1" applyFill="1" applyBorder="1" applyAlignment="1">
      <alignment horizontal="center" vertical="top" wrapText="1"/>
      <protection/>
    </xf>
    <xf numFmtId="0" fontId="9" fillId="0" borderId="0" xfId="22" applyFont="1" applyFill="1" applyBorder="1" applyAlignment="1">
      <alignment horizontal="center" vertical="top" wrapText="1"/>
      <protection/>
    </xf>
    <xf numFmtId="0" fontId="9" fillId="0" borderId="5" xfId="22" applyFont="1" applyFill="1" applyBorder="1" applyAlignment="1">
      <alignment horizontal="center" vertical="top" wrapText="1"/>
      <protection/>
    </xf>
    <xf numFmtId="0" fontId="9" fillId="0" borderId="0" xfId="22" applyFont="1" applyFill="1" applyBorder="1" applyAlignment="1">
      <alignment horizontal="center" wrapText="1"/>
      <protection/>
    </xf>
    <xf numFmtId="0" fontId="10" fillId="0" borderId="0" xfId="22" applyFont="1" applyFill="1" applyBorder="1" applyAlignment="1" applyProtection="1">
      <alignment vertical="top"/>
      <protection/>
    </xf>
    <xf numFmtId="3" fontId="10" fillId="0" borderId="0" xfId="22" applyNumberFormat="1" applyFont="1" applyFill="1" applyBorder="1" applyAlignment="1" applyProtection="1">
      <alignment horizontal="right" vertical="top"/>
      <protection/>
    </xf>
    <xf numFmtId="3" fontId="10" fillId="0" borderId="0" xfId="22" applyNumberFormat="1" applyFont="1" applyFill="1" applyBorder="1" applyAlignment="1" applyProtection="1">
      <alignment horizontal="center" vertical="top"/>
      <protection/>
    </xf>
    <xf numFmtId="3" fontId="10" fillId="0" borderId="0" xfId="22" applyNumberFormat="1" applyFont="1" applyFill="1" applyBorder="1" applyAlignment="1">
      <alignment horizontal="right" vertical="top"/>
      <protection/>
    </xf>
    <xf numFmtId="3" fontId="10" fillId="0" borderId="0" xfId="22" applyNumberFormat="1" applyFont="1" applyFill="1" applyBorder="1" applyAlignment="1">
      <alignment vertical="top"/>
      <protection/>
    </xf>
    <xf numFmtId="3" fontId="10" fillId="0" borderId="0" xfId="21" applyNumberFormat="1" applyFont="1" applyFill="1" applyBorder="1" applyAlignment="1" applyProtection="1">
      <alignment horizontal="right" vertical="top"/>
      <protection/>
    </xf>
    <xf numFmtId="3" fontId="10" fillId="0" borderId="5" xfId="22" applyNumberFormat="1" applyFont="1" applyFill="1" applyBorder="1" applyAlignment="1" applyProtection="1">
      <alignment vertical="top"/>
      <protection locked="0"/>
    </xf>
    <xf numFmtId="37" fontId="10" fillId="0" borderId="0" xfId="22" applyNumberFormat="1" applyFont="1" applyFill="1" applyBorder="1" applyAlignment="1">
      <alignment vertical="top"/>
      <protection/>
    </xf>
    <xf numFmtId="37" fontId="10" fillId="0" borderId="0" xfId="22" applyNumberFormat="1" applyFont="1" applyFill="1" applyBorder="1" applyAlignment="1">
      <alignment/>
      <protection/>
    </xf>
    <xf numFmtId="3" fontId="1" fillId="0" borderId="0" xfId="22" applyNumberFormat="1" applyFont="1" applyFill="1" applyBorder="1" applyAlignment="1">
      <alignment vertical="top"/>
      <protection/>
    </xf>
    <xf numFmtId="3" fontId="10" fillId="0" borderId="0" xfId="22" applyNumberFormat="1" applyFont="1" applyFill="1" applyAlignment="1" applyProtection="1">
      <alignment vertical="top"/>
      <protection locked="0"/>
    </xf>
    <xf numFmtId="37" fontId="1" fillId="0" borderId="0" xfId="22" applyNumberFormat="1" applyFont="1" applyFill="1" applyBorder="1" applyAlignment="1">
      <alignment vertical="top"/>
      <protection/>
    </xf>
    <xf numFmtId="37" fontId="1" fillId="0" borderId="0" xfId="22" applyNumberFormat="1" applyFont="1" applyFill="1" applyBorder="1" applyAlignment="1">
      <alignment/>
      <protection/>
    </xf>
    <xf numFmtId="3" fontId="7" fillId="0" borderId="0" xfId="22" applyNumberFormat="1" applyFont="1" applyFill="1" applyBorder="1" applyAlignment="1">
      <alignment vertical="top"/>
      <protection/>
    </xf>
    <xf numFmtId="0" fontId="7" fillId="0" borderId="0" xfId="22" applyFont="1" applyFill="1" applyBorder="1" applyAlignment="1">
      <alignment vertical="top"/>
      <protection/>
    </xf>
    <xf numFmtId="3" fontId="10" fillId="0" borderId="0" xfId="22" applyNumberFormat="1" applyFont="1" applyFill="1" applyBorder="1" applyAlignment="1" applyProtection="1">
      <alignment vertical="top"/>
      <protection/>
    </xf>
    <xf numFmtId="0" fontId="10" fillId="0" borderId="3" xfId="22" applyFont="1" applyFill="1" applyBorder="1" applyAlignment="1" applyProtection="1">
      <alignment vertical="top"/>
      <protection/>
    </xf>
    <xf numFmtId="3" fontId="10" fillId="0" borderId="3" xfId="22" applyNumberFormat="1" applyFont="1" applyFill="1" applyBorder="1" applyAlignment="1" applyProtection="1">
      <alignment horizontal="right" vertical="top"/>
      <protection/>
    </xf>
    <xf numFmtId="3" fontId="7" fillId="0" borderId="3" xfId="22" applyNumberFormat="1" applyFont="1" applyFill="1" applyBorder="1" applyAlignment="1">
      <alignment vertical="top"/>
      <protection/>
    </xf>
    <xf numFmtId="0" fontId="10" fillId="0" borderId="4" xfId="22" applyFont="1" applyFill="1" applyBorder="1" applyAlignment="1" applyProtection="1">
      <alignment horizontal="left" vertical="top"/>
      <protection/>
    </xf>
    <xf numFmtId="3" fontId="10" fillId="0" borderId="4" xfId="22" applyNumberFormat="1" applyFont="1" applyFill="1" applyBorder="1" applyAlignment="1" applyProtection="1">
      <alignment horizontal="right" vertical="top" wrapText="1"/>
      <protection/>
    </xf>
    <xf numFmtId="3" fontId="11" fillId="0" borderId="4" xfId="22" applyNumberFormat="1" applyFont="1" applyFill="1" applyBorder="1" applyAlignment="1">
      <alignment vertical="top" wrapText="1"/>
      <protection/>
    </xf>
    <xf numFmtId="3" fontId="12" fillId="0" borderId="4" xfId="22" applyNumberFormat="1" applyFont="1" applyFill="1" applyBorder="1" applyAlignment="1">
      <alignment vertical="top" wrapText="1"/>
      <protection/>
    </xf>
    <xf numFmtId="3" fontId="11" fillId="0" borderId="4" xfId="22" applyNumberFormat="1" applyFont="1" applyFill="1" applyBorder="1" applyAlignment="1">
      <alignment vertical="top"/>
      <protection/>
    </xf>
    <xf numFmtId="3" fontId="10" fillId="0" borderId="4" xfId="21" applyNumberFormat="1" applyFont="1" applyFill="1" applyBorder="1" applyAlignment="1" applyProtection="1">
      <alignment horizontal="right" vertical="top"/>
      <protection/>
    </xf>
    <xf numFmtId="3" fontId="10" fillId="0" borderId="4" xfId="22" applyNumberFormat="1" applyFont="1" applyFill="1" applyBorder="1" applyAlignment="1" applyProtection="1">
      <alignment vertical="top"/>
      <protection locked="0"/>
    </xf>
    <xf numFmtId="0" fontId="11" fillId="0" borderId="4" xfId="22" applyFont="1" applyFill="1" applyBorder="1" applyAlignment="1">
      <alignment vertical="top"/>
      <protection/>
    </xf>
    <xf numFmtId="0" fontId="9" fillId="0" borderId="0" xfId="22" applyFont="1" applyFill="1" applyBorder="1" applyAlignment="1" applyProtection="1">
      <alignment horizontal="left" vertical="top" wrapText="1"/>
      <protection/>
    </xf>
    <xf numFmtId="0" fontId="10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14" fillId="0" borderId="0" xfId="22" applyFont="1" applyFill="1" applyBorder="1" applyProtection="1">
      <alignment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10" fillId="0" borderId="0" xfId="22" applyFont="1" applyFill="1" applyBorder="1" applyProtection="1">
      <alignment/>
      <protection/>
    </xf>
    <xf numFmtId="37" fontId="10" fillId="0" borderId="0" xfId="22" applyNumberFormat="1" applyFont="1" applyFill="1" applyBorder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ter 5" xfId="21"/>
    <cellStyle name="Normal_Vehicle miles traveled revised agai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_05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83"/>
  <sheetViews>
    <sheetView showGridLines="0" tabSelected="1" defaultGridColor="0" colorId="22" workbookViewId="0" topLeftCell="A1">
      <selection activeCell="F60" sqref="F60"/>
    </sheetView>
  </sheetViews>
  <sheetFormatPr defaultColWidth="13.140625" defaultRowHeight="12.75"/>
  <cols>
    <col min="1" max="1" width="22.8515625" style="3" customWidth="1"/>
    <col min="2" max="2" width="12.57421875" style="3" bestFit="1" customWidth="1"/>
    <col min="3" max="3" width="3.28125" style="3" customWidth="1"/>
    <col min="4" max="4" width="10.28125" style="3" customWidth="1"/>
    <col min="5" max="5" width="4.00390625" style="3" customWidth="1"/>
    <col min="6" max="6" width="5.421875" style="3" customWidth="1"/>
    <col min="7" max="7" width="12.7109375" style="3" customWidth="1"/>
    <col min="8" max="8" width="1.7109375" style="3" customWidth="1"/>
    <col min="9" max="9" width="10.421875" style="3" customWidth="1"/>
    <col min="10" max="10" width="4.00390625" style="3" customWidth="1"/>
    <col min="11" max="11" width="8.28125" style="3" customWidth="1"/>
    <col min="12" max="16384" width="13.140625" style="3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customHeight="1">
      <c r="A3" s="7"/>
      <c r="B3" s="8">
        <v>1999</v>
      </c>
      <c r="C3" s="8"/>
      <c r="D3" s="8"/>
      <c r="E3" s="8"/>
      <c r="F3" s="6"/>
      <c r="G3" s="8">
        <v>2004</v>
      </c>
      <c r="H3" s="8"/>
      <c r="I3" s="8"/>
      <c r="J3" s="8"/>
      <c r="K3" s="6"/>
    </row>
    <row r="4" spans="1:11" ht="27.75" customHeight="1">
      <c r="A4" s="9" t="s">
        <v>1</v>
      </c>
      <c r="B4" s="10" t="s">
        <v>2</v>
      </c>
      <c r="C4" s="10"/>
      <c r="D4" s="11" t="s">
        <v>3</v>
      </c>
      <c r="E4" s="11"/>
      <c r="F4" s="12"/>
      <c r="G4" s="10" t="s">
        <v>2</v>
      </c>
      <c r="H4" s="10"/>
      <c r="I4" s="13" t="s">
        <v>3</v>
      </c>
      <c r="J4" s="11"/>
      <c r="K4" s="14"/>
    </row>
    <row r="5" spans="1:11" ht="12.75" customHeight="1">
      <c r="A5" s="15" t="s">
        <v>4</v>
      </c>
      <c r="B5" s="16">
        <v>56165</v>
      </c>
      <c r="C5" s="17"/>
      <c r="D5" s="18">
        <f>B5/4369.862*1000</f>
        <v>12852.808624162502</v>
      </c>
      <c r="E5" s="19"/>
      <c r="F5" s="19"/>
      <c r="G5" s="20">
        <v>59035</v>
      </c>
      <c r="H5" s="17"/>
      <c r="I5" s="21">
        <v>13031.485269245253</v>
      </c>
      <c r="J5" s="22"/>
      <c r="K5" s="23"/>
    </row>
    <row r="6" spans="1:11" ht="12.75" customHeight="1">
      <c r="A6" s="15" t="s">
        <v>5</v>
      </c>
      <c r="B6" s="16">
        <v>4545</v>
      </c>
      <c r="C6" s="17"/>
      <c r="D6" s="18">
        <f>B6/619.5*1000</f>
        <v>7336.5617433414045</v>
      </c>
      <c r="E6" s="24"/>
      <c r="F6" s="24"/>
      <c r="G6" s="20">
        <v>4990</v>
      </c>
      <c r="H6" s="17"/>
      <c r="I6" s="25">
        <v>7613.264473212446</v>
      </c>
      <c r="J6" s="26"/>
      <c r="K6" s="27"/>
    </row>
    <row r="7" spans="1:11" ht="12.75" customHeight="1">
      <c r="A7" s="15" t="s">
        <v>6</v>
      </c>
      <c r="B7" s="16">
        <v>46924</v>
      </c>
      <c r="C7" s="17"/>
      <c r="D7" s="18">
        <f>B7/4778.332*1000</f>
        <v>9820.163186651744</v>
      </c>
      <c r="E7" s="19"/>
      <c r="F7" s="19"/>
      <c r="G7" s="20">
        <v>57336</v>
      </c>
      <c r="H7" s="17"/>
      <c r="I7" s="25">
        <v>9982.182632715361</v>
      </c>
      <c r="J7" s="22"/>
      <c r="K7" s="23"/>
    </row>
    <row r="8" spans="1:11" ht="12.75" customHeight="1">
      <c r="A8" s="15" t="s">
        <v>7</v>
      </c>
      <c r="B8" s="16">
        <v>29247</v>
      </c>
      <c r="C8" s="17"/>
      <c r="D8" s="18">
        <f>B8/2551.373*1000</f>
        <v>11463.239596875877</v>
      </c>
      <c r="E8" s="19"/>
      <c r="F8" s="19"/>
      <c r="G8" s="20">
        <v>31648</v>
      </c>
      <c r="H8" s="17"/>
      <c r="I8" s="25">
        <v>11497.372148589584</v>
      </c>
      <c r="J8" s="22"/>
      <c r="K8" s="23"/>
    </row>
    <row r="9" spans="1:11" ht="12.75" customHeight="1">
      <c r="A9" s="15" t="s">
        <v>8</v>
      </c>
      <c r="B9" s="16">
        <v>300066</v>
      </c>
      <c r="C9" s="17"/>
      <c r="D9" s="18">
        <f>B9/33145.121*1000</f>
        <v>9053.097136076227</v>
      </c>
      <c r="E9" s="19"/>
      <c r="F9" s="19"/>
      <c r="G9" s="20">
        <v>328917</v>
      </c>
      <c r="H9" s="17"/>
      <c r="I9" s="25">
        <v>9163.616255832936</v>
      </c>
      <c r="J9" s="22"/>
      <c r="K9" s="23"/>
    </row>
    <row r="10" spans="1:11" ht="12.75" customHeight="1">
      <c r="A10" s="15" t="s">
        <v>9</v>
      </c>
      <c r="B10" s="16">
        <v>40732</v>
      </c>
      <c r="C10" s="17"/>
      <c r="D10" s="18">
        <f>B10/4056.133*1000</f>
        <v>10042.077022622287</v>
      </c>
      <c r="E10" s="19"/>
      <c r="F10" s="19"/>
      <c r="G10" s="20">
        <v>45891</v>
      </c>
      <c r="H10" s="17"/>
      <c r="I10" s="25">
        <v>9973.262502762744</v>
      </c>
      <c r="J10" s="22"/>
      <c r="K10" s="23"/>
    </row>
    <row r="11" spans="1:11" ht="12.75" customHeight="1">
      <c r="A11" s="15" t="s">
        <v>10</v>
      </c>
      <c r="B11" s="16">
        <v>29929</v>
      </c>
      <c r="C11" s="17"/>
      <c r="D11" s="18">
        <f>B11/3282.031*1000</f>
        <v>9119.048540370277</v>
      </c>
      <c r="E11" s="19"/>
      <c r="F11" s="19"/>
      <c r="G11" s="20">
        <v>31608</v>
      </c>
      <c r="H11" s="17"/>
      <c r="I11" s="25">
        <v>9021.567505916764</v>
      </c>
      <c r="J11" s="22"/>
      <c r="K11" s="23"/>
    </row>
    <row r="12" spans="1:11" ht="12.75" customHeight="1">
      <c r="A12" s="15" t="s">
        <v>11</v>
      </c>
      <c r="B12" s="16">
        <v>8483</v>
      </c>
      <c r="C12" s="17"/>
      <c r="D12" s="18">
        <f>B12/753.538*1000</f>
        <v>11257.560998914452</v>
      </c>
      <c r="E12" s="19"/>
      <c r="F12" s="19"/>
      <c r="G12" s="20">
        <v>9301</v>
      </c>
      <c r="H12" s="17"/>
      <c r="I12" s="25">
        <v>11201.111801571358</v>
      </c>
      <c r="J12" s="22"/>
      <c r="K12" s="23"/>
    </row>
    <row r="13" spans="1:11" ht="12.75" customHeight="1">
      <c r="A13" s="15" t="s">
        <v>12</v>
      </c>
      <c r="B13" s="16">
        <v>3462</v>
      </c>
      <c r="C13" s="17"/>
      <c r="D13" s="18">
        <f>B13/519*1000</f>
        <v>6670.520231213873</v>
      </c>
      <c r="E13" s="19"/>
      <c r="F13" s="19"/>
      <c r="G13" s="20">
        <v>3742</v>
      </c>
      <c r="H13" s="17"/>
      <c r="I13" s="25">
        <v>6760.333355614853</v>
      </c>
      <c r="J13" s="22"/>
      <c r="K13" s="23"/>
    </row>
    <row r="14" spans="1:11" ht="12.75" customHeight="1">
      <c r="A14" s="15" t="s">
        <v>13</v>
      </c>
      <c r="B14" s="16">
        <v>141982</v>
      </c>
      <c r="C14" s="17"/>
      <c r="D14" s="18">
        <f>B14/15111.244*1000</f>
        <v>9395.785019419976</v>
      </c>
      <c r="E14" s="19"/>
      <c r="F14" s="19"/>
      <c r="G14" s="20">
        <v>196444</v>
      </c>
      <c r="H14" s="17"/>
      <c r="I14" s="25">
        <v>11291.727426101304</v>
      </c>
      <c r="J14" s="22"/>
      <c r="K14" s="23"/>
    </row>
    <row r="15" spans="1:11" ht="12.75" customHeight="1">
      <c r="A15" s="15" t="s">
        <v>14</v>
      </c>
      <c r="B15" s="16">
        <v>99304</v>
      </c>
      <c r="C15" s="17"/>
      <c r="D15" s="18">
        <f>B15/7788.24*1000</f>
        <v>12750.505890932996</v>
      </c>
      <c r="E15" s="24"/>
      <c r="F15" s="24"/>
      <c r="G15" s="20">
        <v>112620</v>
      </c>
      <c r="H15" s="17"/>
      <c r="I15" s="25">
        <v>12755.138156312847</v>
      </c>
      <c r="J15" s="26"/>
      <c r="K15" s="27"/>
    </row>
    <row r="16" spans="1:11" ht="12.75" customHeight="1">
      <c r="A16" s="15" t="s">
        <v>15</v>
      </c>
      <c r="B16" s="16">
        <v>8117</v>
      </c>
      <c r="C16" s="17"/>
      <c r="D16" s="18">
        <f>B16/1185.497*1000</f>
        <v>6846.917368833493</v>
      </c>
      <c r="E16" s="19"/>
      <c r="F16" s="19"/>
      <c r="G16" s="20">
        <v>9725</v>
      </c>
      <c r="H16" s="17"/>
      <c r="I16" s="25">
        <v>7700.896392258718</v>
      </c>
      <c r="J16" s="22"/>
      <c r="K16" s="23"/>
    </row>
    <row r="17" spans="1:11" ht="12.75" customHeight="1">
      <c r="A17" s="15" t="s">
        <v>16</v>
      </c>
      <c r="B17" s="16">
        <v>13975</v>
      </c>
      <c r="C17" s="17"/>
      <c r="D17" s="18">
        <f>B17/1251.7*1000</f>
        <v>11164.815850443396</v>
      </c>
      <c r="E17" s="19"/>
      <c r="F17" s="19"/>
      <c r="G17" s="20">
        <v>14729</v>
      </c>
      <c r="H17" s="17"/>
      <c r="I17" s="25">
        <v>10571.59385671898</v>
      </c>
      <c r="J17" s="22"/>
      <c r="K17" s="23"/>
    </row>
    <row r="18" spans="1:11" ht="12.75" customHeight="1">
      <c r="A18" s="15" t="s">
        <v>17</v>
      </c>
      <c r="B18" s="16">
        <v>102397</v>
      </c>
      <c r="C18" s="17"/>
      <c r="D18" s="18">
        <f>B18/12128.37*1000</f>
        <v>8442.766835114693</v>
      </c>
      <c r="E18" s="19"/>
      <c r="F18" s="19"/>
      <c r="G18" s="20">
        <v>109135</v>
      </c>
      <c r="H18" s="17"/>
      <c r="I18" s="25">
        <v>8584.091692430347</v>
      </c>
      <c r="J18" s="22"/>
      <c r="K18" s="23"/>
    </row>
    <row r="19" spans="1:11" ht="12.75" customHeight="1">
      <c r="A19" s="15" t="s">
        <v>18</v>
      </c>
      <c r="B19" s="16">
        <v>70040</v>
      </c>
      <c r="C19" s="17"/>
      <c r="D19" s="18">
        <f>B19/5942.901*1000</f>
        <v>11785.489948427545</v>
      </c>
      <c r="E19" s="24"/>
      <c r="F19" s="24"/>
      <c r="G19" s="20">
        <v>72713</v>
      </c>
      <c r="H19" s="17"/>
      <c r="I19" s="25">
        <v>11657.265835456088</v>
      </c>
      <c r="J19" s="26"/>
      <c r="K19" s="27"/>
    </row>
    <row r="20" spans="1:11" ht="12.75" customHeight="1">
      <c r="A20" s="15" t="s">
        <v>19</v>
      </c>
      <c r="B20" s="16">
        <v>29140</v>
      </c>
      <c r="C20" s="17"/>
      <c r="D20" s="18">
        <f>B20/2869.413*1000</f>
        <v>10155.387181977638</v>
      </c>
      <c r="E20" s="19"/>
      <c r="F20" s="19"/>
      <c r="G20" s="20">
        <v>31538</v>
      </c>
      <c r="H20" s="17"/>
      <c r="I20" s="25">
        <v>10674.741263266847</v>
      </c>
      <c r="J20" s="22"/>
      <c r="K20" s="23"/>
    </row>
    <row r="21" spans="1:11" ht="12.75" customHeight="1">
      <c r="A21" s="15" t="s">
        <v>20</v>
      </c>
      <c r="B21" s="16">
        <v>27699</v>
      </c>
      <c r="C21" s="17"/>
      <c r="D21" s="18">
        <f>B21/2654.052*1000</f>
        <v>10436.49483883511</v>
      </c>
      <c r="E21" s="19"/>
      <c r="F21" s="19"/>
      <c r="G21" s="20">
        <v>29172</v>
      </c>
      <c r="H21" s="17"/>
      <c r="I21" s="25">
        <v>10664.221777209448</v>
      </c>
      <c r="J21" s="22"/>
      <c r="K21" s="23"/>
    </row>
    <row r="22" spans="1:11" ht="12.75" customHeight="1">
      <c r="A22" s="15" t="s">
        <v>21</v>
      </c>
      <c r="B22" s="16">
        <v>46445</v>
      </c>
      <c r="C22" s="17"/>
      <c r="D22" s="18">
        <f>B22/3960.825*1000</f>
        <v>11726.092417615018</v>
      </c>
      <c r="E22" s="19"/>
      <c r="F22" s="19"/>
      <c r="G22" s="20">
        <v>47322</v>
      </c>
      <c r="H22" s="17"/>
      <c r="I22" s="25">
        <v>11414.107646019389</v>
      </c>
      <c r="J22" s="22"/>
      <c r="K22" s="23"/>
    </row>
    <row r="23" spans="1:11" ht="12.75" customHeight="1">
      <c r="A23" s="15" t="s">
        <v>22</v>
      </c>
      <c r="B23" s="16">
        <v>41149</v>
      </c>
      <c r="C23" s="17"/>
      <c r="D23" s="18">
        <f>B23/4372.035*1000</f>
        <v>9411.864269156125</v>
      </c>
      <c r="E23" s="19"/>
      <c r="F23" s="19"/>
      <c r="G23" s="20">
        <v>44607</v>
      </c>
      <c r="H23" s="17"/>
      <c r="I23" s="25">
        <v>9878.049590656743</v>
      </c>
      <c r="J23" s="22"/>
      <c r="K23" s="23"/>
    </row>
    <row r="24" spans="1:11" ht="12.75" customHeight="1">
      <c r="A24" s="15" t="s">
        <v>23</v>
      </c>
      <c r="B24" s="16">
        <v>14144</v>
      </c>
      <c r="C24" s="17"/>
      <c r="D24" s="18">
        <f>B24/1253.04*1000</f>
        <v>11287.748196386388</v>
      </c>
      <c r="E24" s="19"/>
      <c r="F24" s="19"/>
      <c r="G24" s="20">
        <v>14948</v>
      </c>
      <c r="H24" s="17"/>
      <c r="I24" s="25">
        <v>11347.858004498756</v>
      </c>
      <c r="J24" s="22"/>
      <c r="K24" s="23"/>
    </row>
    <row r="25" spans="1:11" ht="12.75" customHeight="1">
      <c r="A25" s="15" t="s">
        <v>24</v>
      </c>
      <c r="B25" s="16">
        <v>49126</v>
      </c>
      <c r="C25" s="17"/>
      <c r="D25" s="18">
        <f>B25/5171.634*1000</f>
        <v>9499.125421481876</v>
      </c>
      <c r="E25" s="19"/>
      <c r="F25" s="19"/>
      <c r="G25" s="20">
        <v>55284</v>
      </c>
      <c r="H25" s="17"/>
      <c r="I25" s="25">
        <v>9946.639635642521</v>
      </c>
      <c r="J25" s="22"/>
      <c r="K25" s="23"/>
    </row>
    <row r="26" spans="1:11" ht="12.75" customHeight="1">
      <c r="A26" s="15" t="s">
        <v>25</v>
      </c>
      <c r="B26" s="16">
        <v>51820</v>
      </c>
      <c r="C26" s="17"/>
      <c r="D26" s="18">
        <f>B26/6175.169*1000</f>
        <v>8391.673167163523</v>
      </c>
      <c r="E26" s="19"/>
      <c r="F26" s="19"/>
      <c r="G26" s="20">
        <v>54771</v>
      </c>
      <c r="H26" s="17"/>
      <c r="I26" s="25">
        <v>8535.955321471736</v>
      </c>
      <c r="J26" s="22"/>
      <c r="K26" s="23"/>
    </row>
    <row r="27" spans="1:11" ht="12.75" customHeight="1">
      <c r="A27" s="15" t="s">
        <v>26</v>
      </c>
      <c r="B27" s="16">
        <v>95645</v>
      </c>
      <c r="C27" s="17"/>
      <c r="D27" s="18">
        <f>B27/9863.775*1000</f>
        <v>9696.59182209651</v>
      </c>
      <c r="E27" s="19"/>
      <c r="F27" s="19"/>
      <c r="G27" s="20">
        <v>103326</v>
      </c>
      <c r="H27" s="17"/>
      <c r="I27" s="25">
        <v>10217.530175167267</v>
      </c>
      <c r="J27" s="22"/>
      <c r="K27" s="23"/>
    </row>
    <row r="28" spans="1:11" ht="12.75" customHeight="1">
      <c r="A28" s="15" t="s">
        <v>27</v>
      </c>
      <c r="B28" s="16">
        <v>51410</v>
      </c>
      <c r="C28" s="17"/>
      <c r="D28" s="18">
        <f>B28/4775.508*1000</f>
        <v>10765.346848963503</v>
      </c>
      <c r="E28" s="19"/>
      <c r="F28" s="19"/>
      <c r="G28" s="20">
        <v>56570</v>
      </c>
      <c r="H28" s="17"/>
      <c r="I28" s="25">
        <v>11090.073668514817</v>
      </c>
      <c r="J28" s="22"/>
      <c r="K28" s="23"/>
    </row>
    <row r="29" spans="1:11" ht="12.75" customHeight="1">
      <c r="A29" s="15" t="s">
        <v>28</v>
      </c>
      <c r="B29" s="16">
        <v>34879</v>
      </c>
      <c r="C29" s="17"/>
      <c r="D29" s="18">
        <f>B29/2768.619*1000</f>
        <v>12597.977547651013</v>
      </c>
      <c r="E29" s="19"/>
      <c r="F29" s="19"/>
      <c r="G29" s="20">
        <v>39431</v>
      </c>
      <c r="H29" s="17"/>
      <c r="I29" s="25">
        <v>13583.004416861926</v>
      </c>
      <c r="J29" s="22"/>
      <c r="K29" s="23"/>
    </row>
    <row r="30" spans="1:11" ht="12.75" customHeight="1">
      <c r="A30" s="15" t="s">
        <v>29</v>
      </c>
      <c r="B30" s="16">
        <v>66733</v>
      </c>
      <c r="C30" s="17"/>
      <c r="D30" s="18">
        <f>B30/5468.338*1000</f>
        <v>12203.525092999007</v>
      </c>
      <c r="E30" s="28"/>
      <c r="F30" s="19"/>
      <c r="G30" s="20">
        <v>68994</v>
      </c>
      <c r="H30" s="17"/>
      <c r="I30" s="25">
        <v>11989.32752790889</v>
      </c>
      <c r="J30" s="29"/>
      <c r="K30" s="23"/>
    </row>
    <row r="31" spans="1:11" ht="12.75" customHeight="1">
      <c r="A31" s="15" t="s">
        <v>30</v>
      </c>
      <c r="B31" s="16">
        <v>9835</v>
      </c>
      <c r="C31" s="30"/>
      <c r="D31" s="19">
        <f>B31/882.779*1000</f>
        <v>11140.95373813831</v>
      </c>
      <c r="E31" s="28"/>
      <c r="F31" s="28"/>
      <c r="G31" s="20">
        <v>11207</v>
      </c>
      <c r="H31" s="30"/>
      <c r="I31" s="25">
        <v>12091.297006575931</v>
      </c>
      <c r="J31" s="29"/>
      <c r="K31" s="6"/>
    </row>
    <row r="32" spans="1:11" ht="12.75" customHeight="1">
      <c r="A32" s="15" t="s">
        <v>31</v>
      </c>
      <c r="B32" s="16">
        <v>18012</v>
      </c>
      <c r="C32" s="30"/>
      <c r="D32" s="19">
        <f>B32/1666.028*1000</f>
        <v>10811.34290660181</v>
      </c>
      <c r="E32" s="28"/>
      <c r="F32" s="28"/>
      <c r="G32" s="20">
        <v>19171</v>
      </c>
      <c r="H32" s="30"/>
      <c r="I32" s="25">
        <v>10972.325084391494</v>
      </c>
      <c r="J32" s="29"/>
      <c r="K32" s="6"/>
    </row>
    <row r="33" spans="1:11" ht="12.75" customHeight="1">
      <c r="A33" s="15" t="s">
        <v>32</v>
      </c>
      <c r="B33" s="16">
        <v>17390</v>
      </c>
      <c r="C33" s="30"/>
      <c r="D33" s="19">
        <f>B33/1809.253*1000</f>
        <v>9611.701624924763</v>
      </c>
      <c r="E33" s="28"/>
      <c r="F33" s="28"/>
      <c r="G33" s="20">
        <v>19354</v>
      </c>
      <c r="H33" s="30"/>
      <c r="I33" s="25">
        <v>8289.463934578594</v>
      </c>
      <c r="J33" s="29"/>
      <c r="K33" s="6"/>
    </row>
    <row r="34" spans="1:11" ht="12.75" customHeight="1">
      <c r="A34" s="15" t="s">
        <v>33</v>
      </c>
      <c r="B34" s="16">
        <v>11893</v>
      </c>
      <c r="C34" s="30"/>
      <c r="D34" s="19">
        <f>B34/1201.134*1000</f>
        <v>9901.47643809933</v>
      </c>
      <c r="E34" s="28"/>
      <c r="F34" s="28"/>
      <c r="G34" s="20">
        <v>13216</v>
      </c>
      <c r="H34" s="30"/>
      <c r="I34" s="25">
        <v>10170.06540977299</v>
      </c>
      <c r="J34" s="29"/>
      <c r="K34" s="6"/>
    </row>
    <row r="35" spans="1:11" ht="12.75" customHeight="1">
      <c r="A35" s="15" t="s">
        <v>34</v>
      </c>
      <c r="B35" s="16">
        <v>65541</v>
      </c>
      <c r="C35" s="30"/>
      <c r="D35" s="19">
        <f>B35/8143.412*1000</f>
        <v>8048.346319699899</v>
      </c>
      <c r="E35" s="28"/>
      <c r="F35" s="28"/>
      <c r="G35" s="20">
        <v>72844</v>
      </c>
      <c r="H35" s="30"/>
      <c r="I35" s="25">
        <v>8373.952551817309</v>
      </c>
      <c r="J35" s="29"/>
      <c r="K35" s="6"/>
    </row>
    <row r="36" spans="1:11" ht="12.75" customHeight="1">
      <c r="A36" s="15" t="s">
        <v>35</v>
      </c>
      <c r="B36" s="16">
        <v>22429</v>
      </c>
      <c r="C36" s="28"/>
      <c r="D36" s="19">
        <f>B36/1739.844*1000</f>
        <v>12891.38566446187</v>
      </c>
      <c r="E36" s="28"/>
      <c r="F36" s="28"/>
      <c r="G36" s="20">
        <v>23942</v>
      </c>
      <c r="H36" s="28"/>
      <c r="I36" s="25">
        <v>12579.277240608231</v>
      </c>
      <c r="J36" s="29"/>
      <c r="K36" s="6"/>
    </row>
    <row r="37" spans="1:11" ht="12.75" customHeight="1">
      <c r="A37" s="15" t="s">
        <v>36</v>
      </c>
      <c r="B37" s="16">
        <v>126491</v>
      </c>
      <c r="C37" s="28"/>
      <c r="D37" s="19">
        <f>B37/18196.601*1000</f>
        <v>6951.353167550357</v>
      </c>
      <c r="E37" s="28"/>
      <c r="F37" s="28"/>
      <c r="G37" s="20">
        <v>137898</v>
      </c>
      <c r="H37" s="28"/>
      <c r="I37" s="25">
        <v>7172.068906118285</v>
      </c>
      <c r="J37" s="29"/>
      <c r="K37" s="6"/>
    </row>
    <row r="38" spans="1:11" ht="12.75" customHeight="1">
      <c r="A38" s="15" t="s">
        <v>37</v>
      </c>
      <c r="B38" s="16">
        <v>87758</v>
      </c>
      <c r="C38" s="28"/>
      <c r="D38" s="19">
        <f>B38/7650.789*1000</f>
        <v>11470.450956104005</v>
      </c>
      <c r="E38" s="28"/>
      <c r="F38" s="28"/>
      <c r="G38" s="20">
        <v>95903</v>
      </c>
      <c r="H38" s="28"/>
      <c r="I38" s="25">
        <v>11228.254133688848</v>
      </c>
      <c r="J38" s="29"/>
      <c r="K38" s="6"/>
    </row>
    <row r="39" spans="1:11" ht="12.75" customHeight="1">
      <c r="A39" s="15" t="s">
        <v>38</v>
      </c>
      <c r="B39" s="16">
        <v>7262</v>
      </c>
      <c r="C39" s="28"/>
      <c r="D39" s="19">
        <f>B39/633.666*1000</f>
        <v>11460.296118144259</v>
      </c>
      <c r="E39" s="28"/>
      <c r="F39" s="28"/>
      <c r="G39" s="20">
        <v>7594</v>
      </c>
      <c r="H39" s="28"/>
      <c r="I39" s="25">
        <v>11971.007273403682</v>
      </c>
      <c r="J39" s="29"/>
      <c r="K39" s="6"/>
    </row>
    <row r="40" spans="1:11" ht="12.75" customHeight="1">
      <c r="A40" s="15" t="s">
        <v>39</v>
      </c>
      <c r="B40" s="16">
        <v>105511</v>
      </c>
      <c r="C40" s="28"/>
      <c r="D40" s="19">
        <f>B40/11256.654*1000</f>
        <v>9373.21161332666</v>
      </c>
      <c r="E40" s="28"/>
      <c r="F40" s="28"/>
      <c r="G40" s="20">
        <v>111654</v>
      </c>
      <c r="H40" s="28"/>
      <c r="I40" s="25">
        <v>9743.772826468183</v>
      </c>
      <c r="J40" s="29"/>
      <c r="K40" s="6"/>
    </row>
    <row r="41" spans="1:11" ht="12.75" customHeight="1">
      <c r="A41" s="15" t="s">
        <v>40</v>
      </c>
      <c r="B41" s="16">
        <v>42569</v>
      </c>
      <c r="C41" s="28"/>
      <c r="D41" s="19">
        <f>B41/3358.044*1000</f>
        <v>12676.724902949456</v>
      </c>
      <c r="E41" s="28"/>
      <c r="F41" s="28"/>
      <c r="G41" s="20">
        <v>46443</v>
      </c>
      <c r="H41" s="28"/>
      <c r="I41" s="25">
        <v>13180.729791775517</v>
      </c>
      <c r="J41" s="29"/>
      <c r="K41" s="6"/>
    </row>
    <row r="42" spans="1:11" ht="12.75" customHeight="1">
      <c r="A42" s="15" t="s">
        <v>41</v>
      </c>
      <c r="B42" s="16">
        <v>34680</v>
      </c>
      <c r="C42" s="28"/>
      <c r="D42" s="19">
        <f>B42/3316.154*1000</f>
        <v>10457.897914270568</v>
      </c>
      <c r="E42" s="28"/>
      <c r="F42" s="28"/>
      <c r="G42" s="20">
        <v>35598</v>
      </c>
      <c r="H42" s="28"/>
      <c r="I42" s="25">
        <v>9903.226685910422</v>
      </c>
      <c r="J42" s="29"/>
      <c r="K42" s="6"/>
    </row>
    <row r="43" spans="1:11" ht="12.75" customHeight="1">
      <c r="A43" s="15" t="s">
        <v>42</v>
      </c>
      <c r="B43" s="16">
        <v>102011</v>
      </c>
      <c r="C43" s="28"/>
      <c r="D43" s="19">
        <f>B43/11994.016*1000</f>
        <v>8505.15790540883</v>
      </c>
      <c r="E43" s="28"/>
      <c r="F43" s="28"/>
      <c r="G43" s="20">
        <v>108070</v>
      </c>
      <c r="H43" s="28"/>
      <c r="I43" s="25">
        <v>8710.90250011849</v>
      </c>
      <c r="J43" s="29"/>
      <c r="K43" s="6"/>
    </row>
    <row r="44" spans="1:11" ht="12.75" customHeight="1">
      <c r="A44" s="15" t="s">
        <v>43</v>
      </c>
      <c r="B44" s="16">
        <v>8281</v>
      </c>
      <c r="C44" s="28"/>
      <c r="D44" s="19">
        <f>B44/990.819*1000</f>
        <v>8357.732340619226</v>
      </c>
      <c r="E44" s="28"/>
      <c r="F44" s="28"/>
      <c r="G44" s="20">
        <v>8473</v>
      </c>
      <c r="H44" s="28"/>
      <c r="I44" s="25">
        <v>7840.782060868085</v>
      </c>
      <c r="J44" s="29"/>
      <c r="K44" s="6"/>
    </row>
    <row r="45" spans="1:11" ht="12.75" customHeight="1">
      <c r="A45" s="15" t="s">
        <v>44</v>
      </c>
      <c r="B45" s="16">
        <v>44148</v>
      </c>
      <c r="C45" s="28"/>
      <c r="D45" s="19">
        <f>B45/3885.736*1000</f>
        <v>11361.554156020893</v>
      </c>
      <c r="E45" s="28"/>
      <c r="F45" s="28"/>
      <c r="G45" s="20">
        <v>49551</v>
      </c>
      <c r="H45" s="28"/>
      <c r="I45" s="25">
        <v>11803.286654718313</v>
      </c>
      <c r="J45" s="29"/>
      <c r="K45" s="6"/>
    </row>
    <row r="46" spans="1:11" ht="12.75" customHeight="1">
      <c r="A46" s="15" t="s">
        <v>45</v>
      </c>
      <c r="B46" s="16">
        <v>8244</v>
      </c>
      <c r="C46" s="28"/>
      <c r="D46" s="19">
        <f>B46/733.133*1000</f>
        <v>11244.890081335856</v>
      </c>
      <c r="E46" s="28"/>
      <c r="F46" s="28"/>
      <c r="G46" s="20">
        <v>8784</v>
      </c>
      <c r="H46" s="28"/>
      <c r="I46" s="25">
        <v>11394.72526959344</v>
      </c>
      <c r="J46" s="29"/>
      <c r="K46" s="6"/>
    </row>
    <row r="47" spans="1:11" ht="12.75" customHeight="1">
      <c r="A47" s="15" t="s">
        <v>46</v>
      </c>
      <c r="B47" s="16">
        <v>64756</v>
      </c>
      <c r="C47" s="28"/>
      <c r="D47" s="19">
        <f>B47/5483.535*1000</f>
        <v>11809.170544183633</v>
      </c>
      <c r="E47" s="28"/>
      <c r="F47" s="28"/>
      <c r="G47" s="20">
        <v>70943</v>
      </c>
      <c r="H47" s="28"/>
      <c r="I47" s="25">
        <v>12022.277045674926</v>
      </c>
      <c r="J47" s="29"/>
      <c r="K47" s="6"/>
    </row>
    <row r="48" spans="1:11" ht="12.75" customHeight="1">
      <c r="A48" s="15" t="s">
        <v>47</v>
      </c>
      <c r="B48" s="16">
        <v>210874</v>
      </c>
      <c r="C48" s="28"/>
      <c r="D48" s="19">
        <f>B48/20044.141*1000</f>
        <v>10520.480772910149</v>
      </c>
      <c r="E48" s="28"/>
      <c r="F48" s="28"/>
      <c r="G48" s="20">
        <v>231008</v>
      </c>
      <c r="H48" s="28"/>
      <c r="I48" s="25">
        <v>10271.577324379674</v>
      </c>
      <c r="J48" s="29"/>
      <c r="K48" s="6"/>
    </row>
    <row r="49" spans="1:11" ht="12.75" customHeight="1">
      <c r="A49" s="15" t="s">
        <v>48</v>
      </c>
      <c r="B49" s="16">
        <v>22043</v>
      </c>
      <c r="C49" s="28"/>
      <c r="D49" s="19">
        <f>B49/2129.836*1000</f>
        <v>10349.62316347362</v>
      </c>
      <c r="E49" s="28"/>
      <c r="F49" s="28"/>
      <c r="G49" s="20">
        <v>24696</v>
      </c>
      <c r="H49" s="28"/>
      <c r="I49" s="25">
        <v>10337.210903631125</v>
      </c>
      <c r="J49" s="29"/>
      <c r="K49" s="6"/>
    </row>
    <row r="50" spans="1:11" ht="12.75" customHeight="1">
      <c r="A50" s="15" t="s">
        <v>49</v>
      </c>
      <c r="B50" s="16">
        <v>6543</v>
      </c>
      <c r="C50" s="28"/>
      <c r="D50" s="19">
        <f>B50/593.74*1000</f>
        <v>11019.975073264392</v>
      </c>
      <c r="E50" s="28"/>
      <c r="F50" s="28"/>
      <c r="G50" s="20">
        <v>7855</v>
      </c>
      <c r="H50" s="28"/>
      <c r="I50" s="25">
        <v>12640.933127774006</v>
      </c>
      <c r="J50" s="29"/>
      <c r="K50" s="6"/>
    </row>
    <row r="51" spans="1:11" ht="12.75" customHeight="1">
      <c r="A51" s="15" t="s">
        <v>50</v>
      </c>
      <c r="B51" s="16">
        <v>73908</v>
      </c>
      <c r="C51" s="28"/>
      <c r="D51" s="19">
        <f>B51/6872.912*1000</f>
        <v>10753.520487385842</v>
      </c>
      <c r="E51" s="28"/>
      <c r="F51" s="28"/>
      <c r="G51" s="20">
        <v>78877</v>
      </c>
      <c r="H51" s="28"/>
      <c r="I51" s="25">
        <v>10573.56960154706</v>
      </c>
      <c r="J51" s="29"/>
      <c r="K51" s="6"/>
    </row>
    <row r="52" spans="1:11" ht="12.75" customHeight="1">
      <c r="A52" s="15" t="s">
        <v>51</v>
      </c>
      <c r="B52" s="16">
        <v>52714</v>
      </c>
      <c r="C52" s="28"/>
      <c r="D52" s="19">
        <f>B52/5756.361*1000</f>
        <v>9157.52156614222</v>
      </c>
      <c r="E52" s="28"/>
      <c r="F52" s="28"/>
      <c r="G52" s="20">
        <v>55673</v>
      </c>
      <c r="H52" s="28"/>
      <c r="I52" s="25">
        <v>8974.033284180568</v>
      </c>
      <c r="J52" s="29"/>
      <c r="K52" s="6"/>
    </row>
    <row r="53" spans="1:11" ht="12.75" customHeight="1">
      <c r="A53" s="15" t="s">
        <v>52</v>
      </c>
      <c r="B53" s="16">
        <v>19032</v>
      </c>
      <c r="C53" s="28"/>
      <c r="D53" s="19">
        <f>B53/1806.928*1000</f>
        <v>10532.793780383057</v>
      </c>
      <c r="E53" s="28"/>
      <c r="F53" s="28"/>
      <c r="G53" s="20">
        <v>20302</v>
      </c>
      <c r="H53" s="28"/>
      <c r="I53" s="25">
        <v>11183.49368773253</v>
      </c>
      <c r="J53" s="29"/>
      <c r="K53" s="6"/>
    </row>
    <row r="54" spans="1:11" ht="12.75" customHeight="1">
      <c r="A54" s="15" t="s">
        <v>53</v>
      </c>
      <c r="B54" s="16">
        <v>56961</v>
      </c>
      <c r="C54" s="28"/>
      <c r="D54" s="19">
        <f>B54/5250.446*1000</f>
        <v>10848.79265494779</v>
      </c>
      <c r="E54" s="28"/>
      <c r="F54" s="28"/>
      <c r="G54" s="20">
        <v>60399</v>
      </c>
      <c r="H54" s="28"/>
      <c r="I54" s="25">
        <v>10963.644027092992</v>
      </c>
      <c r="J54" s="29"/>
      <c r="K54" s="6"/>
    </row>
    <row r="55" spans="1:11" ht="12.75" customHeight="1">
      <c r="A55" s="31" t="s">
        <v>54</v>
      </c>
      <c r="B55" s="32">
        <v>7797</v>
      </c>
      <c r="C55" s="28"/>
      <c r="D55" s="19">
        <f>B55/479.602*1000</f>
        <v>16257.229953169503</v>
      </c>
      <c r="E55" s="28"/>
      <c r="F55" s="33"/>
      <c r="G55" s="20">
        <v>9261</v>
      </c>
      <c r="H55" s="28"/>
      <c r="I55" s="25">
        <v>18283.25722712816</v>
      </c>
      <c r="J55" s="29"/>
      <c r="K55" s="6"/>
    </row>
    <row r="56" spans="1:11" ht="12.75" customHeight="1">
      <c r="A56" s="34" t="s">
        <v>55</v>
      </c>
      <c r="B56" s="35">
        <v>2690241</v>
      </c>
      <c r="C56" s="36"/>
      <c r="D56" s="37">
        <f>B56/272690.813*1000</f>
        <v>9865.53588074124</v>
      </c>
      <c r="E56" s="38"/>
      <c r="F56" s="33"/>
      <c r="G56" s="39">
        <v>2962513</v>
      </c>
      <c r="H56" s="38"/>
      <c r="I56" s="40">
        <v>10088.399394822647</v>
      </c>
      <c r="J56" s="41"/>
      <c r="K56" s="6"/>
    </row>
    <row r="57" spans="1:11" ht="7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0" ht="78.75" customHeight="1">
      <c r="A58" s="42" t="s">
        <v>56</v>
      </c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5" customHeight="1">
      <c r="A59" s="43"/>
      <c r="B59" s="44"/>
      <c r="C59" s="44"/>
      <c r="D59" s="6"/>
      <c r="E59" s="6"/>
      <c r="G59" s="44"/>
      <c r="H59" s="44"/>
      <c r="I59" s="6"/>
      <c r="J59" s="6"/>
    </row>
    <row r="60" spans="1:11" ht="34.5" customHeight="1">
      <c r="A60" s="45"/>
      <c r="B60" s="45"/>
      <c r="C60" s="45"/>
      <c r="D60" s="6"/>
      <c r="E60" s="6"/>
      <c r="F60" s="46"/>
      <c r="G60" s="45"/>
      <c r="H60" s="45"/>
      <c r="I60" s="6"/>
      <c r="J60" s="6"/>
      <c r="K60" s="46"/>
    </row>
    <row r="61" spans="1:11" ht="18" customHeight="1">
      <c r="A61" s="47"/>
      <c r="B61" s="47"/>
      <c r="C61" s="47"/>
      <c r="D61" s="6"/>
      <c r="E61" s="6"/>
      <c r="F61" s="6"/>
      <c r="G61" s="47"/>
      <c r="H61" s="47"/>
      <c r="I61" s="6"/>
      <c r="J61" s="6"/>
      <c r="K61" s="6"/>
    </row>
    <row r="62" spans="1:11" ht="23.25" customHeight="1">
      <c r="A62" s="47"/>
      <c r="B62" s="47"/>
      <c r="C62" s="47"/>
      <c r="D62" s="6"/>
      <c r="E62" s="6"/>
      <c r="F62" s="6"/>
      <c r="G62" s="47"/>
      <c r="H62" s="47"/>
      <c r="I62" s="6"/>
      <c r="J62" s="6"/>
      <c r="K62" s="6"/>
    </row>
    <row r="63" spans="1:11" ht="38.25" customHeight="1">
      <c r="A63" s="47"/>
      <c r="B63" s="47"/>
      <c r="C63" s="47"/>
      <c r="D63" s="6"/>
      <c r="E63" s="6"/>
      <c r="F63" s="6"/>
      <c r="G63" s="47"/>
      <c r="H63" s="47"/>
      <c r="I63" s="6"/>
      <c r="J63" s="6"/>
      <c r="K63" s="6"/>
    </row>
    <row r="64" spans="1:11" ht="22.5" customHeight="1">
      <c r="A64" s="47"/>
      <c r="B64" s="47"/>
      <c r="C64" s="47"/>
      <c r="D64" s="6"/>
      <c r="E64" s="6"/>
      <c r="F64" s="6"/>
      <c r="G64" s="47"/>
      <c r="H64" s="47"/>
      <c r="I64" s="6"/>
      <c r="J64" s="6"/>
      <c r="K64" s="6"/>
    </row>
    <row r="65" spans="1:11" ht="18" customHeight="1">
      <c r="A65" s="47"/>
      <c r="B65" s="47"/>
      <c r="C65" s="47"/>
      <c r="D65" s="6"/>
      <c r="E65" s="6"/>
      <c r="F65" s="6"/>
      <c r="G65" s="47"/>
      <c r="H65" s="47"/>
      <c r="I65" s="6"/>
      <c r="J65" s="6"/>
      <c r="K65" s="6"/>
    </row>
    <row r="66" spans="1:11" ht="9.75" customHeight="1">
      <c r="A66" s="47"/>
      <c r="B66" s="48"/>
      <c r="C66" s="48"/>
      <c r="D66" s="6"/>
      <c r="E66" s="6"/>
      <c r="F66" s="6"/>
      <c r="G66" s="48"/>
      <c r="H66" s="48"/>
      <c r="I66" s="6"/>
      <c r="J66" s="6"/>
      <c r="K66" s="6"/>
    </row>
    <row r="67" spans="1:11" ht="9.75" customHeight="1">
      <c r="A67" s="47"/>
      <c r="B67" s="48"/>
      <c r="C67" s="48"/>
      <c r="D67" s="6"/>
      <c r="E67" s="6"/>
      <c r="F67" s="6"/>
      <c r="G67" s="48"/>
      <c r="H67" s="48"/>
      <c r="I67" s="6"/>
      <c r="J67" s="6"/>
      <c r="K67" s="6"/>
    </row>
    <row r="68" spans="1:11" ht="9.75" customHeight="1">
      <c r="A68" s="47"/>
      <c r="B68" s="48"/>
      <c r="C68" s="48"/>
      <c r="D68" s="6"/>
      <c r="E68" s="6"/>
      <c r="F68" s="6"/>
      <c r="G68" s="48"/>
      <c r="H68" s="48"/>
      <c r="I68" s="6"/>
      <c r="J68" s="6"/>
      <c r="K68" s="6"/>
    </row>
    <row r="69" spans="1:11" ht="9.75" customHeight="1">
      <c r="A69" s="47"/>
      <c r="B69" s="47"/>
      <c r="C69" s="47"/>
      <c r="D69" s="6"/>
      <c r="E69" s="6"/>
      <c r="F69" s="6"/>
      <c r="G69" s="47"/>
      <c r="H69" s="47"/>
      <c r="I69" s="6"/>
      <c r="J69" s="6"/>
      <c r="K69" s="6"/>
    </row>
    <row r="70" spans="1:11" ht="23.25">
      <c r="A70" s="47"/>
      <c r="B70" s="47"/>
      <c r="C70" s="47"/>
      <c r="D70" s="6"/>
      <c r="E70" s="6"/>
      <c r="F70" s="6"/>
      <c r="G70" s="47"/>
      <c r="H70" s="47"/>
      <c r="I70" s="6"/>
      <c r="J70" s="6"/>
      <c r="K70" s="6"/>
    </row>
    <row r="71" spans="1:11" ht="23.25">
      <c r="A71" s="47"/>
      <c r="B71" s="47"/>
      <c r="C71" s="47"/>
      <c r="D71" s="6"/>
      <c r="E71" s="6"/>
      <c r="F71" s="6"/>
      <c r="G71" s="47"/>
      <c r="H71" s="47"/>
      <c r="I71" s="6"/>
      <c r="J71" s="6"/>
      <c r="K71" s="6"/>
    </row>
    <row r="72" spans="1:11" ht="23.25">
      <c r="A72" s="47"/>
      <c r="B72" s="47"/>
      <c r="C72" s="47"/>
      <c r="D72" s="6"/>
      <c r="E72" s="6"/>
      <c r="F72" s="6"/>
      <c r="G72" s="47"/>
      <c r="H72" s="47"/>
      <c r="I72" s="6"/>
      <c r="J72" s="6"/>
      <c r="K72" s="6"/>
    </row>
    <row r="73" spans="1:11" ht="23.25">
      <c r="A73" s="47"/>
      <c r="B73" s="47"/>
      <c r="C73" s="47"/>
      <c r="D73" s="6"/>
      <c r="E73" s="6"/>
      <c r="F73" s="6"/>
      <c r="G73" s="47"/>
      <c r="H73" s="47"/>
      <c r="I73" s="6"/>
      <c r="J73" s="6"/>
      <c r="K73" s="6"/>
    </row>
    <row r="74" spans="1:11" ht="23.25">
      <c r="A74" s="47"/>
      <c r="B74" s="47"/>
      <c r="C74" s="47"/>
      <c r="D74" s="6"/>
      <c r="E74" s="6"/>
      <c r="F74" s="6"/>
      <c r="G74" s="47"/>
      <c r="H74" s="47"/>
      <c r="I74" s="6"/>
      <c r="J74" s="6"/>
      <c r="K74" s="6"/>
    </row>
    <row r="75" spans="1:11" ht="23.25">
      <c r="A75" s="47"/>
      <c r="B75" s="47"/>
      <c r="C75" s="47"/>
      <c r="D75" s="6"/>
      <c r="E75" s="6"/>
      <c r="F75" s="6"/>
      <c r="G75" s="47"/>
      <c r="H75" s="47"/>
      <c r="I75" s="6"/>
      <c r="J75" s="6"/>
      <c r="K75" s="6"/>
    </row>
    <row r="76" spans="1:11" ht="23.25">
      <c r="A76" s="47"/>
      <c r="B76" s="47"/>
      <c r="C76" s="47"/>
      <c r="D76" s="6"/>
      <c r="E76" s="6"/>
      <c r="F76" s="6"/>
      <c r="G76" s="47"/>
      <c r="H76" s="47"/>
      <c r="I76" s="6"/>
      <c r="J76" s="6"/>
      <c r="K76" s="6"/>
    </row>
    <row r="77" spans="1:11" ht="23.25">
      <c r="A77" s="47"/>
      <c r="B77" s="47"/>
      <c r="C77" s="47"/>
      <c r="D77" s="6"/>
      <c r="E77" s="6"/>
      <c r="F77" s="6"/>
      <c r="G77" s="47"/>
      <c r="H77" s="47"/>
      <c r="I77" s="6"/>
      <c r="J77" s="6"/>
      <c r="K77" s="6"/>
    </row>
    <row r="78" spans="1:11" ht="23.25">
      <c r="A78" s="47"/>
      <c r="B78" s="47"/>
      <c r="C78" s="47"/>
      <c r="D78" s="6"/>
      <c r="E78" s="6"/>
      <c r="F78" s="6"/>
      <c r="G78" s="47"/>
      <c r="H78" s="47"/>
      <c r="I78" s="6"/>
      <c r="J78" s="6"/>
      <c r="K78" s="6"/>
    </row>
    <row r="79" spans="1:11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23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23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23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23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23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23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23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23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23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23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23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23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23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23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23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23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23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23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23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23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23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23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23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23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23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23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23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23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23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23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23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23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23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23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23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23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23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23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23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23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23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23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23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23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23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23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23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23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23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23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23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23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23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23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23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23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23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23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23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23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23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23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23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23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23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23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23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23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23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23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23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23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23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23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23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23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23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23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23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23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23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23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23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23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23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23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23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23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23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23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23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23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23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23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23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23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23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23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23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23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23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23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23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23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23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23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23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23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23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23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23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23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23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23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23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23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23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23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23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23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23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23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23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23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23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23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23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23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23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23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23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23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23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23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23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23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23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23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23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23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23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23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23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23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23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23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23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23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23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23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23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23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23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23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23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23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23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23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23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23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23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23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23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23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23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23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23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23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23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23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23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23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23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23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23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23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23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23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23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23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23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23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23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23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23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23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23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23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23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23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23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23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23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23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23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23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23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23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23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23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23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23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23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23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23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23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23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23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23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23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23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23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23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23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23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23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23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23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23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23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23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23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23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23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23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23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23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23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23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23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23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23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23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23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23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23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23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23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23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23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23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23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23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23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23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23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23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23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23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23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23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23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23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23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23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23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23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23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23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23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23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23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23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23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23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23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23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23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23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23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23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23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23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23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23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23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23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23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23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23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23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23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23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23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23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23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23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23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23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23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23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23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23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23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23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23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23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23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23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23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23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23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23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23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23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23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23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23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23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23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23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23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23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23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23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23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23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23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23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23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23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23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23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23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23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23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23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23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23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23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23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23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23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23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23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23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23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23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23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23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23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23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23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23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23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23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23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23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23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23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23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23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23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23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23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23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23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23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23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23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23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23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23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23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23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23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23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23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23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23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23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23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23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23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23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23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23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23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23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23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23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23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23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23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23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23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23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23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23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23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23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23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23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23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23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23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23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23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23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23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23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23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23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23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23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23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23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23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23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23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23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23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23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23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23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23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23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23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23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23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23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6:11" ht="23.25">
      <c r="F582" s="6"/>
      <c r="K582" s="6"/>
    </row>
    <row r="583" spans="6:11" ht="23.25">
      <c r="F583" s="6"/>
      <c r="K583" s="6"/>
    </row>
  </sheetData>
  <mergeCells count="8">
    <mergeCell ref="A1:J1"/>
    <mergeCell ref="B3:E3"/>
    <mergeCell ref="G3:J3"/>
    <mergeCell ref="A58:J58"/>
    <mergeCell ref="D4:E4"/>
    <mergeCell ref="B4:C4"/>
    <mergeCell ref="G4:H4"/>
    <mergeCell ref="I4:J4"/>
  </mergeCells>
  <printOptions horizontalCentered="1"/>
  <pageMargins left="1" right="1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dominique.megret</dc:creator>
  <cp:keywords/>
  <dc:description/>
  <cp:lastModifiedBy>dominique.megret</cp:lastModifiedBy>
  <dcterms:created xsi:type="dcterms:W3CDTF">2006-01-20T13:36:10Z</dcterms:created>
  <dcterms:modified xsi:type="dcterms:W3CDTF">2006-01-20T13:37:19Z</dcterms:modified>
  <cp:category/>
  <cp:version/>
  <cp:contentType/>
  <cp:contentStatus/>
</cp:coreProperties>
</file>