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" yWindow="105" windowWidth="5970" windowHeight="6225" tabRatio="861" firstSheet="1" activeTab="1"/>
  </bookViews>
  <sheets>
    <sheet name="VVVVVVa" sheetId="1" state="hidden" r:id="rId1"/>
    <sheet name="Consolidating 2001" sheetId="2" r:id="rId2"/>
    <sheet name="Consolidating 2000" sheetId="3" r:id="rId3"/>
  </sheets>
  <definedNames>
    <definedName name="_xlnm.Print_Area" localSheetId="2">'Consolidating 2000'!$A$1:$Q$50</definedName>
    <definedName name="_xlnm.Print_Area" localSheetId="1">'Consolidating 2001'!$A$1:$Q$50</definedName>
    <definedName name="_xlnm.Print_Titles" localSheetId="1">'Consolidating 2001'!$4:$5</definedName>
  </definedNames>
  <calcPr fullCalcOnLoad="1"/>
</workbook>
</file>

<file path=xl/sharedStrings.xml><?xml version="1.0" encoding="utf-8"?>
<sst xmlns="http://schemas.openxmlformats.org/spreadsheetml/2006/main" count="113" uniqueCount="53">
  <si>
    <t>Intragovernmental</t>
  </si>
  <si>
    <t>Total Assets</t>
  </si>
  <si>
    <t>Accounts Payable</t>
  </si>
  <si>
    <t>Total Liabilities</t>
  </si>
  <si>
    <t>NET POSITION</t>
  </si>
  <si>
    <t>Cumulative Results of Operations</t>
  </si>
  <si>
    <t>Total Net Position</t>
  </si>
  <si>
    <t>Total Liabilities and Net Position</t>
  </si>
  <si>
    <t>WCF</t>
  </si>
  <si>
    <t>OBD</t>
  </si>
  <si>
    <t>USMS</t>
  </si>
  <si>
    <t>OJP</t>
  </si>
  <si>
    <t>DEA</t>
  </si>
  <si>
    <t>FBI</t>
  </si>
  <si>
    <t>INS</t>
  </si>
  <si>
    <t>Eliminations</t>
  </si>
  <si>
    <t>Consolidated</t>
  </si>
  <si>
    <t>Dollars in Thousands</t>
  </si>
  <si>
    <t>Accrued Payroll and Benefits</t>
  </si>
  <si>
    <t>Deferred Revenue</t>
  </si>
  <si>
    <t>AFF/SADF</t>
  </si>
  <si>
    <t>Total Intragovernmental</t>
  </si>
  <si>
    <t xml:space="preserve">Total Intragovernmental </t>
  </si>
  <si>
    <t>FPI</t>
  </si>
  <si>
    <t>Accrued Annual and Compensatory Leave</t>
  </si>
  <si>
    <t>BOP</t>
  </si>
  <si>
    <t>Environmental Cleanup Cost</t>
  </si>
  <si>
    <t>DEPARTMENT OF JUSTICE</t>
  </si>
  <si>
    <t>Custodial Liability</t>
  </si>
  <si>
    <t>Seized Cash and Monetary Assets</t>
  </si>
  <si>
    <t>Restated</t>
  </si>
  <si>
    <t>ASSETS</t>
  </si>
  <si>
    <t>Fund Balance with U.S. Treasury</t>
  </si>
  <si>
    <t>Investments, Net</t>
  </si>
  <si>
    <t>Accounts Receivable, Net</t>
  </si>
  <si>
    <t>Other Assets</t>
  </si>
  <si>
    <t>Cash and Other Monetary Assets</t>
  </si>
  <si>
    <t>Inventory and Related Property, Net</t>
  </si>
  <si>
    <t>General Property, Plant and Equipment, Net</t>
  </si>
  <si>
    <t>Forfeited Property, Net</t>
  </si>
  <si>
    <t>Advances and Prepayments</t>
  </si>
  <si>
    <t>LIABILITIES</t>
  </si>
  <si>
    <t>Accrued FECA Liabilities</t>
  </si>
  <si>
    <t>Debt</t>
  </si>
  <si>
    <t>Other Liabilities</t>
  </si>
  <si>
    <t>Actuarial FECA Liabilities</t>
  </si>
  <si>
    <t>Contingent Liabilities</t>
  </si>
  <si>
    <t>Capital Lease Liabilities</t>
  </si>
  <si>
    <t>Unexpended Appropriations</t>
  </si>
  <si>
    <t>Accrued FECA Liability</t>
  </si>
  <si>
    <t>Consolidating Balance Sheet</t>
  </si>
  <si>
    <t>As of September 30, 2001</t>
  </si>
  <si>
    <t>As of September 30,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</si>
</sst>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6" fontId="0" fillId="0" borderId="0" xfId="0" applyNumberFormat="1" applyAlignment="1">
      <alignment/>
    </xf>
    <xf numFmtId="6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8" fontId="0" fillId="0" borderId="2" xfId="0" applyNumberFormat="1" applyBorder="1" applyAlignment="1" quotePrefix="1">
      <alignment horizontal="left"/>
    </xf>
    <xf numFmtId="38" fontId="0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38" fontId="0" fillId="0" borderId="2" xfId="0" applyNumberFormat="1" applyFont="1" applyBorder="1" applyAlignment="1">
      <alignment horizontal="left"/>
    </xf>
    <xf numFmtId="38" fontId="0" fillId="0" borderId="2" xfId="0" applyNumberFormat="1" applyFont="1" applyBorder="1" applyAlignment="1">
      <alignment/>
    </xf>
    <xf numFmtId="42" fontId="0" fillId="0" borderId="0" xfId="0" applyNumberFormat="1" applyAlignment="1">
      <alignment/>
    </xf>
    <xf numFmtId="5" fontId="0" fillId="0" borderId="0" xfId="0" applyNumberFormat="1" applyAlignment="1">
      <alignment/>
    </xf>
    <xf numFmtId="42" fontId="8" fillId="0" borderId="0" xfId="0" applyNumberFormat="1" applyFont="1" applyAlignment="1">
      <alignment/>
    </xf>
    <xf numFmtId="42" fontId="9" fillId="0" borderId="0" xfId="0" applyNumberFormat="1" applyFont="1" applyAlignment="1">
      <alignment/>
    </xf>
    <xf numFmtId="42" fontId="0" fillId="0" borderId="2" xfId="0" applyNumberFormat="1" applyFont="1" applyBorder="1" applyAlignment="1">
      <alignment horizontal="left"/>
    </xf>
    <xf numFmtId="42" fontId="0" fillId="0" borderId="0" xfId="0" applyNumberFormat="1" applyBorder="1" applyAlignment="1">
      <alignment/>
    </xf>
    <xf numFmtId="42" fontId="0" fillId="0" borderId="1" xfId="0" applyNumberFormat="1" applyBorder="1" applyAlignment="1">
      <alignment/>
    </xf>
    <xf numFmtId="41" fontId="0" fillId="0" borderId="2" xfId="0" applyNumberFormat="1" applyFont="1" applyBorder="1" applyAlignment="1">
      <alignment horizontal="left"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42" fontId="8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 horizontal="left"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2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2" fontId="10" fillId="0" borderId="0" xfId="0" applyNumberFormat="1" applyFont="1" applyBorder="1" applyAlignment="1">
      <alignment/>
    </xf>
    <xf numFmtId="42" fontId="8" fillId="0" borderId="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2" fontId="0" fillId="0" borderId="0" xfId="0" applyNumberFormat="1" applyBorder="1" applyAlignment="1">
      <alignment horizontal="center"/>
    </xf>
    <xf numFmtId="42" fontId="10" fillId="0" borderId="0" xfId="0" applyNumberFormat="1" applyFont="1" applyBorder="1" applyAlignment="1">
      <alignment horizontal="left"/>
    </xf>
    <xf numFmtId="42" fontId="8" fillId="0" borderId="0" xfId="0" applyNumberFormat="1" applyFont="1" applyBorder="1" applyAlignment="1">
      <alignment/>
    </xf>
    <xf numFmtId="42" fontId="8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41" fontId="0" fillId="0" borderId="8" xfId="0" applyNumberFormat="1" applyBorder="1" applyAlignment="1">
      <alignment/>
    </xf>
    <xf numFmtId="3" fontId="0" fillId="0" borderId="0" xfId="0" applyNumberFormat="1" applyFont="1" applyBorder="1" applyAlignment="1">
      <alignment horizontal="left"/>
    </xf>
    <xf numFmtId="41" fontId="0" fillId="0" borderId="7" xfId="0" applyNumberFormat="1" applyBorder="1" applyAlignment="1">
      <alignment/>
    </xf>
    <xf numFmtId="42" fontId="8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42" fontId="0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 horizontal="left"/>
    </xf>
    <xf numFmtId="42" fontId="8" fillId="0" borderId="0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Border="1" applyAlignment="1" quotePrefix="1">
      <alignment horizontal="left"/>
    </xf>
    <xf numFmtId="3" fontId="0" fillId="0" borderId="2" xfId="0" applyNumberFormat="1" applyFont="1" applyBorder="1" applyAlignment="1" quotePrefix="1">
      <alignment horizontal="left"/>
    </xf>
    <xf numFmtId="3" fontId="0" fillId="0" borderId="1" xfId="0" applyNumberFormat="1" applyFont="1" applyBorder="1" applyAlignment="1">
      <alignment/>
    </xf>
    <xf numFmtId="42" fontId="8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 quotePrefix="1">
      <alignment horizontal="left"/>
    </xf>
    <xf numFmtId="3" fontId="8" fillId="0" borderId="5" xfId="0" applyNumberFormat="1" applyFont="1" applyBorder="1" applyAlignment="1">
      <alignment horizontal="left"/>
    </xf>
    <xf numFmtId="42" fontId="8" fillId="0" borderId="9" xfId="0" applyNumberFormat="1" applyFont="1" applyBorder="1" applyAlignment="1">
      <alignment horizontal="left"/>
    </xf>
    <xf numFmtId="42" fontId="8" fillId="0" borderId="9" xfId="0" applyNumberFormat="1" applyFont="1" applyBorder="1" applyAlignment="1" quotePrefix="1">
      <alignment horizontal="left"/>
    </xf>
    <xf numFmtId="3" fontId="8" fillId="0" borderId="10" xfId="0" applyNumberFormat="1" applyFont="1" applyBorder="1" applyAlignment="1">
      <alignment horizontal="left"/>
    </xf>
    <xf numFmtId="42" fontId="11" fillId="0" borderId="0" xfId="0" applyNumberFormat="1" applyFont="1" applyBorder="1" applyAlignment="1">
      <alignment/>
    </xf>
    <xf numFmtId="42" fontId="8" fillId="0" borderId="11" xfId="0" applyNumberFormat="1" applyFont="1" applyBorder="1" applyAlignment="1">
      <alignment/>
    </xf>
    <xf numFmtId="42" fontId="8" fillId="0" borderId="12" xfId="0" applyNumberFormat="1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42" fontId="0" fillId="0" borderId="2" xfId="0" applyNumberFormat="1" applyFont="1" applyBorder="1" applyAlignment="1">
      <alignment horizontal="left"/>
    </xf>
    <xf numFmtId="42" fontId="0" fillId="0" borderId="0" xfId="0" applyNumberFormat="1" applyFont="1" applyBorder="1" applyAlignment="1">
      <alignment horizontal="left"/>
    </xf>
    <xf numFmtId="42" fontId="0" fillId="0" borderId="0" xfId="0" applyNumberFormat="1" applyFont="1" applyAlignment="1">
      <alignment/>
    </xf>
    <xf numFmtId="42" fontId="0" fillId="0" borderId="0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 horizontal="left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2" fontId="9" fillId="0" borderId="0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42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38" fontId="0" fillId="0" borderId="2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 quotePrefix="1">
      <alignment horizontal="left"/>
    </xf>
    <xf numFmtId="38" fontId="0" fillId="0" borderId="0" xfId="0" applyNumberFormat="1" applyFont="1" applyBorder="1" applyAlignment="1" quotePrefix="1">
      <alignment horizontal="left"/>
    </xf>
    <xf numFmtId="42" fontId="0" fillId="0" borderId="0" xfId="0" applyNumberFormat="1" applyFont="1" applyBorder="1" applyAlignment="1">
      <alignment horizontal="center"/>
    </xf>
    <xf numFmtId="38" fontId="0" fillId="0" borderId="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.8515625" style="15" bestFit="1" customWidth="1"/>
    <col min="2" max="2" width="1.8515625" style="15" customWidth="1"/>
    <col min="3" max="3" width="1.28515625" style="0" customWidth="1"/>
    <col min="4" max="4" width="1.8515625" style="0" customWidth="1"/>
    <col min="5" max="5" width="44.00390625" style="0" customWidth="1"/>
    <col min="6" max="7" width="12.421875" style="0" customWidth="1"/>
    <col min="8" max="8" width="12.7109375" style="0" bestFit="1" customWidth="1"/>
    <col min="9" max="9" width="11.28125" style="0" bestFit="1" customWidth="1"/>
    <col min="10" max="10" width="13.8515625" style="0" bestFit="1" customWidth="1"/>
    <col min="11" max="11" width="12.421875" style="0" customWidth="1"/>
    <col min="12" max="12" width="15.00390625" style="0" customWidth="1"/>
    <col min="13" max="13" width="14.00390625" style="0" customWidth="1"/>
    <col min="14" max="15" width="12.421875" style="0" customWidth="1"/>
    <col min="16" max="16" width="13.421875" style="0" bestFit="1" customWidth="1"/>
    <col min="17" max="17" width="14.57421875" style="0" bestFit="1" customWidth="1"/>
  </cols>
  <sheetData>
    <row r="1" spans="1:17" ht="18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8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8">
      <c r="A3" s="109" t="s">
        <v>51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s="2" customFormat="1" ht="15.75">
      <c r="A4" s="12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45" customFormat="1" ht="15">
      <c r="A5" s="43" t="s">
        <v>17</v>
      </c>
      <c r="B5" s="43"/>
      <c r="C5" s="44"/>
      <c r="D5" s="44"/>
      <c r="E5" s="44"/>
      <c r="F5" s="44" t="s">
        <v>20</v>
      </c>
      <c r="G5" s="44" t="s">
        <v>8</v>
      </c>
      <c r="H5" s="44" t="s">
        <v>9</v>
      </c>
      <c r="I5" s="44" t="s">
        <v>10</v>
      </c>
      <c r="J5" s="44" t="s">
        <v>11</v>
      </c>
      <c r="K5" s="44" t="s">
        <v>12</v>
      </c>
      <c r="L5" s="44" t="s">
        <v>13</v>
      </c>
      <c r="M5" s="44" t="s">
        <v>14</v>
      </c>
      <c r="N5" s="44" t="s">
        <v>25</v>
      </c>
      <c r="O5" s="44" t="s">
        <v>23</v>
      </c>
      <c r="P5" s="44" t="s">
        <v>15</v>
      </c>
      <c r="Q5" s="44" t="s">
        <v>16</v>
      </c>
    </row>
    <row r="6" spans="1:2" s="2" customFormat="1" ht="13.5" thickBot="1">
      <c r="A6" s="13"/>
      <c r="B6" s="13"/>
    </row>
    <row r="7" spans="1:17" s="11" customFormat="1" ht="15">
      <c r="A7" s="36" t="s">
        <v>31</v>
      </c>
      <c r="B7" s="71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s="5" customFormat="1" ht="12.75">
      <c r="A8" s="14"/>
      <c r="B8" s="60"/>
      <c r="C8" t="s">
        <v>0</v>
      </c>
      <c r="D8"/>
      <c r="E8"/>
      <c r="F8" s="7"/>
      <c r="G8" s="7"/>
      <c r="H8" s="7"/>
      <c r="I8" s="7"/>
      <c r="J8" s="7"/>
      <c r="K8" s="1"/>
      <c r="L8" s="7"/>
      <c r="M8" s="7"/>
      <c r="N8" s="7"/>
      <c r="O8" s="7"/>
      <c r="P8" s="7"/>
      <c r="Q8" s="8"/>
    </row>
    <row r="9" spans="1:17" s="24" customFormat="1" ht="12.75">
      <c r="A9" s="28"/>
      <c r="B9" s="61"/>
      <c r="D9" t="s">
        <v>32</v>
      </c>
      <c r="F9" s="29">
        <v>31447</v>
      </c>
      <c r="G9" s="29">
        <v>1010050</v>
      </c>
      <c r="H9" s="29">
        <v>3599540</v>
      </c>
      <c r="I9" s="29">
        <v>367083</v>
      </c>
      <c r="J9" s="29">
        <v>8964586</v>
      </c>
      <c r="K9" s="29">
        <v>545288</v>
      </c>
      <c r="L9" s="29">
        <v>981533</v>
      </c>
      <c r="M9" s="29">
        <v>2222901</v>
      </c>
      <c r="N9" s="29">
        <v>2054786</v>
      </c>
      <c r="O9" s="29">
        <v>26197</v>
      </c>
      <c r="P9" s="29">
        <v>0</v>
      </c>
      <c r="Q9" s="30">
        <f>SUM(F9:P9)</f>
        <v>19803411</v>
      </c>
    </row>
    <row r="10" spans="1:17" s="3" customFormat="1" ht="12.75">
      <c r="A10" s="31"/>
      <c r="B10" s="62"/>
      <c r="D10" t="s">
        <v>33</v>
      </c>
      <c r="F10" s="32">
        <v>1137697</v>
      </c>
      <c r="G10" s="32">
        <v>0</v>
      </c>
      <c r="H10" s="32">
        <v>141173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91595</v>
      </c>
      <c r="O10" s="32">
        <v>28200</v>
      </c>
      <c r="P10" s="32">
        <v>0</v>
      </c>
      <c r="Q10" s="33">
        <f>SUM(F10:P10)</f>
        <v>1398665</v>
      </c>
    </row>
    <row r="11" spans="1:17" s="3" customFormat="1" ht="12.75">
      <c r="A11" s="31"/>
      <c r="B11" s="62"/>
      <c r="D11" t="s">
        <v>34</v>
      </c>
      <c r="F11" s="32">
        <v>2769</v>
      </c>
      <c r="G11" s="32">
        <v>84556</v>
      </c>
      <c r="H11" s="32">
        <v>148833</v>
      </c>
      <c r="I11" s="32">
        <v>50558</v>
      </c>
      <c r="J11" s="32">
        <v>357</v>
      </c>
      <c r="K11" s="32">
        <v>37058</v>
      </c>
      <c r="L11" s="32">
        <v>176227</v>
      </c>
      <c r="M11" s="32">
        <v>36542</v>
      </c>
      <c r="N11" s="32">
        <v>6470</v>
      </c>
      <c r="O11" s="32">
        <v>79945</v>
      </c>
      <c r="P11" s="32">
        <v>-390799</v>
      </c>
      <c r="Q11" s="33">
        <f>SUM(F11:P11)</f>
        <v>232516</v>
      </c>
    </row>
    <row r="12" spans="1:17" s="3" customFormat="1" ht="12.75">
      <c r="A12" s="31"/>
      <c r="B12" s="62"/>
      <c r="D12" t="s">
        <v>35</v>
      </c>
      <c r="F12" s="32">
        <v>6680</v>
      </c>
      <c r="G12" s="32">
        <v>373</v>
      </c>
      <c r="H12" s="32">
        <v>658934</v>
      </c>
      <c r="I12" s="32">
        <v>0</v>
      </c>
      <c r="J12" s="32">
        <v>48144</v>
      </c>
      <c r="K12" s="32">
        <v>32934</v>
      </c>
      <c r="L12" s="32">
        <v>26999</v>
      </c>
      <c r="M12" s="32">
        <v>35023</v>
      </c>
      <c r="N12" s="32">
        <v>7654</v>
      </c>
      <c r="O12" s="32">
        <v>0</v>
      </c>
      <c r="P12" s="32">
        <v>-731825</v>
      </c>
      <c r="Q12" s="33">
        <f>SUM(F12:P12)</f>
        <v>84916</v>
      </c>
    </row>
    <row r="13" spans="1:17" s="3" customFormat="1" ht="12.75">
      <c r="A13" s="31"/>
      <c r="B13" s="62"/>
      <c r="C13" s="55" t="s">
        <v>21</v>
      </c>
      <c r="F13" s="54">
        <f aca="true" t="shared" si="0" ref="F13:P13">SUM(F9:F12)</f>
        <v>1178593</v>
      </c>
      <c r="G13" s="54">
        <f t="shared" si="0"/>
        <v>1094979</v>
      </c>
      <c r="H13" s="54">
        <f t="shared" si="0"/>
        <v>4548480</v>
      </c>
      <c r="I13" s="54">
        <f t="shared" si="0"/>
        <v>417641</v>
      </c>
      <c r="J13" s="54">
        <f t="shared" si="0"/>
        <v>9013087</v>
      </c>
      <c r="K13" s="54">
        <f t="shared" si="0"/>
        <v>615280</v>
      </c>
      <c r="L13" s="54">
        <f t="shared" si="0"/>
        <v>1184759</v>
      </c>
      <c r="M13" s="54">
        <f t="shared" si="0"/>
        <v>2294466</v>
      </c>
      <c r="N13" s="54">
        <f t="shared" si="0"/>
        <v>2160505</v>
      </c>
      <c r="O13" s="54">
        <f t="shared" si="0"/>
        <v>134342</v>
      </c>
      <c r="P13" s="54">
        <f t="shared" si="0"/>
        <v>-1122624</v>
      </c>
      <c r="Q13" s="56">
        <f>SUM(F13:P13)</f>
        <v>21519508</v>
      </c>
    </row>
    <row r="14" spans="1:17" s="3" customFormat="1" ht="12.75">
      <c r="A14" s="31"/>
      <c r="B14" s="6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s="3" customFormat="1" ht="12.75">
      <c r="A15" s="31"/>
      <c r="B15" s="62"/>
      <c r="C15" t="s">
        <v>34</v>
      </c>
      <c r="F15" s="32">
        <v>0</v>
      </c>
      <c r="G15" s="32">
        <v>2</v>
      </c>
      <c r="H15" s="32">
        <v>34157</v>
      </c>
      <c r="I15" s="32">
        <v>563</v>
      </c>
      <c r="J15" s="32">
        <v>0</v>
      </c>
      <c r="K15" s="32">
        <v>1435</v>
      </c>
      <c r="L15" s="32">
        <v>22020</v>
      </c>
      <c r="M15" s="32">
        <v>32585</v>
      </c>
      <c r="N15" s="32">
        <v>17624</v>
      </c>
      <c r="O15" s="32">
        <v>8423</v>
      </c>
      <c r="P15" s="32">
        <v>0</v>
      </c>
      <c r="Q15" s="33">
        <f aca="true" t="shared" si="1" ref="Q15:Q22">SUM(F15:P15)</f>
        <v>116809</v>
      </c>
    </row>
    <row r="16" spans="1:17" s="3" customFormat="1" ht="12.75">
      <c r="A16" s="31"/>
      <c r="B16" s="62"/>
      <c r="C16" t="s">
        <v>36</v>
      </c>
      <c r="F16" s="32">
        <v>23368</v>
      </c>
      <c r="G16" s="32">
        <v>0</v>
      </c>
      <c r="H16" s="32">
        <v>76</v>
      </c>
      <c r="I16" s="32">
        <v>30</v>
      </c>
      <c r="J16" s="32">
        <v>10</v>
      </c>
      <c r="K16" s="32">
        <v>7227</v>
      </c>
      <c r="L16" s="32">
        <v>64821</v>
      </c>
      <c r="M16" s="32">
        <v>36103</v>
      </c>
      <c r="N16" s="32">
        <v>32577</v>
      </c>
      <c r="O16" s="32">
        <v>0</v>
      </c>
      <c r="P16" s="32">
        <v>0</v>
      </c>
      <c r="Q16" s="33">
        <f t="shared" si="1"/>
        <v>164212</v>
      </c>
    </row>
    <row r="17" spans="1:17" s="3" customFormat="1" ht="12.75">
      <c r="A17" s="31"/>
      <c r="B17" s="62"/>
      <c r="C17" t="s">
        <v>37</v>
      </c>
      <c r="F17" s="32">
        <v>0</v>
      </c>
      <c r="G17" s="32">
        <v>447</v>
      </c>
      <c r="H17" s="32">
        <v>0</v>
      </c>
      <c r="I17" s="32">
        <v>7971</v>
      </c>
      <c r="J17" s="32">
        <v>0</v>
      </c>
      <c r="K17" s="32">
        <v>15431</v>
      </c>
      <c r="L17" s="32">
        <v>2696</v>
      </c>
      <c r="M17" s="32">
        <v>0</v>
      </c>
      <c r="N17" s="32">
        <v>11330</v>
      </c>
      <c r="O17" s="32">
        <v>140767</v>
      </c>
      <c r="P17" s="32">
        <v>0</v>
      </c>
      <c r="Q17" s="33">
        <f t="shared" si="1"/>
        <v>178642</v>
      </c>
    </row>
    <row r="18" spans="1:17" s="3" customFormat="1" ht="12.75">
      <c r="A18" s="31"/>
      <c r="B18" s="62"/>
      <c r="C18" t="s">
        <v>38</v>
      </c>
      <c r="F18" s="32">
        <v>0</v>
      </c>
      <c r="G18" s="32">
        <v>13874</v>
      </c>
      <c r="H18" s="32">
        <v>4071</v>
      </c>
      <c r="I18" s="32">
        <v>175646</v>
      </c>
      <c r="J18" s="32">
        <v>16373</v>
      </c>
      <c r="K18" s="32">
        <v>193889</v>
      </c>
      <c r="L18" s="32">
        <v>541737</v>
      </c>
      <c r="M18" s="32">
        <v>447200</v>
      </c>
      <c r="N18" s="32">
        <v>4951964</v>
      </c>
      <c r="O18" s="32">
        <v>132094</v>
      </c>
      <c r="P18" s="32">
        <v>0</v>
      </c>
      <c r="Q18" s="33">
        <f t="shared" si="1"/>
        <v>6476848</v>
      </c>
    </row>
    <row r="19" spans="1:17" s="3" customFormat="1" ht="12.75">
      <c r="A19" s="31"/>
      <c r="B19" s="62"/>
      <c r="C19" t="s">
        <v>39</v>
      </c>
      <c r="F19" s="32">
        <v>56643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3">
        <f t="shared" si="1"/>
        <v>56643</v>
      </c>
    </row>
    <row r="20" spans="1:17" s="3" customFormat="1" ht="12.75">
      <c r="A20" s="31"/>
      <c r="B20" s="62"/>
      <c r="C20" t="s">
        <v>40</v>
      </c>
      <c r="E20"/>
      <c r="F20" s="32">
        <v>3</v>
      </c>
      <c r="G20" s="32">
        <v>17</v>
      </c>
      <c r="H20" s="32">
        <v>82641</v>
      </c>
      <c r="I20" s="32">
        <v>16</v>
      </c>
      <c r="J20" s="32">
        <v>671988</v>
      </c>
      <c r="K20" s="32">
        <v>10389</v>
      </c>
      <c r="L20" s="32">
        <v>39712</v>
      </c>
      <c r="M20" s="32">
        <v>344</v>
      </c>
      <c r="N20" s="32">
        <v>4638</v>
      </c>
      <c r="O20" s="32">
        <v>0</v>
      </c>
      <c r="P20" s="32">
        <v>0</v>
      </c>
      <c r="Q20" s="33">
        <f t="shared" si="1"/>
        <v>809748</v>
      </c>
    </row>
    <row r="21" spans="1:17" s="3" customFormat="1" ht="12.75">
      <c r="A21" s="31"/>
      <c r="B21" s="62"/>
      <c r="C21" t="s">
        <v>35</v>
      </c>
      <c r="E21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1831</v>
      </c>
      <c r="P21" s="32">
        <v>0</v>
      </c>
      <c r="Q21" s="33">
        <f t="shared" si="1"/>
        <v>1831</v>
      </c>
    </row>
    <row r="22" spans="1:17" s="27" customFormat="1" ht="15.75" thickBot="1">
      <c r="A22" s="74" t="s">
        <v>1</v>
      </c>
      <c r="B22" s="72"/>
      <c r="C22" s="57"/>
      <c r="D22" s="57"/>
      <c r="E22" s="57"/>
      <c r="F22" s="76">
        <f>SUM(F13:F21)</f>
        <v>1258607</v>
      </c>
      <c r="G22" s="76">
        <f aca="true" t="shared" si="2" ref="G22:P22">SUM(G13:G21)</f>
        <v>1109319</v>
      </c>
      <c r="H22" s="76">
        <f t="shared" si="2"/>
        <v>4669425</v>
      </c>
      <c r="I22" s="76">
        <f t="shared" si="2"/>
        <v>601867</v>
      </c>
      <c r="J22" s="76">
        <f t="shared" si="2"/>
        <v>9701458</v>
      </c>
      <c r="K22" s="76">
        <f t="shared" si="2"/>
        <v>843651</v>
      </c>
      <c r="L22" s="76">
        <f t="shared" si="2"/>
        <v>1855745</v>
      </c>
      <c r="M22" s="76">
        <f t="shared" si="2"/>
        <v>2810698</v>
      </c>
      <c r="N22" s="76">
        <f t="shared" si="2"/>
        <v>7178638</v>
      </c>
      <c r="O22" s="76">
        <f t="shared" si="2"/>
        <v>417457</v>
      </c>
      <c r="P22" s="76">
        <f t="shared" si="2"/>
        <v>-1122624</v>
      </c>
      <c r="Q22" s="77">
        <f t="shared" si="1"/>
        <v>29324241</v>
      </c>
    </row>
    <row r="23" spans="1:17" s="75" customFormat="1" ht="15.75" thickBot="1">
      <c r="A23" s="50"/>
      <c r="B23" s="50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51"/>
    </row>
    <row r="24" spans="1:17" s="48" customFormat="1" ht="15">
      <c r="A24" s="36" t="s">
        <v>41</v>
      </c>
      <c r="B24" s="7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5" spans="1:17" s="5" customFormat="1" ht="12.75">
      <c r="A25" s="14"/>
      <c r="B25" s="60"/>
      <c r="C25" s="9" t="s">
        <v>0</v>
      </c>
      <c r="D25" s="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s="24" customFormat="1" ht="12.75">
      <c r="A26" s="28"/>
      <c r="B26" s="61"/>
      <c r="D26" s="25" t="s">
        <v>2</v>
      </c>
      <c r="E26" s="29"/>
      <c r="F26" s="29">
        <v>86950</v>
      </c>
      <c r="G26" s="29">
        <v>114931</v>
      </c>
      <c r="H26" s="29">
        <v>166321</v>
      </c>
      <c r="I26" s="29">
        <v>20103</v>
      </c>
      <c r="J26" s="29">
        <v>19521</v>
      </c>
      <c r="K26" s="29">
        <v>18729</v>
      </c>
      <c r="L26" s="29">
        <v>43991</v>
      </c>
      <c r="M26" s="29">
        <v>139365</v>
      </c>
      <c r="N26" s="29">
        <v>38040</v>
      </c>
      <c r="O26" s="29">
        <v>11333</v>
      </c>
      <c r="P26" s="29">
        <v>-390799</v>
      </c>
      <c r="Q26" s="30">
        <f aca="true" t="shared" si="3" ref="Q26:Q31">SUM(F26:P26)</f>
        <v>268485</v>
      </c>
    </row>
    <row r="27" spans="1:17" s="3" customFormat="1" ht="12.75">
      <c r="A27" s="31"/>
      <c r="B27" s="62"/>
      <c r="D27" t="s">
        <v>42</v>
      </c>
      <c r="E27" s="32"/>
      <c r="F27" s="34">
        <v>0</v>
      </c>
      <c r="G27" s="34">
        <v>484</v>
      </c>
      <c r="H27" s="34">
        <v>6304</v>
      </c>
      <c r="I27" s="34">
        <v>11293</v>
      </c>
      <c r="J27" s="34">
        <v>8</v>
      </c>
      <c r="K27" s="34">
        <v>20979</v>
      </c>
      <c r="L27" s="34">
        <v>24641</v>
      </c>
      <c r="M27" s="34">
        <v>72797</v>
      </c>
      <c r="N27" s="32">
        <v>63944</v>
      </c>
      <c r="O27" s="32">
        <v>799</v>
      </c>
      <c r="P27" s="34">
        <v>0</v>
      </c>
      <c r="Q27" s="33">
        <f t="shared" si="3"/>
        <v>201249</v>
      </c>
    </row>
    <row r="28" spans="1:17" s="3" customFormat="1" ht="12.75">
      <c r="A28" s="22"/>
      <c r="B28" s="62"/>
      <c r="D28" s="7" t="s">
        <v>43</v>
      </c>
      <c r="E28" s="32"/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2">
        <v>0</v>
      </c>
      <c r="O28" s="32">
        <v>20000</v>
      </c>
      <c r="P28" s="34">
        <v>0</v>
      </c>
      <c r="Q28" s="33">
        <f t="shared" si="3"/>
        <v>20000</v>
      </c>
    </row>
    <row r="29" spans="1:17" s="19" customFormat="1" ht="12.75">
      <c r="A29" s="22"/>
      <c r="B29" s="64"/>
      <c r="C29"/>
      <c r="D29" t="s">
        <v>28</v>
      </c>
      <c r="E29" s="18"/>
      <c r="F29" s="34">
        <v>0</v>
      </c>
      <c r="G29" s="34">
        <v>267399</v>
      </c>
      <c r="H29" s="34">
        <v>0</v>
      </c>
      <c r="I29" s="34">
        <v>0</v>
      </c>
      <c r="J29" s="34">
        <v>0</v>
      </c>
      <c r="K29" s="34">
        <v>1259</v>
      </c>
      <c r="L29" s="34">
        <v>0</v>
      </c>
      <c r="M29" s="34">
        <v>2622</v>
      </c>
      <c r="N29" s="34">
        <v>0</v>
      </c>
      <c r="O29" s="34">
        <v>0</v>
      </c>
      <c r="P29" s="34">
        <v>0</v>
      </c>
      <c r="Q29" s="33">
        <f t="shared" si="3"/>
        <v>271280</v>
      </c>
    </row>
    <row r="30" spans="1:17" s="20" customFormat="1" ht="12.75">
      <c r="A30" s="22"/>
      <c r="B30" s="64"/>
      <c r="C30"/>
      <c r="D30" s="19" t="s">
        <v>44</v>
      </c>
      <c r="E30" s="18"/>
      <c r="F30" s="32">
        <v>0</v>
      </c>
      <c r="G30" s="32">
        <v>197028</v>
      </c>
      <c r="H30" s="32">
        <v>86933</v>
      </c>
      <c r="I30" s="32">
        <v>61088</v>
      </c>
      <c r="J30" s="32">
        <v>714300</v>
      </c>
      <c r="K30" s="32">
        <v>17019</v>
      </c>
      <c r="L30" s="32">
        <v>33141</v>
      </c>
      <c r="M30" s="32">
        <v>28582</v>
      </c>
      <c r="N30" s="32">
        <v>37046</v>
      </c>
      <c r="O30" s="32">
        <v>47134</v>
      </c>
      <c r="P30" s="32">
        <v>-731825</v>
      </c>
      <c r="Q30" s="33">
        <f t="shared" si="3"/>
        <v>490446</v>
      </c>
    </row>
    <row r="31" spans="1:17" s="20" customFormat="1" ht="12.75">
      <c r="A31" s="22"/>
      <c r="B31" s="64"/>
      <c r="C31" s="9" t="s">
        <v>22</v>
      </c>
      <c r="D31"/>
      <c r="E31" s="18"/>
      <c r="F31" s="54">
        <f aca="true" t="shared" si="4" ref="F31:P31">SUM(F26:F30)</f>
        <v>86950</v>
      </c>
      <c r="G31" s="54">
        <f t="shared" si="4"/>
        <v>579842</v>
      </c>
      <c r="H31" s="54">
        <f t="shared" si="4"/>
        <v>259558</v>
      </c>
      <c r="I31" s="54">
        <f t="shared" si="4"/>
        <v>92484</v>
      </c>
      <c r="J31" s="54">
        <f t="shared" si="4"/>
        <v>733829</v>
      </c>
      <c r="K31" s="54">
        <f t="shared" si="4"/>
        <v>57986</v>
      </c>
      <c r="L31" s="54">
        <f t="shared" si="4"/>
        <v>101773</v>
      </c>
      <c r="M31" s="54">
        <f t="shared" si="4"/>
        <v>243366</v>
      </c>
      <c r="N31" s="54">
        <f t="shared" si="4"/>
        <v>139030</v>
      </c>
      <c r="O31" s="54">
        <f t="shared" si="4"/>
        <v>79266</v>
      </c>
      <c r="P31" s="54">
        <f t="shared" si="4"/>
        <v>-1122624</v>
      </c>
      <c r="Q31" s="56">
        <f t="shared" si="3"/>
        <v>1251460</v>
      </c>
    </row>
    <row r="32" spans="1:17" s="19" customFormat="1" ht="12.75">
      <c r="A32" s="22"/>
      <c r="B32" s="64"/>
      <c r="C32"/>
      <c r="D32"/>
      <c r="E32" s="18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s="19" customFormat="1" ht="12.75">
      <c r="A33" s="22"/>
      <c r="B33" s="64"/>
      <c r="C33" s="6" t="s">
        <v>2</v>
      </c>
      <c r="E33" s="18"/>
      <c r="F33" s="32">
        <v>37528</v>
      </c>
      <c r="G33" s="32">
        <v>40959</v>
      </c>
      <c r="H33" s="32">
        <v>527616</v>
      </c>
      <c r="I33" s="32">
        <v>159785</v>
      </c>
      <c r="J33" s="32">
        <v>396122</v>
      </c>
      <c r="K33" s="32">
        <v>77171</v>
      </c>
      <c r="L33" s="32">
        <v>143956</v>
      </c>
      <c r="M33" s="32">
        <v>272892</v>
      </c>
      <c r="N33" s="32">
        <v>302942</v>
      </c>
      <c r="O33" s="32">
        <v>32904</v>
      </c>
      <c r="P33" s="32">
        <v>0</v>
      </c>
      <c r="Q33" s="33">
        <f aca="true" t="shared" si="5" ref="Q33:Q43">SUM(F33:P33)</f>
        <v>1991875</v>
      </c>
    </row>
    <row r="34" spans="1:17" s="20" customFormat="1" ht="12.75">
      <c r="A34" s="22"/>
      <c r="B34" s="64"/>
      <c r="C34" t="s">
        <v>45</v>
      </c>
      <c r="D34" s="19"/>
      <c r="E34" s="18"/>
      <c r="F34" s="34">
        <v>0</v>
      </c>
      <c r="G34" s="34">
        <v>2680</v>
      </c>
      <c r="H34" s="34">
        <v>39010</v>
      </c>
      <c r="I34" s="34">
        <v>69104</v>
      </c>
      <c r="J34" s="34">
        <v>54</v>
      </c>
      <c r="K34" s="34">
        <v>130951</v>
      </c>
      <c r="L34" s="34">
        <v>147993</v>
      </c>
      <c r="M34" s="34">
        <v>418724</v>
      </c>
      <c r="N34" s="34">
        <v>377095</v>
      </c>
      <c r="O34" s="34">
        <v>7979</v>
      </c>
      <c r="P34" s="34">
        <v>0</v>
      </c>
      <c r="Q34" s="33">
        <f t="shared" si="5"/>
        <v>1193590</v>
      </c>
    </row>
    <row r="35" spans="1:17" s="19" customFormat="1" ht="12.75">
      <c r="A35" s="22"/>
      <c r="B35" s="64"/>
      <c r="C35" s="6" t="s">
        <v>18</v>
      </c>
      <c r="E35" s="18"/>
      <c r="F35" s="32">
        <v>0</v>
      </c>
      <c r="G35" s="32">
        <v>2500</v>
      </c>
      <c r="H35" s="32">
        <v>82014</v>
      </c>
      <c r="I35" s="32">
        <v>19351</v>
      </c>
      <c r="J35" s="32">
        <v>4167</v>
      </c>
      <c r="K35" s="32">
        <v>40754</v>
      </c>
      <c r="L35" s="32">
        <v>118413</v>
      </c>
      <c r="M35" s="32">
        <v>120672</v>
      </c>
      <c r="N35" s="32">
        <v>95129</v>
      </c>
      <c r="O35" s="32">
        <v>9451</v>
      </c>
      <c r="P35" s="32">
        <v>0</v>
      </c>
      <c r="Q35" s="33">
        <f t="shared" si="5"/>
        <v>492451</v>
      </c>
    </row>
    <row r="36" spans="1:17" s="20" customFormat="1" ht="12.75">
      <c r="A36" s="22"/>
      <c r="B36" s="64"/>
      <c r="C36" t="s">
        <v>24</v>
      </c>
      <c r="E36" s="18"/>
      <c r="F36" s="34">
        <v>0</v>
      </c>
      <c r="G36" s="34">
        <v>3784</v>
      </c>
      <c r="H36" s="34">
        <v>109802</v>
      </c>
      <c r="I36" s="34">
        <v>22284</v>
      </c>
      <c r="J36" s="34">
        <v>4253</v>
      </c>
      <c r="K36" s="34">
        <v>56661</v>
      </c>
      <c r="L36" s="34">
        <v>166833</v>
      </c>
      <c r="M36" s="34">
        <v>113060</v>
      </c>
      <c r="N36" s="34">
        <v>106117</v>
      </c>
      <c r="O36" s="34">
        <v>7537</v>
      </c>
      <c r="P36" s="34">
        <v>0</v>
      </c>
      <c r="Q36" s="33">
        <f t="shared" si="5"/>
        <v>590331</v>
      </c>
    </row>
    <row r="37" spans="1:17" s="19" customFormat="1" ht="12.75">
      <c r="A37" s="22"/>
      <c r="B37" s="64"/>
      <c r="C37" s="7" t="s">
        <v>26</v>
      </c>
      <c r="E37" s="18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5101</v>
      </c>
      <c r="N37" s="32">
        <v>0</v>
      </c>
      <c r="O37" s="32">
        <v>0</v>
      </c>
      <c r="P37" s="32">
        <v>0</v>
      </c>
      <c r="Q37" s="33">
        <f t="shared" si="5"/>
        <v>5101</v>
      </c>
    </row>
    <row r="38" spans="1:17" s="19" customFormat="1" ht="12.75">
      <c r="A38" s="22"/>
      <c r="B38" s="64"/>
      <c r="C38" s="7" t="s">
        <v>19</v>
      </c>
      <c r="E38" s="18"/>
      <c r="F38" s="32">
        <v>50450</v>
      </c>
      <c r="G38" s="32">
        <v>973</v>
      </c>
      <c r="H38" s="32">
        <v>0</v>
      </c>
      <c r="I38" s="32">
        <v>0</v>
      </c>
      <c r="J38" s="32">
        <v>0</v>
      </c>
      <c r="K38" s="32">
        <v>60143</v>
      </c>
      <c r="L38" s="32">
        <v>0</v>
      </c>
      <c r="M38" s="32">
        <v>622964</v>
      </c>
      <c r="N38" s="32">
        <v>1175</v>
      </c>
      <c r="O38" s="32">
        <v>0</v>
      </c>
      <c r="P38" s="32">
        <v>0</v>
      </c>
      <c r="Q38" s="33">
        <f t="shared" si="5"/>
        <v>735705</v>
      </c>
    </row>
    <row r="39" spans="1:17" s="19" customFormat="1" ht="12.75">
      <c r="A39" s="22"/>
      <c r="B39" s="64"/>
      <c r="C39" s="7" t="s">
        <v>29</v>
      </c>
      <c r="E39" s="18"/>
      <c r="F39" s="32">
        <v>536522</v>
      </c>
      <c r="G39" s="32">
        <v>0</v>
      </c>
      <c r="H39" s="32">
        <v>0</v>
      </c>
      <c r="I39" s="32">
        <v>0</v>
      </c>
      <c r="J39" s="32">
        <v>0</v>
      </c>
      <c r="K39" s="32">
        <v>584</v>
      </c>
      <c r="L39" s="32">
        <v>46332</v>
      </c>
      <c r="M39" s="32">
        <v>0</v>
      </c>
      <c r="N39" s="32">
        <v>0</v>
      </c>
      <c r="O39" s="32">
        <v>0</v>
      </c>
      <c r="P39" s="32">
        <v>0</v>
      </c>
      <c r="Q39" s="33">
        <f t="shared" si="5"/>
        <v>583438</v>
      </c>
    </row>
    <row r="40" spans="1:17" s="19" customFormat="1" ht="12.75">
      <c r="A40" s="22"/>
      <c r="B40" s="64"/>
      <c r="C40" t="s">
        <v>46</v>
      </c>
      <c r="E40" s="18"/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2049</v>
      </c>
      <c r="L40" s="32">
        <v>11036</v>
      </c>
      <c r="M40" s="32">
        <v>59537</v>
      </c>
      <c r="N40" s="32">
        <v>0</v>
      </c>
      <c r="O40" s="32">
        <v>1300</v>
      </c>
      <c r="P40" s="32">
        <v>0</v>
      </c>
      <c r="Q40" s="33">
        <f t="shared" si="5"/>
        <v>73922</v>
      </c>
    </row>
    <row r="41" spans="1:17" s="19" customFormat="1" ht="12.75">
      <c r="A41" s="22"/>
      <c r="B41" s="64"/>
      <c r="C41" t="s">
        <v>47</v>
      </c>
      <c r="E41" s="18"/>
      <c r="F41" s="32">
        <v>0</v>
      </c>
      <c r="G41" s="32">
        <v>0</v>
      </c>
      <c r="H41" s="32">
        <v>0</v>
      </c>
      <c r="I41" s="32">
        <v>9199</v>
      </c>
      <c r="J41" s="32">
        <v>585</v>
      </c>
      <c r="K41" s="32">
        <v>91</v>
      </c>
      <c r="L41" s="32">
        <v>1074</v>
      </c>
      <c r="M41" s="32">
        <v>0</v>
      </c>
      <c r="N41" s="32">
        <v>72505</v>
      </c>
      <c r="O41" s="32">
        <v>221</v>
      </c>
      <c r="P41" s="32">
        <v>0</v>
      </c>
      <c r="Q41" s="33">
        <f t="shared" si="5"/>
        <v>83675</v>
      </c>
    </row>
    <row r="42" spans="1:17" s="19" customFormat="1" ht="12.75">
      <c r="A42" s="22"/>
      <c r="B42" s="64"/>
      <c r="C42" s="19" t="s">
        <v>44</v>
      </c>
      <c r="E42" s="18"/>
      <c r="F42" s="32">
        <v>21311</v>
      </c>
      <c r="G42" s="32">
        <v>43530</v>
      </c>
      <c r="H42" s="32">
        <v>0</v>
      </c>
      <c r="I42" s="32">
        <v>0</v>
      </c>
      <c r="J42" s="32">
        <v>2222</v>
      </c>
      <c r="K42" s="32">
        <v>72</v>
      </c>
      <c r="L42" s="32">
        <v>2935</v>
      </c>
      <c r="M42" s="32">
        <v>192847</v>
      </c>
      <c r="N42" s="32">
        <v>37669</v>
      </c>
      <c r="O42" s="32">
        <v>0</v>
      </c>
      <c r="P42" s="32">
        <v>0</v>
      </c>
      <c r="Q42" s="33">
        <f t="shared" si="5"/>
        <v>300586</v>
      </c>
    </row>
    <row r="43" spans="1:17" s="19" customFormat="1" ht="15">
      <c r="A43" s="39" t="s">
        <v>3</v>
      </c>
      <c r="B43" s="63"/>
      <c r="C43" s="10"/>
      <c r="D43" s="51"/>
      <c r="E43" s="51"/>
      <c r="F43" s="52">
        <f aca="true" t="shared" si="6" ref="F43:P43">SUM(F31:F42)</f>
        <v>732761</v>
      </c>
      <c r="G43" s="52">
        <f t="shared" si="6"/>
        <v>674268</v>
      </c>
      <c r="H43" s="52">
        <f t="shared" si="6"/>
        <v>1018000</v>
      </c>
      <c r="I43" s="52">
        <f t="shared" si="6"/>
        <v>372207</v>
      </c>
      <c r="J43" s="52">
        <f t="shared" si="6"/>
        <v>1141232</v>
      </c>
      <c r="K43" s="52">
        <f t="shared" si="6"/>
        <v>426462</v>
      </c>
      <c r="L43" s="52">
        <f t="shared" si="6"/>
        <v>740345</v>
      </c>
      <c r="M43" s="52">
        <f t="shared" si="6"/>
        <v>2049163</v>
      </c>
      <c r="N43" s="52">
        <f t="shared" si="6"/>
        <v>1131662</v>
      </c>
      <c r="O43" s="52">
        <f t="shared" si="6"/>
        <v>138658</v>
      </c>
      <c r="P43" s="52">
        <f t="shared" si="6"/>
        <v>-1122624</v>
      </c>
      <c r="Q43" s="47">
        <f t="shared" si="5"/>
        <v>7302134</v>
      </c>
    </row>
    <row r="44" spans="1:17" s="19" customFormat="1" ht="12.75">
      <c r="A44" s="14"/>
      <c r="B44" s="60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s="59" customFormat="1" ht="15">
      <c r="A45" s="39" t="s">
        <v>4</v>
      </c>
      <c r="B45" s="5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6" customFormat="1" ht="15">
      <c r="A46" s="16"/>
      <c r="B46" s="65" t="s">
        <v>48</v>
      </c>
      <c r="C46" s="17"/>
      <c r="D46" s="17"/>
      <c r="E46" s="18"/>
      <c r="F46" s="49">
        <v>0</v>
      </c>
      <c r="G46" s="49">
        <v>0</v>
      </c>
      <c r="H46" s="29">
        <v>3610220</v>
      </c>
      <c r="I46" s="29">
        <v>135953</v>
      </c>
      <c r="J46" s="29">
        <v>6538484</v>
      </c>
      <c r="K46" s="29">
        <v>426018</v>
      </c>
      <c r="L46" s="29">
        <v>899677</v>
      </c>
      <c r="M46" s="29">
        <v>892960</v>
      </c>
      <c r="N46" s="29">
        <v>1622037</v>
      </c>
      <c r="O46" s="29">
        <v>0</v>
      </c>
      <c r="P46" s="49">
        <v>0</v>
      </c>
      <c r="Q46" s="30">
        <f>SUM(F46:P46)</f>
        <v>14125349</v>
      </c>
    </row>
    <row r="47" spans="1:17" s="27" customFormat="1" ht="14.25">
      <c r="A47" s="23"/>
      <c r="B47" s="17" t="s">
        <v>5</v>
      </c>
      <c r="C47" s="18"/>
      <c r="D47" s="19"/>
      <c r="E47" s="18"/>
      <c r="F47" s="32">
        <v>525846</v>
      </c>
      <c r="G47" s="32">
        <v>435051</v>
      </c>
      <c r="H47" s="32">
        <v>41205</v>
      </c>
      <c r="I47" s="32">
        <v>93707</v>
      </c>
      <c r="J47" s="32">
        <v>2021742</v>
      </c>
      <c r="K47" s="32">
        <v>-8829</v>
      </c>
      <c r="L47" s="32">
        <v>215723</v>
      </c>
      <c r="M47" s="32">
        <v>-131425</v>
      </c>
      <c r="N47" s="32">
        <v>4424939</v>
      </c>
      <c r="O47" s="32">
        <v>278799</v>
      </c>
      <c r="P47" s="34">
        <v>0</v>
      </c>
      <c r="Q47" s="33">
        <f>SUM(F47:P47)</f>
        <v>7896758</v>
      </c>
    </row>
    <row r="48" spans="1:17" s="1" customFormat="1" ht="15">
      <c r="A48" s="39" t="s">
        <v>6</v>
      </c>
      <c r="B48" s="68"/>
      <c r="C48" s="51"/>
      <c r="D48" s="51"/>
      <c r="E48" s="51"/>
      <c r="F48" s="52">
        <f aca="true" t="shared" si="7" ref="F48:P48">SUM(F46:F47)</f>
        <v>525846</v>
      </c>
      <c r="G48" s="52">
        <f t="shared" si="7"/>
        <v>435051</v>
      </c>
      <c r="H48" s="52">
        <f t="shared" si="7"/>
        <v>3651425</v>
      </c>
      <c r="I48" s="52">
        <f t="shared" si="7"/>
        <v>229660</v>
      </c>
      <c r="J48" s="52">
        <f t="shared" si="7"/>
        <v>8560226</v>
      </c>
      <c r="K48" s="52">
        <f t="shared" si="7"/>
        <v>417189</v>
      </c>
      <c r="L48" s="52">
        <f t="shared" si="7"/>
        <v>1115400</v>
      </c>
      <c r="M48" s="52">
        <f t="shared" si="7"/>
        <v>761535</v>
      </c>
      <c r="N48" s="52">
        <f t="shared" si="7"/>
        <v>6046976</v>
      </c>
      <c r="O48" s="52">
        <f t="shared" si="7"/>
        <v>278799</v>
      </c>
      <c r="P48" s="52">
        <f t="shared" si="7"/>
        <v>0</v>
      </c>
      <c r="Q48" s="47">
        <f>SUM(F48:P48)</f>
        <v>22022107</v>
      </c>
    </row>
    <row r="49" spans="1:17" s="42" customFormat="1" ht="14.25">
      <c r="A49" s="66"/>
      <c r="B49" s="70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67"/>
    </row>
    <row r="50" spans="1:17" s="21" customFormat="1" ht="15.75" thickBot="1">
      <c r="A50" s="74" t="s">
        <v>7</v>
      </c>
      <c r="B50" s="73"/>
      <c r="C50" s="57"/>
      <c r="D50" s="57"/>
      <c r="E50" s="57"/>
      <c r="F50" s="57">
        <f>F48+F43</f>
        <v>1258607</v>
      </c>
      <c r="G50" s="57">
        <f aca="true" t="shared" si="8" ref="G50:P50">G48+G43</f>
        <v>1109319</v>
      </c>
      <c r="H50" s="57">
        <f t="shared" si="8"/>
        <v>4669425</v>
      </c>
      <c r="I50" s="57">
        <f t="shared" si="8"/>
        <v>601867</v>
      </c>
      <c r="J50" s="57">
        <f t="shared" si="8"/>
        <v>9701458</v>
      </c>
      <c r="K50" s="57">
        <f t="shared" si="8"/>
        <v>843651</v>
      </c>
      <c r="L50" s="57">
        <f t="shared" si="8"/>
        <v>1855745</v>
      </c>
      <c r="M50" s="57">
        <f t="shared" si="8"/>
        <v>2810698</v>
      </c>
      <c r="N50" s="57">
        <f t="shared" si="8"/>
        <v>7178638</v>
      </c>
      <c r="O50" s="57">
        <f t="shared" si="8"/>
        <v>417457</v>
      </c>
      <c r="P50" s="57">
        <f t="shared" si="8"/>
        <v>-1122624</v>
      </c>
      <c r="Q50" s="35">
        <f>SUM(F50:P50)</f>
        <v>29324241</v>
      </c>
    </row>
  </sheetData>
  <mergeCells count="3">
    <mergeCell ref="A2:Q2"/>
    <mergeCell ref="A1:Q1"/>
    <mergeCell ref="A3:Q3"/>
  </mergeCells>
  <printOptions horizontalCentered="1"/>
  <pageMargins left="0.5" right="0.5" top="1" bottom="1" header="1" footer="0.75"/>
  <pageSetup fitToHeight="1" fitToWidth="1" horizontalDpi="600" verticalDpi="600" orientation="landscape" scale="62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workbookViewId="0" topLeftCell="A1">
      <selection activeCell="A1" sqref="A1:Q1"/>
    </sheetView>
  </sheetViews>
  <sheetFormatPr defaultColWidth="9.140625" defaultRowHeight="12.75"/>
  <cols>
    <col min="1" max="1" width="1.8515625" style="15" bestFit="1" customWidth="1"/>
    <col min="2" max="2" width="1.8515625" style="15" customWidth="1"/>
    <col min="3" max="3" width="1.28515625" style="0" customWidth="1"/>
    <col min="4" max="4" width="1.8515625" style="0" customWidth="1"/>
    <col min="5" max="5" width="44.00390625" style="0" customWidth="1"/>
    <col min="6" max="7" width="12.421875" style="0" customWidth="1"/>
    <col min="8" max="8" width="12.7109375" style="0" bestFit="1" customWidth="1"/>
    <col min="9" max="9" width="11.28125" style="0" bestFit="1" customWidth="1"/>
    <col min="10" max="10" width="13.8515625" style="0" bestFit="1" customWidth="1"/>
    <col min="11" max="11" width="12.421875" style="0" customWidth="1"/>
    <col min="12" max="12" width="15.00390625" style="0" customWidth="1"/>
    <col min="13" max="13" width="14.00390625" style="0" customWidth="1"/>
    <col min="14" max="15" width="12.421875" style="0" customWidth="1"/>
    <col min="16" max="16" width="13.421875" style="0" bestFit="1" customWidth="1"/>
    <col min="17" max="17" width="14.57421875" style="0" bestFit="1" customWidth="1"/>
  </cols>
  <sheetData>
    <row r="1" spans="1:17" ht="18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8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8">
      <c r="A3" s="109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s="2" customFormat="1" ht="15.75">
      <c r="A4" s="12"/>
      <c r="B4" s="12"/>
      <c r="C4" s="4"/>
      <c r="D4" s="4"/>
      <c r="E4" s="4"/>
      <c r="F4" s="4"/>
      <c r="G4" s="4"/>
      <c r="H4" s="4"/>
      <c r="I4" s="4"/>
      <c r="J4" s="4"/>
      <c r="K4" s="4"/>
      <c r="L4" s="45" t="s">
        <v>30</v>
      </c>
      <c r="M4" s="4"/>
      <c r="N4" s="4"/>
      <c r="O4" s="45" t="s">
        <v>30</v>
      </c>
      <c r="P4" s="4"/>
      <c r="Q4" s="45" t="s">
        <v>30</v>
      </c>
    </row>
    <row r="5" spans="1:17" s="45" customFormat="1" ht="15">
      <c r="A5" s="43" t="s">
        <v>17</v>
      </c>
      <c r="B5" s="43"/>
      <c r="C5" s="44"/>
      <c r="D5" s="44"/>
      <c r="E5" s="44"/>
      <c r="F5" s="44" t="s">
        <v>20</v>
      </c>
      <c r="G5" s="44" t="s">
        <v>8</v>
      </c>
      <c r="H5" s="44" t="s">
        <v>9</v>
      </c>
      <c r="I5" s="44" t="s">
        <v>10</v>
      </c>
      <c r="J5" s="44" t="s">
        <v>11</v>
      </c>
      <c r="K5" s="44" t="s">
        <v>12</v>
      </c>
      <c r="L5" s="44" t="s">
        <v>13</v>
      </c>
      <c r="M5" s="44" t="s">
        <v>14</v>
      </c>
      <c r="N5" s="44" t="s">
        <v>25</v>
      </c>
      <c r="O5" s="44" t="s">
        <v>23</v>
      </c>
      <c r="P5" s="44" t="s">
        <v>15</v>
      </c>
      <c r="Q5" s="44" t="s">
        <v>16</v>
      </c>
    </row>
    <row r="6" spans="1:2" s="2" customFormat="1" ht="13.5" thickBot="1">
      <c r="A6" s="13"/>
      <c r="B6" s="13"/>
    </row>
    <row r="7" spans="1:17" s="11" customFormat="1" ht="15">
      <c r="A7" s="36" t="s">
        <v>31</v>
      </c>
      <c r="B7" s="71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s="5" customFormat="1" ht="12.75">
      <c r="A8" s="78"/>
      <c r="B8" s="55"/>
      <c r="C8" s="69" t="s">
        <v>0</v>
      </c>
      <c r="D8" s="69"/>
      <c r="E8" s="69"/>
      <c r="F8" s="58"/>
      <c r="G8" s="58"/>
      <c r="H8" s="58"/>
      <c r="I8" s="58"/>
      <c r="J8" s="58"/>
      <c r="K8" s="79"/>
      <c r="L8" s="58"/>
      <c r="M8" s="58"/>
      <c r="N8" s="58"/>
      <c r="O8" s="58"/>
      <c r="P8" s="58"/>
      <c r="Q8" s="67"/>
    </row>
    <row r="9" spans="1:17" s="82" customFormat="1" ht="12.75">
      <c r="A9" s="80"/>
      <c r="B9" s="81"/>
      <c r="D9" s="69" t="s">
        <v>32</v>
      </c>
      <c r="F9" s="83">
        <v>8731</v>
      </c>
      <c r="G9" s="83">
        <v>809179</v>
      </c>
      <c r="H9" s="83">
        <v>3549421</v>
      </c>
      <c r="I9" s="83">
        <v>333132</v>
      </c>
      <c r="J9" s="83">
        <v>8398321</v>
      </c>
      <c r="K9" s="83">
        <v>513944</v>
      </c>
      <c r="L9" s="83">
        <v>987847</v>
      </c>
      <c r="M9" s="83">
        <v>1825804</v>
      </c>
      <c r="N9" s="83">
        <v>1961308</v>
      </c>
      <c r="O9" s="83">
        <v>7054</v>
      </c>
      <c r="P9" s="83">
        <v>0</v>
      </c>
      <c r="Q9" s="84">
        <f>SUM(F9:P9)</f>
        <v>18394741</v>
      </c>
    </row>
    <row r="10" spans="1:17" s="87" customFormat="1" ht="12.75">
      <c r="A10" s="85"/>
      <c r="B10" s="86"/>
      <c r="D10" s="69" t="s">
        <v>33</v>
      </c>
      <c r="F10" s="88">
        <v>1133771</v>
      </c>
      <c r="G10" s="88">
        <v>0</v>
      </c>
      <c r="H10" s="88">
        <v>116504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100062</v>
      </c>
      <c r="O10" s="88">
        <v>30300</v>
      </c>
      <c r="P10" s="88">
        <v>0</v>
      </c>
      <c r="Q10" s="89">
        <f>SUM(F10:P10)</f>
        <v>1380637</v>
      </c>
    </row>
    <row r="11" spans="1:17" s="87" customFormat="1" ht="12.75">
      <c r="A11" s="85"/>
      <c r="B11" s="86"/>
      <c r="D11" s="69" t="s">
        <v>34</v>
      </c>
      <c r="F11" s="88">
        <v>2526</v>
      </c>
      <c r="G11" s="88">
        <v>71192</v>
      </c>
      <c r="H11" s="88">
        <v>110232</v>
      </c>
      <c r="I11" s="88">
        <v>26833</v>
      </c>
      <c r="J11" s="88">
        <v>5552</v>
      </c>
      <c r="K11" s="88">
        <v>32761</v>
      </c>
      <c r="L11" s="88">
        <v>98972</v>
      </c>
      <c r="M11" s="88">
        <v>11045</v>
      </c>
      <c r="N11" s="88">
        <v>10598</v>
      </c>
      <c r="O11" s="88">
        <v>97868</v>
      </c>
      <c r="P11" s="88">
        <v>-254990</v>
      </c>
      <c r="Q11" s="89">
        <f>SUM(F11:P11)</f>
        <v>212589</v>
      </c>
    </row>
    <row r="12" spans="1:17" s="87" customFormat="1" ht="12.75">
      <c r="A12" s="85"/>
      <c r="B12" s="86"/>
      <c r="D12" s="69" t="s">
        <v>35</v>
      </c>
      <c r="F12" s="88">
        <v>6423</v>
      </c>
      <c r="G12" s="88">
        <v>0</v>
      </c>
      <c r="H12" s="88">
        <v>463301</v>
      </c>
      <c r="I12" s="88">
        <v>0</v>
      </c>
      <c r="J12" s="88">
        <v>39997</v>
      </c>
      <c r="K12" s="88">
        <v>29283</v>
      </c>
      <c r="L12" s="88">
        <v>16732</v>
      </c>
      <c r="M12" s="88">
        <v>9720</v>
      </c>
      <c r="N12" s="88">
        <v>9271</v>
      </c>
      <c r="O12" s="88">
        <v>578</v>
      </c>
      <c r="P12" s="88">
        <v>-512216</v>
      </c>
      <c r="Q12" s="89">
        <f>SUM(F12:P12)</f>
        <v>63089</v>
      </c>
    </row>
    <row r="13" spans="1:17" s="87" customFormat="1" ht="12.75">
      <c r="A13" s="85"/>
      <c r="B13" s="86"/>
      <c r="C13" s="55" t="s">
        <v>21</v>
      </c>
      <c r="F13" s="90">
        <f>SUM(F9:F12)</f>
        <v>1151451</v>
      </c>
      <c r="G13" s="90">
        <f aca="true" t="shared" si="0" ref="G13:P13">SUM(G9:G12)</f>
        <v>880371</v>
      </c>
      <c r="H13" s="90">
        <f t="shared" si="0"/>
        <v>4239458</v>
      </c>
      <c r="I13" s="90">
        <f t="shared" si="0"/>
        <v>359965</v>
      </c>
      <c r="J13" s="90">
        <f t="shared" si="0"/>
        <v>8443870</v>
      </c>
      <c r="K13" s="90">
        <f t="shared" si="0"/>
        <v>575988</v>
      </c>
      <c r="L13" s="90">
        <f t="shared" si="0"/>
        <v>1103551</v>
      </c>
      <c r="M13" s="90">
        <f t="shared" si="0"/>
        <v>1846569</v>
      </c>
      <c r="N13" s="90">
        <f t="shared" si="0"/>
        <v>2081239</v>
      </c>
      <c r="O13" s="90">
        <f t="shared" si="0"/>
        <v>135800</v>
      </c>
      <c r="P13" s="90">
        <f t="shared" si="0"/>
        <v>-767206</v>
      </c>
      <c r="Q13" s="91">
        <f>SUM(F13:P13)</f>
        <v>20051056</v>
      </c>
    </row>
    <row r="14" spans="1:17" s="87" customFormat="1" ht="12.75">
      <c r="A14" s="85"/>
      <c r="B14" s="86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1:17" s="87" customFormat="1" ht="12.75">
      <c r="A15" s="85"/>
      <c r="B15" s="86"/>
      <c r="C15" s="69" t="s">
        <v>34</v>
      </c>
      <c r="F15" s="88">
        <v>0</v>
      </c>
      <c r="G15" s="88">
        <v>6</v>
      </c>
      <c r="H15" s="88">
        <v>48019</v>
      </c>
      <c r="I15" s="88">
        <v>470</v>
      </c>
      <c r="J15" s="88">
        <v>165</v>
      </c>
      <c r="K15" s="88">
        <v>1416</v>
      </c>
      <c r="L15" s="88">
        <v>15684</v>
      </c>
      <c r="M15" s="88">
        <v>45902</v>
      </c>
      <c r="N15" s="88">
        <v>18585</v>
      </c>
      <c r="O15" s="88">
        <v>5411</v>
      </c>
      <c r="P15" s="88">
        <v>0</v>
      </c>
      <c r="Q15" s="89">
        <f aca="true" t="shared" si="1" ref="Q15:Q22">SUM(F15:P15)</f>
        <v>135658</v>
      </c>
    </row>
    <row r="16" spans="1:17" s="87" customFormat="1" ht="12.75">
      <c r="A16" s="85"/>
      <c r="B16" s="86"/>
      <c r="C16" s="69" t="s">
        <v>36</v>
      </c>
      <c r="F16" s="88">
        <v>43899</v>
      </c>
      <c r="G16" s="88">
        <v>0</v>
      </c>
      <c r="H16" s="88">
        <v>82</v>
      </c>
      <c r="I16" s="88">
        <v>36</v>
      </c>
      <c r="J16" s="88">
        <v>54</v>
      </c>
      <c r="K16" s="88">
        <v>8317</v>
      </c>
      <c r="L16" s="88">
        <v>61142</v>
      </c>
      <c r="M16" s="88">
        <v>29720</v>
      </c>
      <c r="N16" s="88">
        <v>28713</v>
      </c>
      <c r="O16" s="88">
        <v>0</v>
      </c>
      <c r="P16" s="88">
        <v>0</v>
      </c>
      <c r="Q16" s="89">
        <f t="shared" si="1"/>
        <v>171963</v>
      </c>
    </row>
    <row r="17" spans="1:17" s="87" customFormat="1" ht="12.75">
      <c r="A17" s="85"/>
      <c r="B17" s="86"/>
      <c r="C17" s="69" t="s">
        <v>37</v>
      </c>
      <c r="F17" s="88">
        <v>0</v>
      </c>
      <c r="G17" s="88">
        <v>291</v>
      </c>
      <c r="H17" s="88">
        <v>0</v>
      </c>
      <c r="I17" s="88">
        <v>7976</v>
      </c>
      <c r="J17" s="88">
        <v>0</v>
      </c>
      <c r="K17" s="88">
        <v>20432</v>
      </c>
      <c r="L17" s="88">
        <v>1971</v>
      </c>
      <c r="M17" s="88">
        <v>0</v>
      </c>
      <c r="N17" s="88">
        <v>11580</v>
      </c>
      <c r="O17" s="88">
        <v>117063</v>
      </c>
      <c r="P17" s="88">
        <v>0</v>
      </c>
      <c r="Q17" s="89">
        <f t="shared" si="1"/>
        <v>159313</v>
      </c>
    </row>
    <row r="18" spans="1:17" s="87" customFormat="1" ht="12.75">
      <c r="A18" s="85"/>
      <c r="B18" s="86"/>
      <c r="C18" s="69" t="s">
        <v>38</v>
      </c>
      <c r="F18" s="88">
        <v>0</v>
      </c>
      <c r="G18" s="88">
        <v>11985</v>
      </c>
      <c r="H18" s="88">
        <v>3022</v>
      </c>
      <c r="I18" s="88">
        <v>166461</v>
      </c>
      <c r="J18" s="88">
        <v>3050</v>
      </c>
      <c r="K18" s="88">
        <v>177587</v>
      </c>
      <c r="L18" s="88">
        <v>488956</v>
      </c>
      <c r="M18" s="88">
        <v>373119</v>
      </c>
      <c r="N18" s="88">
        <v>4569253</v>
      </c>
      <c r="O18" s="88">
        <v>141784</v>
      </c>
      <c r="P18" s="88">
        <v>0</v>
      </c>
      <c r="Q18" s="89">
        <f t="shared" si="1"/>
        <v>5935217</v>
      </c>
    </row>
    <row r="19" spans="1:17" s="87" customFormat="1" ht="12.75">
      <c r="A19" s="85"/>
      <c r="B19" s="86"/>
      <c r="C19" s="69" t="s">
        <v>39</v>
      </c>
      <c r="F19" s="88">
        <v>71901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9">
        <f t="shared" si="1"/>
        <v>71901</v>
      </c>
    </row>
    <row r="20" spans="1:17" s="87" customFormat="1" ht="12.75">
      <c r="A20" s="85"/>
      <c r="B20" s="86"/>
      <c r="C20" s="69" t="s">
        <v>40</v>
      </c>
      <c r="E20" s="69"/>
      <c r="F20" s="88">
        <v>0</v>
      </c>
      <c r="G20" s="88">
        <v>22</v>
      </c>
      <c r="H20" s="88">
        <v>47151</v>
      </c>
      <c r="I20" s="88">
        <v>34</v>
      </c>
      <c r="J20" s="88">
        <v>363734</v>
      </c>
      <c r="K20" s="88">
        <v>10669</v>
      </c>
      <c r="L20" s="88">
        <v>24686</v>
      </c>
      <c r="M20" s="88">
        <v>347</v>
      </c>
      <c r="N20" s="88">
        <v>4445</v>
      </c>
      <c r="O20" s="88">
        <v>0</v>
      </c>
      <c r="P20" s="88">
        <v>0</v>
      </c>
      <c r="Q20" s="89">
        <f t="shared" si="1"/>
        <v>451088</v>
      </c>
    </row>
    <row r="21" spans="1:17" s="87" customFormat="1" ht="12.75">
      <c r="A21" s="85"/>
      <c r="B21" s="86"/>
      <c r="C21" s="69" t="s">
        <v>35</v>
      </c>
      <c r="E21" s="69"/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2720</v>
      </c>
      <c r="P21" s="88">
        <v>0</v>
      </c>
      <c r="Q21" s="89">
        <f t="shared" si="1"/>
        <v>2720</v>
      </c>
    </row>
    <row r="22" spans="1:17" s="27" customFormat="1" ht="15.75" thickBot="1">
      <c r="A22" s="74" t="s">
        <v>1</v>
      </c>
      <c r="B22" s="72"/>
      <c r="C22" s="57"/>
      <c r="D22" s="57"/>
      <c r="E22" s="57"/>
      <c r="F22" s="76">
        <f>SUM(F13:F20)</f>
        <v>1267251</v>
      </c>
      <c r="G22" s="76">
        <f aca="true" t="shared" si="2" ref="G22:P22">SUM(G13:G20)</f>
        <v>892675</v>
      </c>
      <c r="H22" s="76">
        <f t="shared" si="2"/>
        <v>4337732</v>
      </c>
      <c r="I22" s="76">
        <f t="shared" si="2"/>
        <v>534942</v>
      </c>
      <c r="J22" s="76">
        <f t="shared" si="2"/>
        <v>8810873</v>
      </c>
      <c r="K22" s="76">
        <f t="shared" si="2"/>
        <v>794409</v>
      </c>
      <c r="L22" s="76">
        <f t="shared" si="2"/>
        <v>1695990</v>
      </c>
      <c r="M22" s="76">
        <f t="shared" si="2"/>
        <v>2295657</v>
      </c>
      <c r="N22" s="76">
        <f t="shared" si="2"/>
        <v>6713815</v>
      </c>
      <c r="O22" s="76">
        <f>SUM(O13:O21)</f>
        <v>402778</v>
      </c>
      <c r="P22" s="76">
        <f t="shared" si="2"/>
        <v>-767206</v>
      </c>
      <c r="Q22" s="77">
        <f t="shared" si="1"/>
        <v>26978916</v>
      </c>
    </row>
    <row r="23" spans="1:17" s="92" customFormat="1" ht="15.75" thickBot="1">
      <c r="A23" s="63"/>
      <c r="B23" s="63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s="11" customFormat="1" ht="15">
      <c r="A24" s="36" t="s">
        <v>41</v>
      </c>
      <c r="B24" s="7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5" spans="1:17" s="5" customFormat="1" ht="12.75">
      <c r="A25" s="78"/>
      <c r="B25" s="55"/>
      <c r="C25" s="93" t="s">
        <v>0</v>
      </c>
      <c r="D25" s="93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67"/>
    </row>
    <row r="26" spans="1:17" s="82" customFormat="1" ht="12.75">
      <c r="A26" s="80"/>
      <c r="B26" s="81"/>
      <c r="D26" s="94" t="s">
        <v>2</v>
      </c>
      <c r="E26" s="83"/>
      <c r="F26" s="83">
        <v>54777</v>
      </c>
      <c r="G26" s="83">
        <v>79939</v>
      </c>
      <c r="H26" s="83">
        <v>97482</v>
      </c>
      <c r="I26" s="83">
        <v>22781</v>
      </c>
      <c r="J26" s="83">
        <v>22047</v>
      </c>
      <c r="K26" s="83">
        <v>19369</v>
      </c>
      <c r="L26" s="83">
        <v>42817</v>
      </c>
      <c r="M26" s="95">
        <v>159722</v>
      </c>
      <c r="N26" s="83">
        <v>30475</v>
      </c>
      <c r="O26" s="83">
        <v>2011</v>
      </c>
      <c r="P26" s="83">
        <v>-254990</v>
      </c>
      <c r="Q26" s="84">
        <f aca="true" t="shared" si="3" ref="Q26:Q31">SUM(F26:P26)</f>
        <v>276430</v>
      </c>
    </row>
    <row r="27" spans="1:17" s="87" customFormat="1" ht="12.75">
      <c r="A27" s="85"/>
      <c r="B27" s="86"/>
      <c r="D27" s="69" t="s">
        <v>49</v>
      </c>
      <c r="E27" s="88"/>
      <c r="F27" s="96">
        <v>0</v>
      </c>
      <c r="G27" s="96">
        <v>401</v>
      </c>
      <c r="H27" s="96">
        <v>6036</v>
      </c>
      <c r="I27" s="96">
        <v>11168</v>
      </c>
      <c r="J27" s="96">
        <v>11</v>
      </c>
      <c r="K27" s="96">
        <v>19763</v>
      </c>
      <c r="L27" s="96">
        <v>23007</v>
      </c>
      <c r="M27" s="97">
        <v>63771</v>
      </c>
      <c r="N27" s="88">
        <v>58654</v>
      </c>
      <c r="O27" s="88">
        <v>684</v>
      </c>
      <c r="P27" s="96">
        <v>0</v>
      </c>
      <c r="Q27" s="89">
        <f t="shared" si="3"/>
        <v>183495</v>
      </c>
    </row>
    <row r="28" spans="1:17" s="87" customFormat="1" ht="12.75">
      <c r="A28" s="98"/>
      <c r="B28" s="86"/>
      <c r="D28" s="58" t="s">
        <v>43</v>
      </c>
      <c r="E28" s="88"/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7">
        <v>0</v>
      </c>
      <c r="N28" s="88">
        <v>0</v>
      </c>
      <c r="O28" s="88">
        <v>20000</v>
      </c>
      <c r="P28" s="96">
        <v>0</v>
      </c>
      <c r="Q28" s="89">
        <f t="shared" si="3"/>
        <v>20000</v>
      </c>
    </row>
    <row r="29" spans="1:17" s="59" customFormat="1" ht="12.75">
      <c r="A29" s="98"/>
      <c r="B29" s="99"/>
      <c r="C29" s="69"/>
      <c r="D29" s="69" t="s">
        <v>28</v>
      </c>
      <c r="E29" s="100"/>
      <c r="F29" s="96">
        <v>0</v>
      </c>
      <c r="G29" s="96">
        <v>261483</v>
      </c>
      <c r="H29" s="96">
        <v>0</v>
      </c>
      <c r="I29" s="96">
        <v>0</v>
      </c>
      <c r="J29" s="96">
        <v>0</v>
      </c>
      <c r="K29" s="96">
        <v>1263</v>
      </c>
      <c r="L29" s="96">
        <v>0</v>
      </c>
      <c r="M29" s="97">
        <v>2891</v>
      </c>
      <c r="N29" s="96">
        <v>0</v>
      </c>
      <c r="O29" s="96">
        <v>0</v>
      </c>
      <c r="P29" s="96">
        <v>0</v>
      </c>
      <c r="Q29" s="89">
        <f t="shared" si="3"/>
        <v>265637</v>
      </c>
    </row>
    <row r="30" spans="1:17" s="20" customFormat="1" ht="12.75">
      <c r="A30" s="98"/>
      <c r="B30" s="99"/>
      <c r="C30" s="69"/>
      <c r="D30" s="59" t="s">
        <v>44</v>
      </c>
      <c r="E30" s="100"/>
      <c r="F30" s="88">
        <v>0</v>
      </c>
      <c r="G30" s="88">
        <v>13043</v>
      </c>
      <c r="H30" s="88">
        <v>19705</v>
      </c>
      <c r="I30" s="88">
        <v>53725</v>
      </c>
      <c r="J30" s="88">
        <v>518587</v>
      </c>
      <c r="K30" s="88">
        <v>15884</v>
      </c>
      <c r="L30" s="88">
        <v>28488</v>
      </c>
      <c r="M30" s="97">
        <v>26228</v>
      </c>
      <c r="N30" s="88">
        <v>26661</v>
      </c>
      <c r="O30" s="88">
        <v>23492</v>
      </c>
      <c r="P30" s="88">
        <v>-512216</v>
      </c>
      <c r="Q30" s="89">
        <f t="shared" si="3"/>
        <v>213597</v>
      </c>
    </row>
    <row r="31" spans="1:17" s="20" customFormat="1" ht="12.75">
      <c r="A31" s="98"/>
      <c r="B31" s="99"/>
      <c r="C31" s="93" t="s">
        <v>22</v>
      </c>
      <c r="D31" s="69"/>
      <c r="E31" s="100"/>
      <c r="F31" s="90">
        <f>SUM(F26:F30)</f>
        <v>54777</v>
      </c>
      <c r="G31" s="90">
        <f aca="true" t="shared" si="4" ref="G31:P31">SUM(G26:G30)</f>
        <v>354866</v>
      </c>
      <c r="H31" s="90">
        <f t="shared" si="4"/>
        <v>123223</v>
      </c>
      <c r="I31" s="90">
        <f t="shared" si="4"/>
        <v>87674</v>
      </c>
      <c r="J31" s="90">
        <f t="shared" si="4"/>
        <v>540645</v>
      </c>
      <c r="K31" s="90">
        <f t="shared" si="4"/>
        <v>56279</v>
      </c>
      <c r="L31" s="90">
        <f t="shared" si="4"/>
        <v>94312</v>
      </c>
      <c r="M31" s="101">
        <f t="shared" si="4"/>
        <v>252612</v>
      </c>
      <c r="N31" s="90">
        <f t="shared" si="4"/>
        <v>115790</v>
      </c>
      <c r="O31" s="90">
        <f t="shared" si="4"/>
        <v>46187</v>
      </c>
      <c r="P31" s="90">
        <f t="shared" si="4"/>
        <v>-767206</v>
      </c>
      <c r="Q31" s="91">
        <f t="shared" si="3"/>
        <v>959159</v>
      </c>
    </row>
    <row r="32" spans="1:17" s="59" customFormat="1" ht="12.75">
      <c r="A32" s="98"/>
      <c r="B32" s="99"/>
      <c r="C32" s="69"/>
      <c r="D32" s="69"/>
      <c r="E32" s="100"/>
      <c r="F32" s="88"/>
      <c r="G32" s="88"/>
      <c r="H32" s="88"/>
      <c r="I32" s="88"/>
      <c r="J32" s="88"/>
      <c r="K32" s="88"/>
      <c r="L32" s="88"/>
      <c r="M32" s="102"/>
      <c r="N32" s="88"/>
      <c r="O32" s="88"/>
      <c r="P32" s="88"/>
      <c r="Q32" s="89"/>
    </row>
    <row r="33" spans="1:17" s="59" customFormat="1" ht="12.75">
      <c r="A33" s="98"/>
      <c r="B33" s="99"/>
      <c r="C33" s="58" t="s">
        <v>2</v>
      </c>
      <c r="E33" s="100"/>
      <c r="F33" s="88">
        <v>58833</v>
      </c>
      <c r="G33" s="88">
        <v>43606</v>
      </c>
      <c r="H33" s="88">
        <v>542802</v>
      </c>
      <c r="I33" s="88">
        <v>136063</v>
      </c>
      <c r="J33" s="88">
        <v>814745</v>
      </c>
      <c r="K33" s="88">
        <v>74138</v>
      </c>
      <c r="L33" s="88">
        <v>129349</v>
      </c>
      <c r="M33" s="102">
        <v>247086</v>
      </c>
      <c r="N33" s="88">
        <v>343172</v>
      </c>
      <c r="O33" s="88">
        <v>57805</v>
      </c>
      <c r="P33" s="88">
        <v>0</v>
      </c>
      <c r="Q33" s="89">
        <f aca="true" t="shared" si="5" ref="Q33:Q43">SUM(F33:P33)</f>
        <v>2447599</v>
      </c>
    </row>
    <row r="34" spans="1:17" s="20" customFormat="1" ht="12.75">
      <c r="A34" s="98"/>
      <c r="B34" s="99"/>
      <c r="C34" s="69" t="s">
        <v>45</v>
      </c>
      <c r="D34" s="59"/>
      <c r="E34" s="100"/>
      <c r="F34" s="96">
        <v>0</v>
      </c>
      <c r="G34" s="96">
        <v>2214</v>
      </c>
      <c r="H34" s="96">
        <v>32766</v>
      </c>
      <c r="I34" s="96">
        <v>59001</v>
      </c>
      <c r="J34" s="96">
        <v>95</v>
      </c>
      <c r="K34" s="96">
        <v>115121</v>
      </c>
      <c r="L34" s="96">
        <v>123459</v>
      </c>
      <c r="M34" s="97">
        <f>333002</f>
        <v>333002</v>
      </c>
      <c r="N34" s="96">
        <v>314145</v>
      </c>
      <c r="O34" s="96">
        <v>5710</v>
      </c>
      <c r="P34" s="96">
        <v>0</v>
      </c>
      <c r="Q34" s="89">
        <f t="shared" si="5"/>
        <v>985513</v>
      </c>
    </row>
    <row r="35" spans="1:17" s="59" customFormat="1" ht="12.75">
      <c r="A35" s="98"/>
      <c r="B35" s="99"/>
      <c r="C35" s="58" t="s">
        <v>18</v>
      </c>
      <c r="E35" s="100"/>
      <c r="F35" s="88">
        <v>0</v>
      </c>
      <c r="G35" s="88">
        <v>2395</v>
      </c>
      <c r="H35" s="88">
        <v>81589</v>
      </c>
      <c r="I35" s="88">
        <v>17750</v>
      </c>
      <c r="J35" s="88">
        <v>3254</v>
      </c>
      <c r="K35" s="88">
        <v>36098</v>
      </c>
      <c r="L35" s="88">
        <v>101868</v>
      </c>
      <c r="M35" s="102">
        <f>109023</f>
        <v>109023</v>
      </c>
      <c r="N35" s="88">
        <v>89375</v>
      </c>
      <c r="O35" s="88">
        <v>10829</v>
      </c>
      <c r="P35" s="88">
        <v>0</v>
      </c>
      <c r="Q35" s="89">
        <f t="shared" si="5"/>
        <v>452181</v>
      </c>
    </row>
    <row r="36" spans="1:17" s="20" customFormat="1" ht="12.75">
      <c r="A36" s="98"/>
      <c r="B36" s="99"/>
      <c r="C36" s="69" t="s">
        <v>24</v>
      </c>
      <c r="E36" s="100"/>
      <c r="F36" s="96">
        <v>0</v>
      </c>
      <c r="G36" s="96">
        <v>3639</v>
      </c>
      <c r="H36" s="96">
        <v>110274</v>
      </c>
      <c r="I36" s="96">
        <v>21049</v>
      </c>
      <c r="J36" s="96">
        <v>3856</v>
      </c>
      <c r="K36" s="96">
        <v>53574</v>
      </c>
      <c r="L36" s="96">
        <v>153967</v>
      </c>
      <c r="M36" s="97">
        <v>102464</v>
      </c>
      <c r="N36" s="96">
        <v>98702</v>
      </c>
      <c r="O36" s="96">
        <v>7387</v>
      </c>
      <c r="P36" s="96">
        <v>0</v>
      </c>
      <c r="Q36" s="103">
        <f t="shared" si="5"/>
        <v>554912</v>
      </c>
    </row>
    <row r="37" spans="1:17" s="59" customFormat="1" ht="12.75">
      <c r="A37" s="98"/>
      <c r="B37" s="99"/>
      <c r="C37" s="58" t="s">
        <v>26</v>
      </c>
      <c r="E37" s="100"/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102">
        <v>9013</v>
      </c>
      <c r="N37" s="88">
        <v>0</v>
      </c>
      <c r="O37" s="88">
        <v>0</v>
      </c>
      <c r="P37" s="88">
        <v>0</v>
      </c>
      <c r="Q37" s="89">
        <f t="shared" si="5"/>
        <v>9013</v>
      </c>
    </row>
    <row r="38" spans="1:17" s="59" customFormat="1" ht="12.75">
      <c r="A38" s="98"/>
      <c r="B38" s="99"/>
      <c r="C38" s="58" t="s">
        <v>19</v>
      </c>
      <c r="E38" s="100"/>
      <c r="F38" s="88">
        <v>64749</v>
      </c>
      <c r="G38" s="88">
        <v>1557</v>
      </c>
      <c r="H38" s="88">
        <v>0</v>
      </c>
      <c r="I38" s="88">
        <v>0</v>
      </c>
      <c r="J38" s="88">
        <v>0</v>
      </c>
      <c r="K38" s="88">
        <v>58255</v>
      </c>
      <c r="L38" s="88">
        <v>0</v>
      </c>
      <c r="M38" s="102">
        <v>550923</v>
      </c>
      <c r="N38" s="88">
        <v>1144</v>
      </c>
      <c r="O38" s="88">
        <v>0</v>
      </c>
      <c r="P38" s="88">
        <v>0</v>
      </c>
      <c r="Q38" s="89">
        <f t="shared" si="5"/>
        <v>676628</v>
      </c>
    </row>
    <row r="39" spans="1:17" s="59" customFormat="1" ht="12.75">
      <c r="A39" s="98"/>
      <c r="B39" s="99"/>
      <c r="C39" s="58" t="s">
        <v>29</v>
      </c>
      <c r="E39" s="100"/>
      <c r="F39" s="88">
        <v>529920</v>
      </c>
      <c r="G39" s="88">
        <v>0</v>
      </c>
      <c r="H39" s="88">
        <v>0</v>
      </c>
      <c r="I39" s="88">
        <v>0</v>
      </c>
      <c r="J39" s="88">
        <v>0</v>
      </c>
      <c r="K39" s="88">
        <v>427</v>
      </c>
      <c r="L39" s="88">
        <v>45594</v>
      </c>
      <c r="M39" s="88">
        <v>0</v>
      </c>
      <c r="N39" s="88">
        <v>0</v>
      </c>
      <c r="O39" s="88">
        <v>0</v>
      </c>
      <c r="P39" s="88">
        <v>0</v>
      </c>
      <c r="Q39" s="89">
        <f t="shared" si="5"/>
        <v>575941</v>
      </c>
    </row>
    <row r="40" spans="1:17" s="59" customFormat="1" ht="12.75">
      <c r="A40" s="98"/>
      <c r="B40" s="99"/>
      <c r="C40" s="69" t="s">
        <v>46</v>
      </c>
      <c r="E40" s="100"/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3730</v>
      </c>
      <c r="L40" s="88">
        <v>11000</v>
      </c>
      <c r="M40" s="88">
        <v>81737</v>
      </c>
      <c r="N40" s="88">
        <v>98800</v>
      </c>
      <c r="O40" s="88">
        <v>842</v>
      </c>
      <c r="P40" s="88">
        <v>0</v>
      </c>
      <c r="Q40" s="89">
        <f t="shared" si="5"/>
        <v>196109</v>
      </c>
    </row>
    <row r="41" spans="1:17" s="59" customFormat="1" ht="12.75">
      <c r="A41" s="98"/>
      <c r="B41" s="99"/>
      <c r="C41" s="69" t="s">
        <v>47</v>
      </c>
      <c r="E41" s="100"/>
      <c r="F41" s="88">
        <v>0</v>
      </c>
      <c r="G41" s="88">
        <v>0</v>
      </c>
      <c r="H41" s="88">
        <v>0</v>
      </c>
      <c r="I41" s="88">
        <v>9910</v>
      </c>
      <c r="J41" s="88">
        <v>104</v>
      </c>
      <c r="K41" s="88">
        <v>166</v>
      </c>
      <c r="L41" s="88">
        <v>1867</v>
      </c>
      <c r="M41" s="102">
        <v>0</v>
      </c>
      <c r="N41" s="88">
        <v>75591</v>
      </c>
      <c r="O41" s="88">
        <v>164</v>
      </c>
      <c r="P41" s="88">
        <v>0</v>
      </c>
      <c r="Q41" s="89">
        <f t="shared" si="5"/>
        <v>87802</v>
      </c>
    </row>
    <row r="42" spans="1:17" s="59" customFormat="1" ht="12.75">
      <c r="A42" s="98"/>
      <c r="B42" s="99"/>
      <c r="C42" s="59" t="s">
        <v>44</v>
      </c>
      <c r="E42" s="100"/>
      <c r="F42" s="88">
        <v>22439</v>
      </c>
      <c r="G42" s="88">
        <v>47984</v>
      </c>
      <c r="H42" s="88">
        <v>2609</v>
      </c>
      <c r="I42" s="88">
        <v>0</v>
      </c>
      <c r="J42" s="88">
        <v>4567</v>
      </c>
      <c r="K42" s="88">
        <f>704-K39</f>
        <v>277</v>
      </c>
      <c r="L42" s="88">
        <v>4221</v>
      </c>
      <c r="M42" s="102">
        <f>187750</f>
        <v>187750</v>
      </c>
      <c r="N42" s="88">
        <v>41433</v>
      </c>
      <c r="O42" s="88">
        <v>0</v>
      </c>
      <c r="P42" s="88">
        <v>0</v>
      </c>
      <c r="Q42" s="89">
        <f t="shared" si="5"/>
        <v>311280</v>
      </c>
    </row>
    <row r="43" spans="1:17" s="59" customFormat="1" ht="15">
      <c r="A43" s="39" t="s">
        <v>3</v>
      </c>
      <c r="B43" s="63"/>
      <c r="C43" s="10"/>
      <c r="D43" s="51"/>
      <c r="E43" s="51"/>
      <c r="F43" s="52">
        <f>SUM(F31:F42)</f>
        <v>730718</v>
      </c>
      <c r="G43" s="52">
        <f aca="true" t="shared" si="6" ref="G43:P43">SUM(G31:G42)</f>
        <v>456261</v>
      </c>
      <c r="H43" s="52">
        <f t="shared" si="6"/>
        <v>893263</v>
      </c>
      <c r="I43" s="52">
        <f t="shared" si="6"/>
        <v>331447</v>
      </c>
      <c r="J43" s="52">
        <f t="shared" si="6"/>
        <v>1367266</v>
      </c>
      <c r="K43" s="52">
        <f t="shared" si="6"/>
        <v>398065</v>
      </c>
      <c r="L43" s="52">
        <f t="shared" si="6"/>
        <v>665637</v>
      </c>
      <c r="M43" s="52">
        <f t="shared" si="6"/>
        <v>1873610</v>
      </c>
      <c r="N43" s="52">
        <f t="shared" si="6"/>
        <v>1178152</v>
      </c>
      <c r="O43" s="52">
        <f t="shared" si="6"/>
        <v>128924</v>
      </c>
      <c r="P43" s="52">
        <f t="shared" si="6"/>
        <v>-767206</v>
      </c>
      <c r="Q43" s="47">
        <f t="shared" si="5"/>
        <v>7256137</v>
      </c>
    </row>
    <row r="44" spans="1:17" s="59" customFormat="1" ht="12.75">
      <c r="A44" s="78"/>
      <c r="B44" s="55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67"/>
    </row>
    <row r="45" spans="1:17" s="59" customFormat="1" ht="15">
      <c r="A45" s="39" t="s">
        <v>4</v>
      </c>
      <c r="B45" s="5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6" customFormat="1" ht="15">
      <c r="A46" s="104"/>
      <c r="B46" s="105" t="s">
        <v>48</v>
      </c>
      <c r="C46" s="100"/>
      <c r="D46" s="100"/>
      <c r="E46" s="100"/>
      <c r="F46" s="106">
        <v>0</v>
      </c>
      <c r="G46" s="106">
        <v>0</v>
      </c>
      <c r="H46" s="83">
        <v>3416057</v>
      </c>
      <c r="I46" s="83">
        <v>131303</v>
      </c>
      <c r="J46" s="83">
        <v>5512728</v>
      </c>
      <c r="K46" s="83">
        <v>385484</v>
      </c>
      <c r="L46" s="83">
        <v>852520</v>
      </c>
      <c r="M46" s="83">
        <v>534682</v>
      </c>
      <c r="N46" s="83">
        <v>1405377</v>
      </c>
      <c r="O46" s="83">
        <v>0</v>
      </c>
      <c r="P46" s="106">
        <v>0</v>
      </c>
      <c r="Q46" s="84">
        <f>SUM(F46:P46)</f>
        <v>12238151</v>
      </c>
    </row>
    <row r="47" spans="1:17" s="27" customFormat="1" ht="14.25">
      <c r="A47" s="107"/>
      <c r="B47" s="100" t="s">
        <v>5</v>
      </c>
      <c r="C47" s="100"/>
      <c r="D47" s="59"/>
      <c r="E47" s="100"/>
      <c r="F47" s="88">
        <v>536533</v>
      </c>
      <c r="G47" s="88">
        <v>436414</v>
      </c>
      <c r="H47" s="88">
        <v>28412</v>
      </c>
      <c r="I47" s="88">
        <v>72192</v>
      </c>
      <c r="J47" s="88">
        <v>1930879</v>
      </c>
      <c r="K47" s="88">
        <v>10860</v>
      </c>
      <c r="L47" s="88">
        <v>177833</v>
      </c>
      <c r="M47" s="88">
        <v>-112635</v>
      </c>
      <c r="N47" s="88">
        <v>4130286</v>
      </c>
      <c r="O47" s="88">
        <v>273854</v>
      </c>
      <c r="P47" s="96">
        <v>0</v>
      </c>
      <c r="Q47" s="89">
        <f>SUM(F47:P47)</f>
        <v>7484628</v>
      </c>
    </row>
    <row r="48" spans="1:17" s="79" customFormat="1" ht="15">
      <c r="A48" s="39" t="s">
        <v>6</v>
      </c>
      <c r="B48" s="68"/>
      <c r="C48" s="51"/>
      <c r="D48" s="51"/>
      <c r="E48" s="51"/>
      <c r="F48" s="52">
        <f>SUM(F46:F47)</f>
        <v>536533</v>
      </c>
      <c r="G48" s="52">
        <f aca="true" t="shared" si="7" ref="G48:P48">SUM(G46:G47)</f>
        <v>436414</v>
      </c>
      <c r="H48" s="52">
        <f t="shared" si="7"/>
        <v>3444469</v>
      </c>
      <c r="I48" s="52">
        <f t="shared" si="7"/>
        <v>203495</v>
      </c>
      <c r="J48" s="52">
        <f t="shared" si="7"/>
        <v>7443607</v>
      </c>
      <c r="K48" s="52">
        <f t="shared" si="7"/>
        <v>396344</v>
      </c>
      <c r="L48" s="52">
        <f t="shared" si="7"/>
        <v>1030353</v>
      </c>
      <c r="M48" s="52">
        <f t="shared" si="7"/>
        <v>422047</v>
      </c>
      <c r="N48" s="52">
        <f t="shared" si="7"/>
        <v>5535663</v>
      </c>
      <c r="O48" s="52">
        <f t="shared" si="7"/>
        <v>273854</v>
      </c>
      <c r="P48" s="52">
        <f t="shared" si="7"/>
        <v>0</v>
      </c>
      <c r="Q48" s="47">
        <f>SUM(F48:P48)</f>
        <v>19722779</v>
      </c>
    </row>
    <row r="49" spans="1:17" s="42" customFormat="1" ht="14.25">
      <c r="A49" s="66"/>
      <c r="B49" s="70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67"/>
    </row>
    <row r="50" spans="1:17" s="59" customFormat="1" ht="15.75" thickBot="1">
      <c r="A50" s="74" t="s">
        <v>7</v>
      </c>
      <c r="B50" s="73"/>
      <c r="C50" s="57"/>
      <c r="D50" s="57"/>
      <c r="E50" s="57"/>
      <c r="F50" s="57">
        <f>F43+F48</f>
        <v>1267251</v>
      </c>
      <c r="G50" s="57">
        <f aca="true" t="shared" si="8" ref="G50:P50">G43+G48</f>
        <v>892675</v>
      </c>
      <c r="H50" s="57">
        <f t="shared" si="8"/>
        <v>4337732</v>
      </c>
      <c r="I50" s="57">
        <f t="shared" si="8"/>
        <v>534942</v>
      </c>
      <c r="J50" s="57">
        <f t="shared" si="8"/>
        <v>8810873</v>
      </c>
      <c r="K50" s="57">
        <f t="shared" si="8"/>
        <v>794409</v>
      </c>
      <c r="L50" s="57">
        <f t="shared" si="8"/>
        <v>1695990</v>
      </c>
      <c r="M50" s="57">
        <f t="shared" si="8"/>
        <v>2295657</v>
      </c>
      <c r="N50" s="57">
        <f t="shared" si="8"/>
        <v>6713815</v>
      </c>
      <c r="O50" s="57">
        <f t="shared" si="8"/>
        <v>402778</v>
      </c>
      <c r="P50" s="57">
        <f t="shared" si="8"/>
        <v>-767206</v>
      </c>
      <c r="Q50" s="35">
        <f>SUM(F50:P50)</f>
        <v>26978916</v>
      </c>
    </row>
    <row r="51" spans="1:2" s="69" customFormat="1" ht="12.75">
      <c r="A51" s="108"/>
      <c r="B51" s="108"/>
    </row>
    <row r="52" spans="1:2" s="69" customFormat="1" ht="12.75">
      <c r="A52" s="108"/>
      <c r="B52" s="108"/>
    </row>
    <row r="53" spans="1:2" s="69" customFormat="1" ht="12.75">
      <c r="A53" s="108"/>
      <c r="B53" s="108"/>
    </row>
    <row r="54" spans="1:2" s="69" customFormat="1" ht="12.75">
      <c r="A54" s="108"/>
      <c r="B54" s="108"/>
    </row>
    <row r="55" spans="1:2" s="69" customFormat="1" ht="12.75">
      <c r="A55" s="108"/>
      <c r="B55" s="108"/>
    </row>
    <row r="56" spans="1:2" s="69" customFormat="1" ht="12.75">
      <c r="A56" s="108"/>
      <c r="B56" s="108"/>
    </row>
    <row r="57" spans="1:2" s="69" customFormat="1" ht="12.75">
      <c r="A57" s="108"/>
      <c r="B57" s="108"/>
    </row>
    <row r="58" spans="1:2" s="69" customFormat="1" ht="12.75">
      <c r="A58" s="108"/>
      <c r="B58" s="108"/>
    </row>
    <row r="59" spans="1:2" s="69" customFormat="1" ht="12.75">
      <c r="A59" s="108"/>
      <c r="B59" s="108"/>
    </row>
    <row r="60" spans="1:2" s="69" customFormat="1" ht="12.75">
      <c r="A60" s="108"/>
      <c r="B60" s="108"/>
    </row>
    <row r="61" spans="1:2" s="69" customFormat="1" ht="12.75">
      <c r="A61" s="108"/>
      <c r="B61" s="108"/>
    </row>
    <row r="62" spans="1:2" s="69" customFormat="1" ht="12.75">
      <c r="A62" s="108"/>
      <c r="B62" s="108"/>
    </row>
    <row r="63" spans="1:2" s="69" customFormat="1" ht="12.75">
      <c r="A63" s="108"/>
      <c r="B63" s="108"/>
    </row>
    <row r="64" spans="1:2" s="69" customFormat="1" ht="12.75">
      <c r="A64" s="108"/>
      <c r="B64" s="108"/>
    </row>
    <row r="65" spans="1:2" s="69" customFormat="1" ht="12.75">
      <c r="A65" s="108"/>
      <c r="B65" s="108"/>
    </row>
    <row r="66" spans="1:2" s="69" customFormat="1" ht="12.75">
      <c r="A66" s="108"/>
      <c r="B66" s="108"/>
    </row>
    <row r="67" spans="1:2" s="69" customFormat="1" ht="12.75">
      <c r="A67" s="108"/>
      <c r="B67" s="108"/>
    </row>
    <row r="68" spans="1:2" s="69" customFormat="1" ht="12.75">
      <c r="A68" s="108"/>
      <c r="B68" s="108"/>
    </row>
    <row r="69" spans="1:2" s="69" customFormat="1" ht="12.75">
      <c r="A69" s="108"/>
      <c r="B69" s="108"/>
    </row>
    <row r="70" spans="1:2" s="69" customFormat="1" ht="12.75">
      <c r="A70" s="108"/>
      <c r="B70" s="108"/>
    </row>
    <row r="71" spans="1:2" s="69" customFormat="1" ht="12.75">
      <c r="A71" s="108"/>
      <c r="B71" s="108"/>
    </row>
    <row r="72" spans="1:2" s="69" customFormat="1" ht="12.75">
      <c r="A72" s="108"/>
      <c r="B72" s="108"/>
    </row>
    <row r="73" spans="1:2" s="69" customFormat="1" ht="12.75">
      <c r="A73" s="108"/>
      <c r="B73" s="108"/>
    </row>
    <row r="74" spans="1:2" s="69" customFormat="1" ht="12.75">
      <c r="A74" s="108"/>
      <c r="B74" s="108"/>
    </row>
    <row r="75" spans="1:2" s="69" customFormat="1" ht="12.75">
      <c r="A75" s="108"/>
      <c r="B75" s="108"/>
    </row>
    <row r="76" spans="1:2" s="69" customFormat="1" ht="12.75">
      <c r="A76" s="108"/>
      <c r="B76" s="108"/>
    </row>
  </sheetData>
  <mergeCells count="3">
    <mergeCell ref="A1:Q1"/>
    <mergeCell ref="A2:Q2"/>
    <mergeCell ref="A3:Q3"/>
  </mergeCells>
  <printOptions horizontalCentered="1"/>
  <pageMargins left="0.5" right="0.5" top="1" bottom="1" header="1" footer="0.5"/>
  <pageSetup fitToHeight="1" fitToWidth="1" horizontalDpi="600" verticalDpi="600" orientation="landscape" scale="62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2002-02-27T16:24:36Z</cp:lastPrinted>
  <dcterms:created xsi:type="dcterms:W3CDTF">1998-12-21T20:46:59Z</dcterms:created>
  <dcterms:modified xsi:type="dcterms:W3CDTF">2002-03-04T18:36:58Z</dcterms:modified>
  <cp:category/>
  <cp:version/>
  <cp:contentType/>
  <cp:contentStatus/>
</cp:coreProperties>
</file>