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65296" windowWidth="14805" windowHeight="4470" activeTab="0"/>
  </bookViews>
  <sheets>
    <sheet name="BY04" sheetId="1" r:id="rId1"/>
  </sheets>
  <externalReferences>
    <externalReference r:id="rId4"/>
    <externalReference r:id="rId5"/>
    <externalReference r:id="rId6"/>
  </externalReferences>
  <definedNames>
    <definedName name="_xlnm.Print_Area" localSheetId="0">'BY04'!$A$1:$Q$5</definedName>
  </definedNames>
  <calcPr fullCalcOnLoad="1"/>
</workbook>
</file>

<file path=xl/sharedStrings.xml><?xml version="1.0" encoding="utf-8"?>
<sst xmlns="http://schemas.openxmlformats.org/spreadsheetml/2006/main" count="37" uniqueCount="24">
  <si>
    <t>Mail Category</t>
  </si>
  <si>
    <t>(000s)</t>
  </si>
  <si>
    <t>($000s)</t>
  </si>
  <si>
    <t>6.1 IN-OFFICE DIRECT LABOR, CASING</t>
  </si>
  <si>
    <t>6.1 IN-OFFICE DIRECT LABOR, NON-CASING</t>
  </si>
  <si>
    <t>6.2 IN-OFFICE OVERHEAD, PLUS THE PORTION OF IN-OFFICE DELIVERY PREP THAT IS BURDENED ON OFFICE DIRECT</t>
  </si>
  <si>
    <t>7.1 DIRECT DELIVERY ACTIVITIES</t>
  </si>
  <si>
    <t>7.2 DELIVERY ACTIVITIES SUPPORT</t>
  </si>
  <si>
    <t>6.2 IN-OFFICE DELIVERY PREP BURDENED ON STREET DIRECT</t>
  </si>
  <si>
    <t>10 RURAL CARRIERS</t>
  </si>
  <si>
    <t>First-Class Presort Letters Subclass - All Lettter Pieces</t>
  </si>
  <si>
    <t>($0.000)</t>
  </si>
  <si>
    <t>BY04 COSTS AND VOLUMES</t>
  </si>
  <si>
    <t>TOTAL PIGGYBACKED CITY CARRIER COSTS</t>
  </si>
  <si>
    <t>TOTAL PIGGYBACKED RURAL CARRIER COSTS</t>
  </si>
  <si>
    <t>UNIT TOTAL DELIVERY COST</t>
  </si>
  <si>
    <t>GRAND TOTAL PIGGYBACKED COSTS</t>
  </si>
  <si>
    <t>UNIT CITY DELIVERY COST</t>
  </si>
  <si>
    <t>UNIT RURAL DELIVERY COST</t>
  </si>
  <si>
    <t>First-Class Presort Letters Subclass - Non DPS Lettter Pieces Delivered on City and Rural Routes</t>
  </si>
  <si>
    <t>First-Class Presort Letters Subclass - DPS Letter Pieces Delivered on City and Rural Routes</t>
  </si>
  <si>
    <t>CITY PLUS RURAL VOLUME</t>
  </si>
  <si>
    <t>CITY VOLUME</t>
  </si>
  <si>
    <t>RURAL VOLUME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</si>
</sst>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00"/>
    <numFmt numFmtId="166" formatCode="0.000"/>
    <numFmt numFmtId="167" formatCode="&quot;$&quot;#,##0.00000"/>
    <numFmt numFmtId="168" formatCode="&quot;$&quot;#,##0.000000"/>
    <numFmt numFmtId="169" formatCode="&quot;$&quot;#,##0.0000000"/>
    <numFmt numFmtId="170" formatCode="0.0%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3" xfId="0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5" xfId="0" applyBorder="1" applyAlignment="1" quotePrefix="1">
      <alignment horizontal="center" wrapText="1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9" xfId="0" applyBorder="1" applyAlignment="1" quotePrefix="1">
      <alignment horizontal="center" wrapText="1"/>
    </xf>
    <xf numFmtId="0" fontId="0" fillId="0" borderId="10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1" fillId="0" borderId="13" xfId="0" applyFont="1" applyFill="1" applyBorder="1" applyAlignment="1" quotePrefix="1">
      <alignment horizontal="center" wrapText="1"/>
    </xf>
    <xf numFmtId="165" fontId="0" fillId="0" borderId="14" xfId="0" applyNumberForma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Docs\LR-K-67%20Errata\LR-K-67_Revi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Docs\LR-K-67%20Errata\city04_revi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Docs\LR-K-67%20Errata\LR-K-67_Revised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Table 1"/>
      <sheetName val="2.summary TY"/>
      <sheetName val="3.CITYECRVOL"/>
      <sheetName val="4.RCCS ECR PIECES"/>
      <sheetName val="5.RPW"/>
      <sheetName val="6.Rural cost"/>
      <sheetName val="7.Est.Sat.Boxdrs.ByShape"/>
      <sheetName val="8.RrlCwlk-RevSatBxds.Rev.Prcls"/>
      <sheetName val="9.Delivery Volumes"/>
      <sheetName val="10.DALsUsECR%-EstOfRurlCovrs"/>
      <sheetName val="11.sumBYInOffDalstoFltsPrclCwlk"/>
      <sheetName val="12.Saturation Letters and Flats"/>
      <sheetName val="13.CityDelAct.ParcelCrosswalk"/>
      <sheetName val="14.by shape"/>
      <sheetName val="15.by shape TY"/>
      <sheetName val="16.ecr splits"/>
      <sheetName val="17.In-Office Detail"/>
      <sheetName val="18.In-Office Detail TY"/>
      <sheetName val="19.In-Office"/>
      <sheetName val="20.In-OfficeTY"/>
      <sheetName val="21.ECR Unit Costs FY04"/>
      <sheetName val="22.Parcel Crosswalk"/>
    </sheetNames>
    <sheetDataSet>
      <sheetData sheetId="7">
        <row r="43">
          <cell r="B43">
            <v>127461.90415152384</v>
          </cell>
          <cell r="D43">
            <v>8960.514140338923</v>
          </cell>
          <cell r="E43">
            <v>135960.02650209304</v>
          </cell>
          <cell r="F43">
            <v>10.330207246037604</v>
          </cell>
          <cell r="M43">
            <v>27.06230378227266</v>
          </cell>
        </row>
      </sheetData>
      <sheetData sheetId="10">
        <row r="27">
          <cell r="F27">
            <v>108509.13360509854</v>
          </cell>
          <cell r="G27">
            <v>541532.9651813054</v>
          </cell>
          <cell r="H27">
            <v>66003.55869311183</v>
          </cell>
          <cell r="I27">
            <v>23397.52084596064</v>
          </cell>
          <cell r="J27">
            <v>272419.8373049841</v>
          </cell>
          <cell r="K27">
            <v>1739772.612353467</v>
          </cell>
        </row>
        <row r="136">
          <cell r="K136">
            <v>1.2487378122160333</v>
          </cell>
          <cell r="L136">
            <v>1.1752331580324</v>
          </cell>
        </row>
      </sheetData>
      <sheetData sheetId="16">
        <row r="4">
          <cell r="N4">
            <v>0.0016118648490476447</v>
          </cell>
        </row>
        <row r="9">
          <cell r="B9">
            <v>0</v>
          </cell>
          <cell r="C9">
            <v>1</v>
          </cell>
          <cell r="G9">
            <v>50199.89831317856</v>
          </cell>
        </row>
        <row r="10">
          <cell r="B10">
            <v>0</v>
          </cell>
          <cell r="C10">
            <v>1</v>
          </cell>
          <cell r="G10">
            <v>49582.54828759021</v>
          </cell>
        </row>
        <row r="11">
          <cell r="B11">
            <v>0.821440256929604</v>
          </cell>
          <cell r="C11">
            <v>0.17855974307039602</v>
          </cell>
          <cell r="G11">
            <v>171395.4262316317</v>
          </cell>
        </row>
        <row r="12">
          <cell r="B12">
            <v>0.821440256929604</v>
          </cell>
          <cell r="C12">
            <v>0.17855974307039602</v>
          </cell>
          <cell r="G12">
            <v>98791.44726134048</v>
          </cell>
        </row>
        <row r="13">
          <cell r="B13">
            <v>0</v>
          </cell>
          <cell r="C13">
            <v>1</v>
          </cell>
          <cell r="G13">
            <v>247095.5718952336</v>
          </cell>
        </row>
        <row r="14">
          <cell r="B14">
            <v>0</v>
          </cell>
          <cell r="C14">
            <v>1</v>
          </cell>
          <cell r="G14">
            <v>194544.73387204303</v>
          </cell>
        </row>
        <row r="15">
          <cell r="B15">
            <v>0.8439838980782204</v>
          </cell>
          <cell r="C15">
            <v>0.15601610192177962</v>
          </cell>
          <cell r="G15">
            <v>331302.07771922246</v>
          </cell>
        </row>
        <row r="16">
          <cell r="B16">
            <v>0.8439838980782204</v>
          </cell>
          <cell r="C16">
            <v>0.15601610192177962</v>
          </cell>
          <cell r="G16">
            <v>87486.29554199416</v>
          </cell>
        </row>
        <row r="17">
          <cell r="B17">
            <v>0.7956928041050698</v>
          </cell>
          <cell r="C17">
            <v>0.20430719589493018</v>
          </cell>
          <cell r="G17">
            <v>1748628.6002520174</v>
          </cell>
        </row>
        <row r="18">
          <cell r="B18">
            <v>0.8201855069411519</v>
          </cell>
          <cell r="C18">
            <v>0.1798144930588481</v>
          </cell>
          <cell r="G18">
            <v>1591895.8553933934</v>
          </cell>
        </row>
        <row r="19">
          <cell r="B19">
            <v>0.8312315502550107</v>
          </cell>
          <cell r="C19">
            <v>0.16876844974498928</v>
          </cell>
          <cell r="G19">
            <v>14255543.715342486</v>
          </cell>
        </row>
        <row r="20">
          <cell r="B20">
            <v>0.4968</v>
          </cell>
          <cell r="C20">
            <v>0.5032</v>
          </cell>
          <cell r="G20">
            <v>2199555.7799707158</v>
          </cell>
        </row>
        <row r="21">
          <cell r="B21">
            <v>0.9620903932950216</v>
          </cell>
          <cell r="C21">
            <v>0.03790960670497845</v>
          </cell>
          <cell r="G21">
            <v>7876283.798456751</v>
          </cell>
        </row>
        <row r="23">
          <cell r="B23">
            <v>0.5169290558774972</v>
          </cell>
          <cell r="C23">
            <v>0.48307094412250284</v>
          </cell>
          <cell r="G23">
            <v>453314.25146239786</v>
          </cell>
        </row>
        <row r="25">
          <cell r="D25">
            <v>350080.084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y04j-UseFY04CasingPercRev"/>
    </sheetNames>
    <sheetDataSet>
      <sheetData sheetId="0">
        <row r="5">
          <cell r="E5">
            <v>2035685</v>
          </cell>
          <cell r="G5">
            <v>15608315</v>
          </cell>
        </row>
        <row r="62">
          <cell r="E62">
            <v>1186697</v>
          </cell>
          <cell r="G62">
            <v>6220336</v>
          </cell>
        </row>
        <row r="119">
          <cell r="E119">
            <v>1414206</v>
          </cell>
          <cell r="G119">
            <v>2890381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Table 1"/>
      <sheetName val="2.summary TY"/>
      <sheetName val="3.CITYECRVOL"/>
      <sheetName val="4.RCCS ECR PIECES"/>
      <sheetName val="5.RPW"/>
      <sheetName val="6.Rural cost"/>
      <sheetName val="7.Est.Sat.Boxdrs.ByShape"/>
      <sheetName val="8.RrlCwlk-RevSatBxds.Rev.Prcls"/>
      <sheetName val="9.Delivery Volumes"/>
      <sheetName val="10.DALsUsECR%-EstOfRurlCovrs"/>
      <sheetName val="11.sumBYInOffDalstoFltsPrclCwlk"/>
      <sheetName val="12.Saturation Letters and Flats"/>
      <sheetName val="13.CityDelAct.ParcelCrosswalk"/>
      <sheetName val="14.by shape"/>
      <sheetName val="15.by shape TY"/>
      <sheetName val="16.ecr splits"/>
      <sheetName val="17.In-Office Detail"/>
      <sheetName val="18.In-Office Detail TY"/>
      <sheetName val="19.In-Office"/>
      <sheetName val="20.In-OfficeTY"/>
      <sheetName val="21.ECR Unit Costs FY04"/>
      <sheetName val="22.Parcel Crosswalk"/>
    </sheetNames>
    <sheetDataSet>
      <sheetData sheetId="7">
        <row r="22">
          <cell r="B22">
            <v>2787250.79</v>
          </cell>
          <cell r="D22">
            <v>169729.71</v>
          </cell>
          <cell r="E22">
            <v>9335598.5</v>
          </cell>
          <cell r="F22">
            <v>341.52500012051917</v>
          </cell>
          <cell r="M22">
            <v>397.24859706690376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32.00390625" style="0" customWidth="1"/>
    <col min="2" max="3" width="12.00390625" style="0" bestFit="1" customWidth="1"/>
    <col min="4" max="4" width="17.28125" style="0" bestFit="1" customWidth="1"/>
    <col min="5" max="5" width="8.7109375" style="0" customWidth="1"/>
    <col min="6" max="6" width="8.7109375" style="0" bestFit="1" customWidth="1"/>
    <col min="7" max="7" width="12.140625" style="0" bestFit="1" customWidth="1"/>
    <col min="8" max="8" width="8.28125" style="0" bestFit="1" customWidth="1"/>
    <col min="9" max="10" width="11.57421875" style="0" bestFit="1" customWidth="1"/>
    <col min="11" max="11" width="11.28125" style="0" customWidth="1"/>
    <col min="12" max="12" width="10.140625" style="0" customWidth="1"/>
    <col min="13" max="13" width="11.28125" style="0" customWidth="1"/>
    <col min="14" max="14" width="10.140625" style="0" bestFit="1" customWidth="1"/>
    <col min="15" max="16" width="7.8515625" style="0" customWidth="1"/>
    <col min="17" max="17" width="8.00390625" style="0" customWidth="1"/>
  </cols>
  <sheetData>
    <row r="1" spans="1:17" ht="12.75">
      <c r="A1" s="15" t="s">
        <v>12</v>
      </c>
      <c r="B1" s="3" t="s">
        <v>2</v>
      </c>
      <c r="C1" s="3" t="s">
        <v>2</v>
      </c>
      <c r="D1" s="3" t="s">
        <v>2</v>
      </c>
      <c r="E1" s="3" t="s">
        <v>2</v>
      </c>
      <c r="F1" s="3" t="s">
        <v>2</v>
      </c>
      <c r="G1" s="3" t="s">
        <v>2</v>
      </c>
      <c r="H1" s="3" t="s">
        <v>2</v>
      </c>
      <c r="I1" s="3" t="s">
        <v>2</v>
      </c>
      <c r="J1" s="3" t="s">
        <v>2</v>
      </c>
      <c r="K1" s="3" t="s">
        <v>2</v>
      </c>
      <c r="L1" s="3" t="s">
        <v>1</v>
      </c>
      <c r="M1" s="3" t="s">
        <v>1</v>
      </c>
      <c r="N1" s="3" t="s">
        <v>1</v>
      </c>
      <c r="O1" s="4" t="s">
        <v>11</v>
      </c>
      <c r="P1" s="4" t="s">
        <v>11</v>
      </c>
      <c r="Q1" s="4" t="s">
        <v>11</v>
      </c>
    </row>
    <row r="2" spans="1:17" ht="68.25" thickBot="1">
      <c r="A2" s="13" t="s">
        <v>0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5" t="s">
        <v>8</v>
      </c>
      <c r="H2" s="5" t="s">
        <v>9</v>
      </c>
      <c r="I2" s="5" t="s">
        <v>13</v>
      </c>
      <c r="J2" s="5" t="s">
        <v>14</v>
      </c>
      <c r="K2" s="5" t="s">
        <v>16</v>
      </c>
      <c r="L2" s="6" t="s">
        <v>22</v>
      </c>
      <c r="M2" s="6" t="s">
        <v>23</v>
      </c>
      <c r="N2" s="6" t="s">
        <v>21</v>
      </c>
      <c r="O2" s="5" t="s">
        <v>17</v>
      </c>
      <c r="P2" s="5" t="s">
        <v>18</v>
      </c>
      <c r="Q2" s="18" t="s">
        <v>15</v>
      </c>
    </row>
    <row r="3" spans="1:18" ht="38.25">
      <c r="A3" s="12" t="s">
        <v>19</v>
      </c>
      <c r="B3" s="8">
        <f>'[1]17.In-Office Detail'!$D$25</f>
        <v>350080.084</v>
      </c>
      <c r="C3" s="9">
        <f>(SUMPRODUCT('[1]17.In-Office Detail'!$C$9:$C$21,'[1]17.In-Office Detail'!$G$9:$G$21)*'[1]17.In-Office Detail'!$N$4)+('[1]17.In-Office Detail'!$C$23*'[1]17.In-Office Detail'!$G$23)*'[1]17.In-Office Detail'!$N$4</f>
        <v>8589.274103499662</v>
      </c>
      <c r="D3" s="9">
        <f>(SUM(B3:C3)/SUM(B$5:C$5))*D$5</f>
        <v>97934.46974976396</v>
      </c>
      <c r="E3" s="9">
        <f aca="true" t="shared" si="0" ref="E3:G4">($N3/$N$5)*E$5</f>
        <v>98743.64044348209</v>
      </c>
      <c r="F3" s="9">
        <f t="shared" si="0"/>
        <v>12035.152219035941</v>
      </c>
      <c r="G3" s="9">
        <f t="shared" si="0"/>
        <v>4266.326399739869</v>
      </c>
      <c r="H3" s="20">
        <f>'[1]8.RrlCwlk-RevSatBxds.Rev.Prcls'!$B$43+'[1]8.RrlCwlk-RevSatBxds.Rev.Prcls'!$D$43+'[1]8.RrlCwlk-RevSatBxds.Rev.Prcls'!$F$43+'[1]8.RrlCwlk-RevSatBxds.Rev.Prcls'!$M$43</f>
        <v>136459.81080289106</v>
      </c>
      <c r="I3" s="20">
        <f>SUM(B3:G3)*'[1]11.sumBYInOffDalstoFltsPrclCwlk'!$K$136</f>
        <v>713839.6553268875</v>
      </c>
      <c r="J3" s="20">
        <f>H3*'[1]11.sumBYInOffDalstoFltsPrclCwlk'!$L$136</f>
        <v>160372.0943943855</v>
      </c>
      <c r="K3" s="9">
        <f>(SUM(B3:G3)*'[1]11.sumBYInOffDalstoFltsPrclCwlk'!$K$136)+(H3*'[1]11.sumBYInOffDalstoFltsPrclCwlk'!$L$136)</f>
        <v>874211.749721273</v>
      </c>
      <c r="L3" s="9">
        <f>SUM('[2]fy04j-UseFY04CasingPercRev'!$E$5,'[2]fy04j-UseFY04CasingPercRev'!$E$62,'[2]fy04j-UseFY04CasingPercRev'!$E$119)</f>
        <v>4636588</v>
      </c>
      <c r="M3" s="9">
        <f>SUM('[3]8.RrlCwlk-RevSatBxds.Rev.Prcls'!$B$22,'[3]8.RrlCwlk-RevSatBxds.Rev.Prcls'!$D$22,'[3]8.RrlCwlk-RevSatBxds.Rev.Prcls'!$F$22,'[3]8.RrlCwlk-RevSatBxds.Rev.Prcls'!$M$22)</f>
        <v>2957719.2735971874</v>
      </c>
      <c r="N3" s="11">
        <f>SUM(L3:M3)</f>
        <v>7594307.273597187</v>
      </c>
      <c r="O3" s="23">
        <f aca="true" t="shared" si="1" ref="O3:Q4">I3/L3</f>
        <v>0.1539579654968023</v>
      </c>
      <c r="P3" s="23">
        <f t="shared" si="1"/>
        <v>0.054221540166433865</v>
      </c>
      <c r="Q3" s="16">
        <f t="shared" si="1"/>
        <v>0.11511408720063364</v>
      </c>
      <c r="R3" s="19"/>
    </row>
    <row r="4" spans="1:18" ht="38.25">
      <c r="A4" s="7" t="s">
        <v>20</v>
      </c>
      <c r="B4" s="10">
        <v>0</v>
      </c>
      <c r="C4" s="11">
        <f>(SUMPRODUCT('[1]17.In-Office Detail'!$B$9:$B$21,'[1]17.In-Office Detail'!$G$9:$G$21)*'[1]17.In-Office Detail'!$N$4)+('[1]17.In-Office Detail'!$B$23*'[1]17.In-Office Detail'!$G$23)*'[1]17.In-Office Detail'!$N$4</f>
        <v>38728.01789650035</v>
      </c>
      <c r="D4" s="11">
        <f>(SUM(B4:C4)/SUM(B$5:C$5))*D$5</f>
        <v>10574.663855334577</v>
      </c>
      <c r="E4" s="11">
        <f t="shared" si="0"/>
        <v>442789.32473782334</v>
      </c>
      <c r="F4" s="11">
        <f t="shared" si="0"/>
        <v>53968.40647407589</v>
      </c>
      <c r="G4" s="11">
        <f t="shared" si="0"/>
        <v>19131.194446220772</v>
      </c>
      <c r="H4" s="21">
        <f>'[1]8.RrlCwlk-RevSatBxds.Rev.Prcls'!$E$43</f>
        <v>135960.02650209304</v>
      </c>
      <c r="I4" s="22">
        <f>SUM(B4:G4)*'[1]11.sumBYInOffDalstoFltsPrclCwlk'!$K$136</f>
        <v>705776.1313199702</v>
      </c>
      <c r="J4" s="22">
        <f>H4*'[1]11.sumBYInOffDalstoFltsPrclCwlk'!$L$136</f>
        <v>159784.7313122236</v>
      </c>
      <c r="K4" s="11">
        <f>(SUM(B4:G4)*'[1]11.sumBYInOffDalstoFltsPrclCwlk'!$K$136)+(H4*'[1]11.sumBYInOffDalstoFltsPrclCwlk'!$L$136)</f>
        <v>865560.8626321938</v>
      </c>
      <c r="L4" s="2">
        <f>SUM('[2]fy04j-UseFY04CasingPercRev'!$G$5,'[2]fy04j-UseFY04CasingPercRev'!$G$62,'[2]fy04j-UseFY04CasingPercRev'!$G$119)</f>
        <v>24719032</v>
      </c>
      <c r="M4" s="11">
        <f>'[3]8.RrlCwlk-RevSatBxds.Rev.Prcls'!$E$22</f>
        <v>9335598.5</v>
      </c>
      <c r="N4" s="11">
        <f>SUM(L4:M4)</f>
        <v>34054630.5</v>
      </c>
      <c r="O4" s="24">
        <f t="shared" si="1"/>
        <v>0.028551932426802564</v>
      </c>
      <c r="P4" s="24">
        <f t="shared" si="1"/>
        <v>0.01711563873620139</v>
      </c>
      <c r="Q4" s="17">
        <f t="shared" si="1"/>
        <v>0.025416833186082986</v>
      </c>
      <c r="R4" s="19"/>
    </row>
    <row r="5" spans="1:17" ht="25.5">
      <c r="A5" s="7" t="s">
        <v>10</v>
      </c>
      <c r="B5" s="2">
        <f>SUM(B3:B4)</f>
        <v>350080.084</v>
      </c>
      <c r="C5" s="2">
        <f>SUM(C3:C4)</f>
        <v>47317.292000000016</v>
      </c>
      <c r="D5" s="2">
        <f>'[1]11.sumBYInOffDalstoFltsPrclCwlk'!F$27</f>
        <v>108509.13360509854</v>
      </c>
      <c r="E5" s="2">
        <f>'[1]11.sumBYInOffDalstoFltsPrclCwlk'!G$27</f>
        <v>541532.9651813054</v>
      </c>
      <c r="F5" s="2">
        <f>'[1]11.sumBYInOffDalstoFltsPrclCwlk'!H$27</f>
        <v>66003.55869311183</v>
      </c>
      <c r="G5" s="2">
        <f>'[1]11.sumBYInOffDalstoFltsPrclCwlk'!I$27</f>
        <v>23397.52084596064</v>
      </c>
      <c r="H5" s="2">
        <f>'[1]11.sumBYInOffDalstoFltsPrclCwlk'!J$27</f>
        <v>272419.8373049841</v>
      </c>
      <c r="I5" s="2">
        <f>SUM(I3:I4)</f>
        <v>1419615.7866468579</v>
      </c>
      <c r="J5" s="2">
        <f>SUM(J3:J4)</f>
        <v>320156.82570660906</v>
      </c>
      <c r="K5" s="2">
        <f>'[1]11.sumBYInOffDalstoFltsPrclCwlk'!K$27</f>
        <v>1739772.612353467</v>
      </c>
      <c r="L5" s="2">
        <f>SUM(L3:L4)</f>
        <v>29355620</v>
      </c>
      <c r="M5" s="2">
        <f>SUM(M3:M4)</f>
        <v>12293317.773597188</v>
      </c>
      <c r="N5" s="2">
        <f>SUM(N3:N4)</f>
        <v>41648937.77359719</v>
      </c>
      <c r="O5" s="24">
        <f>I5/N5</f>
        <v>0.034085281943176116</v>
      </c>
      <c r="P5" s="24">
        <f>J5/N5</f>
        <v>0.007687034599705166</v>
      </c>
      <c r="Q5" s="14">
        <f>K5/N5</f>
        <v>0.04177231654288128</v>
      </c>
    </row>
    <row r="6" spans="4:17" ht="12.75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1:14" ht="12.75">
      <c r="K7" s="1"/>
      <c r="L7" s="1"/>
      <c r="M7" s="1"/>
      <c r="N7" s="1"/>
    </row>
    <row r="8" spans="11:13" ht="12.75">
      <c r="K8" s="1"/>
      <c r="L8" s="1"/>
      <c r="M8" s="1"/>
    </row>
  </sheetData>
  <printOptions horizontalCentered="1"/>
  <pageMargins left="0.2" right="0.23" top="1" bottom="1" header="0.51" footer="0.5"/>
  <pageSetup fitToHeight="1" fitToWidth="1" horizontalDpi="600" verticalDpi="600" orientation="landscape" scale="68" r:id="rId1"/>
  <headerFooter alignWithMargins="0">
    <oddHeader>&amp;L&amp;"Arial,Bold"Response MMA-T-16-23B</oddHeader>
    <oddFooter>&amp;L&amp;D, &amp;T&amp;R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Foster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John Kelley</cp:lastModifiedBy>
  <cp:lastPrinted>2005-06-17T18:59:45Z</cp:lastPrinted>
  <dcterms:created xsi:type="dcterms:W3CDTF">2005-04-28T21:48:07Z</dcterms:created>
  <dcterms:modified xsi:type="dcterms:W3CDTF">2005-06-17T18:59:59Z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31785569</vt:i4>
  </property>
  <property fmtid="{D5CDD505-2E9C-101B-9397-08002B2CF9AE}" pid="3" name="_EmailSubject">
    <vt:lpwstr>Spreadsheet with MMA-T16-23</vt:lpwstr>
  </property>
  <property fmtid="{D5CDD505-2E9C-101B-9397-08002B2CF9AE}" pid="4" name="_AuthorEmail">
    <vt:lpwstr>john.p.kelley@usps.gov</vt:lpwstr>
  </property>
  <property fmtid="{D5CDD505-2E9C-101B-9397-08002B2CF9AE}" pid="5" name="_AuthorEmailDisplayName">
    <vt:lpwstr>Kelley, John P - Washington, DC</vt:lpwstr>
  </property>
  <property fmtid="{D5CDD505-2E9C-101B-9397-08002B2CF9AE}" pid="6" name="_PreviousAdHocReviewCycleID">
    <vt:i4>1290411058</vt:i4>
  </property>
</Properties>
</file>