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70" windowHeight="9870" tabRatio="812" activeTab="0"/>
  </bookViews>
  <sheets>
    <sheet name="T1-SUMMARY" sheetId="1" r:id="rId1"/>
    <sheet name="T2_GRANT AWARD SUMMARY" sheetId="2" r:id="rId2"/>
    <sheet name="T-3 MANDATORY" sheetId="3" r:id="rId3"/>
    <sheet name="T4-MATCHING" sheetId="4" r:id="rId4"/>
    <sheet name="T5-STATE MATCHING" sheetId="5" r:id="rId5"/>
    <sheet name="T6_DISCRETIONARY" sheetId="6" r:id="rId6"/>
    <sheet name="T7-MOE" sheetId="7" r:id="rId7"/>
  </sheets>
  <definedNames>
    <definedName name="_xlnm.Print_Area" localSheetId="0">'T1-SUMMARY'!$A$1:$L$43</definedName>
    <definedName name="_xlnm.Print_Area" localSheetId="1">'T2_GRANT AWARD SUMMARY'!$A$1:$K$66</definedName>
    <definedName name="_xlnm.Print_Area" localSheetId="2">'T-3 MANDATORY'!$A$1:$M$67</definedName>
    <definedName name="_xlnm.Print_Area" localSheetId="3">'T4-MATCHING'!$A$1:$N$69</definedName>
    <definedName name="_xlnm.Print_Area" localSheetId="4">'T5-STATE MATCHING'!$A$1:$K$62</definedName>
    <definedName name="_xlnm.Print_Area" localSheetId="5">'T6_DISCRETIONARY'!$A$1:$M$69</definedName>
    <definedName name="_xlnm.Print_Area" localSheetId="6">'T7-MOE'!$A$1:$G$63</definedName>
    <definedName name="_xlnm.Print_Titles" localSheetId="2">'T-3 MANDATORY'!$A:$A,'T-3 MANDATORY'!$4:$6</definedName>
    <definedName name="_xlnm.Print_Titles" localSheetId="3">'T4-MATCHING'!$A:$A,'T4-MATCHING'!$4:$6</definedName>
    <definedName name="_xlnm.Print_Titles" localSheetId="5">'T6_DISCRETIONARY'!$A:$A,'T6_DISCRETIONARY'!$4:$6</definedName>
  </definedNames>
  <calcPr fullCalcOnLoad="1"/>
</workbook>
</file>

<file path=xl/sharedStrings.xml><?xml version="1.0" encoding="utf-8"?>
<sst xmlns="http://schemas.openxmlformats.org/spreadsheetml/2006/main" count="707" uniqueCount="193">
  <si>
    <t>TABLE 1</t>
  </si>
  <si>
    <t xml:space="preserve">Reported </t>
  </si>
  <si>
    <t xml:space="preserve">SVCS </t>
  </si>
  <si>
    <t xml:space="preserve">Reported  </t>
  </si>
  <si>
    <t xml:space="preserve">DIR. SVCS </t>
  </si>
  <si>
    <t xml:space="preserve">1(c) </t>
  </si>
  <si>
    <t xml:space="preserve">1(a) </t>
  </si>
  <si>
    <t xml:space="preserve">Total </t>
  </si>
  <si>
    <t xml:space="preserve">Expenditures </t>
  </si>
  <si>
    <t xml:space="preserve">Federal </t>
  </si>
  <si>
    <t xml:space="preserve">Share </t>
  </si>
  <si>
    <t xml:space="preserve">State </t>
  </si>
  <si>
    <t>MOE</t>
  </si>
  <si>
    <t>Total</t>
  </si>
  <si>
    <t>% of Expenditures</t>
  </si>
  <si>
    <t xml:space="preserve">Total  </t>
  </si>
  <si>
    <t>STATE</t>
  </si>
  <si>
    <t xml:space="preserve">Fed. Funds </t>
  </si>
  <si>
    <t xml:space="preserve">Funds </t>
  </si>
  <si>
    <t xml:space="preserve">Unobligated </t>
  </si>
  <si>
    <t xml:space="preserve">MOE/State </t>
  </si>
  <si>
    <t xml:space="preserve">MOE PRE-K </t>
  </si>
  <si>
    <t xml:space="preserve">MOE </t>
  </si>
  <si>
    <t xml:space="preserve">Balance </t>
  </si>
  <si>
    <t xml:space="preserve">Difference </t>
  </si>
  <si>
    <t xml:space="preserve">Expend </t>
  </si>
  <si>
    <t xml:space="preserve">Requirement </t>
  </si>
  <si>
    <t xml:space="preserve">(A) </t>
  </si>
  <si>
    <t>ALASKA</t>
  </si>
  <si>
    <t>ALABAMA</t>
  </si>
  <si>
    <t>ARKANSAS</t>
  </si>
  <si>
    <t>ARIZONA</t>
  </si>
  <si>
    <t>CALIFORNIA</t>
  </si>
  <si>
    <t>COLORADO</t>
  </si>
  <si>
    <t>CONNECTICUT</t>
  </si>
  <si>
    <t>DIST.OF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</si>
  <si>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</si>
  <si>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</si>
  <si>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</si>
  <si>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</si>
  <si>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</si>
  <si>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</si>
  <si>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</si>
  <si>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</si>
  <si>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</si>
  <si>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</si>
  <si>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</si>
  <si>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</si>
  <si>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</si>
  <si>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</si>
  <si>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</si>
  <si>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</si>
  <si>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</si>
  <si>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</si>
  <si>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</si>
  <si>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</si>
  <si>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</si>
  <si>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</si>
  <si>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</si>
  <si>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</si>
  <si>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</si>
  <si>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</si>
  <si>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</si>
  <si>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</si>
  <si>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</si>
  <si>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</si>
  <si>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</si>
  <si>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</si>
  <si>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</si>
  <si>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</si>
  <si>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</si>
  <si>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</si>
  <si>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</si>
  <si>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</si>
  <si>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</si>
  <si>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</si>
  <si>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</si>
  <si>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</si>
  <si>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</si>
  <si>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 xml:space="preserve"> </t>
  </si>
  <si>
    <t>Total :</t>
  </si>
  <si>
    <t>Federal</t>
  </si>
  <si>
    <t>Funds</t>
  </si>
  <si>
    <t xml:space="preserve">Awarded </t>
  </si>
  <si>
    <t>Available</t>
  </si>
  <si>
    <t xml:space="preserve">     (A) </t>
  </si>
  <si>
    <t xml:space="preserve">     (F) </t>
  </si>
  <si>
    <t xml:space="preserve">   ( E - F) </t>
  </si>
  <si>
    <t>GUAM</t>
  </si>
  <si>
    <t>PUERTO RICO</t>
  </si>
  <si>
    <t xml:space="preserve"> Admin </t>
  </si>
  <si>
    <t>Reported</t>
  </si>
  <si>
    <t xml:space="preserve"> QLTY  </t>
  </si>
  <si>
    <t xml:space="preserve">Un- </t>
  </si>
  <si>
    <t xml:space="preserve">Liquidated </t>
  </si>
  <si>
    <t xml:space="preserve">Obligations </t>
  </si>
  <si>
    <t xml:space="preserve">N-DIR. </t>
  </si>
  <si>
    <t xml:space="preserve">Calculated </t>
  </si>
  <si>
    <t xml:space="preserve">State  </t>
  </si>
  <si>
    <t xml:space="preserve"> SVCS </t>
  </si>
  <si>
    <t xml:space="preserve">FMAP </t>
  </si>
  <si>
    <t xml:space="preserve">RATE </t>
  </si>
  <si>
    <t xml:space="preserve">Regular </t>
  </si>
  <si>
    <t xml:space="preserve">Private </t>
  </si>
  <si>
    <t xml:space="preserve">PRE-K </t>
  </si>
  <si>
    <t>TANF</t>
  </si>
  <si>
    <t xml:space="preserve">(A-B) </t>
  </si>
  <si>
    <t>Transfer</t>
  </si>
  <si>
    <t>Unliquidated</t>
  </si>
  <si>
    <t>Obligations</t>
  </si>
  <si>
    <t>Unobligated</t>
  </si>
  <si>
    <t>n/a</t>
  </si>
  <si>
    <t>&amp; State</t>
  </si>
  <si>
    <t>Expenditures</t>
  </si>
  <si>
    <t>Share</t>
  </si>
  <si>
    <t>TABLE 5</t>
  </si>
  <si>
    <t>Table 3</t>
  </si>
  <si>
    <t>Table2</t>
  </si>
  <si>
    <t>Mandatory Fund</t>
  </si>
  <si>
    <t>Matching Fund</t>
  </si>
  <si>
    <t>Discretionary Fund</t>
  </si>
  <si>
    <t xml:space="preserve">Unobligations </t>
  </si>
  <si>
    <t xml:space="preserve">as % of </t>
  </si>
  <si>
    <t xml:space="preserve"> Fund</t>
  </si>
  <si>
    <t xml:space="preserve">(D)      </t>
  </si>
  <si>
    <t>C+D=(E)</t>
  </si>
  <si>
    <t xml:space="preserve">Total Federal  </t>
  </si>
  <si>
    <t>Discretionary</t>
  </si>
  <si>
    <t>a</t>
  </si>
  <si>
    <t>b</t>
  </si>
  <si>
    <t>c</t>
  </si>
  <si>
    <t>=a+b+c</t>
  </si>
  <si>
    <r>
      <t xml:space="preserve">Total </t>
    </r>
    <r>
      <rPr>
        <u val="single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/</t>
    </r>
  </si>
  <si>
    <r>
      <t>1</t>
    </r>
    <r>
      <rPr>
        <sz val="8"/>
        <color indexed="8"/>
        <rFont val="Arial"/>
        <family val="2"/>
      </rPr>
      <t>/ Total does not include MOE.</t>
    </r>
  </si>
  <si>
    <t>FISCAL YEAR 2000  CHILD CARE DEVELOPMENT FUND</t>
  </si>
  <si>
    <t xml:space="preserve">QTR End Date :  9/30/2000 </t>
  </si>
  <si>
    <t>Earmark</t>
  </si>
  <si>
    <t>Infant &amp;</t>
  </si>
  <si>
    <t xml:space="preserve">QLTY  </t>
  </si>
  <si>
    <t>School-age</t>
  </si>
  <si>
    <t>Toddler</t>
  </si>
  <si>
    <t>R&amp;R</t>
  </si>
  <si>
    <t xml:space="preserve">1(e)(1) </t>
  </si>
  <si>
    <t xml:space="preserve">1(e)(2) </t>
  </si>
  <si>
    <t xml:space="preserve">1(e)(3) </t>
  </si>
  <si>
    <t xml:space="preserve">Available </t>
  </si>
  <si>
    <t xml:space="preserve">Diff. </t>
  </si>
  <si>
    <t xml:space="preserve">1(b)(2) </t>
  </si>
  <si>
    <t xml:space="preserve">1(b)(3) </t>
  </si>
  <si>
    <t xml:space="preserve">1(d) </t>
  </si>
  <si>
    <t xml:space="preserve">System </t>
  </si>
  <si>
    <t xml:space="preserve">Cert.Prog </t>
  </si>
  <si>
    <t xml:space="preserve">All Other </t>
  </si>
  <si>
    <t>(B)</t>
  </si>
  <si>
    <t>AMERICAN SAMOA</t>
  </si>
  <si>
    <t>VIRGIN ISLANDS</t>
  </si>
  <si>
    <t>QTR. END DATE : 9/30/2000</t>
  </si>
  <si>
    <t>2000 CCDF MANDATORY</t>
  </si>
  <si>
    <t xml:space="preserve"> 2000 CCDF MATCHING</t>
  </si>
  <si>
    <t xml:space="preserve">2000 CCDF DISCRETIONARY </t>
  </si>
  <si>
    <t xml:space="preserve">     STATES TOTAL</t>
  </si>
  <si>
    <t>NORTHERN MARIANAS</t>
  </si>
  <si>
    <t>QTR. END DATE :9/30/00</t>
  </si>
  <si>
    <t xml:space="preserve">(B) </t>
  </si>
  <si>
    <t xml:space="preserve">(C) =A+B </t>
  </si>
  <si>
    <t xml:space="preserve">(D) </t>
  </si>
  <si>
    <t xml:space="preserve">(C-D) </t>
  </si>
  <si>
    <t>Qtr End Date :  9/30/2000</t>
  </si>
  <si>
    <t>1(b)(1)</t>
  </si>
  <si>
    <t xml:space="preserve">     (B )</t>
  </si>
  <si>
    <t xml:space="preserve">     (C) </t>
  </si>
  <si>
    <t>MATCHING SUMMARY</t>
  </si>
  <si>
    <t>QTR. End Date : 9/30/2000</t>
  </si>
  <si>
    <t>N-DIR.</t>
  </si>
  <si>
    <t>Calculated</t>
  </si>
  <si>
    <t>and State</t>
  </si>
  <si>
    <t>QTR END DATE: 9/30/2000</t>
  </si>
  <si>
    <t xml:space="preserve">1(b)(1) </t>
  </si>
  <si>
    <r>
      <t>1</t>
    </r>
    <r>
      <rPr>
        <sz val="8"/>
        <color indexed="8"/>
        <rFont val="Arial"/>
        <family val="2"/>
      </rPr>
      <t>/  Unobligated funds to be reallotted in FY 2001.</t>
    </r>
  </si>
  <si>
    <t>Balance 1/</t>
  </si>
  <si>
    <t xml:space="preserve"> processing a transfer and reporting deadlines.</t>
  </si>
  <si>
    <r>
      <t>1</t>
    </r>
    <r>
      <rPr>
        <sz val="8"/>
        <color indexed="8"/>
        <rFont val="Arial"/>
        <family val="2"/>
      </rPr>
      <t xml:space="preserve">/ Amounts may be different from those amounts reported on the TANF ACF-196 because of the lag-time in </t>
    </r>
  </si>
  <si>
    <t>VINGIN ISLANDS</t>
  </si>
  <si>
    <t xml:space="preserve">             DISCRETIONARY SUMMARY</t>
  </si>
  <si>
    <t>TABLE 6</t>
  </si>
  <si>
    <t xml:space="preserve">FISCAL YEAR 2000
 MATCHING CATEGORICAL EXPENDITURES SUMMARY
</t>
  </si>
  <si>
    <t>FISCAL YEAR 2000 
CHILD CARE DEVELOPMENT FUND GRANT AWARD SUMMARY</t>
  </si>
  <si>
    <t>FISCAL YEAR 2000 
 CHILD CARE DEVELOPMENT FUND
SUMMARY OF EXPENDITURES BY CATEGORICAL ITEMS</t>
  </si>
  <si>
    <t>FISCAL YEAR 2000  
CHILD CARE DEVELOPMENT FUND
MANDATORY SUMMARY</t>
  </si>
  <si>
    <r>
      <t>1</t>
    </r>
    <r>
      <rPr>
        <b/>
        <sz val="8"/>
        <color indexed="8"/>
        <rFont val="Arial"/>
        <family val="2"/>
      </rPr>
      <t>/</t>
    </r>
  </si>
  <si>
    <t>FISCAL YEAR 2000 
MAINTENANCE OF EFFORT SUMMARY</t>
  </si>
  <si>
    <t>Table 7</t>
  </si>
  <si>
    <t>TABLE 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</si>
</sst>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&quot;  &quot;h&quot;:&quot;mm&quot;:&quot;ss\ AM/PM"/>
    <numFmt numFmtId="166" formatCode="_(* #,##0_);_(* \(#,##0\);_(* &quot;-&quot;??_);_(@_)"/>
    <numFmt numFmtId="167" formatCode="&quot;$&quot;#,##0"/>
    <numFmt numFmtId="168" formatCode="0.0"/>
    <numFmt numFmtId="169" formatCode="0.0%"/>
    <numFmt numFmtId="170" formatCode="#,##0.0"/>
    <numFmt numFmtId="171" formatCode="0.0000%"/>
    <numFmt numFmtId="172" formatCode="&quot;$&quot;#,##0.00"/>
  </numFmts>
  <fonts count="22">
    <font>
      <sz val="10"/>
      <color indexed="8"/>
      <name val="MS Sans Serif"/>
      <family val="0"/>
    </font>
    <font>
      <sz val="10.05"/>
      <color indexed="8"/>
      <name val="Times New Roman"/>
      <family val="0"/>
    </font>
    <font>
      <b/>
      <sz val="11"/>
      <color indexed="8"/>
      <name val="Times New Roman"/>
      <family val="0"/>
    </font>
    <font>
      <b/>
      <u val="single"/>
      <sz val="10.05"/>
      <color indexed="8"/>
      <name val="Times New Roman"/>
      <family val="0"/>
    </font>
    <font>
      <b/>
      <u val="single"/>
      <sz val="9.1"/>
      <color indexed="8"/>
      <name val="Times New Roman"/>
      <family val="0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7.9"/>
      <color indexed="8"/>
      <name val="Arial"/>
      <family val="0"/>
    </font>
    <font>
      <b/>
      <sz val="10"/>
      <color indexed="8"/>
      <name val="MS Sans Serif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MS Sans Serif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MS Sans Serif"/>
      <family val="0"/>
    </font>
    <font>
      <b/>
      <sz val="8.5"/>
      <color indexed="8"/>
      <name val="MS Sans Serif"/>
      <family val="2"/>
    </font>
    <font>
      <b/>
      <u val="single"/>
      <sz val="10"/>
      <color indexed="8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0" fontId="3" fillId="0" borderId="0" xfId="0" applyAlignment="1">
      <alignment horizontal="left" vertical="center"/>
    </xf>
    <xf numFmtId="164" fontId="4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65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69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5" fillId="2" borderId="0" xfId="0" applyFont="1" applyFill="1" applyAlignment="1">
      <alignment/>
    </xf>
    <xf numFmtId="0" fontId="11" fillId="0" borderId="0" xfId="0" applyAlignment="1">
      <alignment horizontal="right" vertical="center"/>
    </xf>
    <xf numFmtId="0" fontId="11" fillId="2" borderId="0" xfId="0" applyFill="1" applyAlignment="1">
      <alignment horizontal="right" vertical="center"/>
    </xf>
    <xf numFmtId="0" fontId="5" fillId="0" borderId="0" xfId="0" applyFont="1" applyAlignment="1">
      <alignment horizontal="left"/>
    </xf>
    <xf numFmtId="3" fontId="5" fillId="0" borderId="0" xfId="0" applyFont="1" applyAlignment="1">
      <alignment horizontal="right" vertical="center"/>
    </xf>
    <xf numFmtId="165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4" fontId="5" fillId="0" borderId="0" xfId="0" applyFont="1" applyAlignment="1">
      <alignment horizontal="right" vertical="center"/>
    </xf>
    <xf numFmtId="3" fontId="13" fillId="0" borderId="0" xfId="0" applyNumberFormat="1" applyFont="1" applyAlignment="1">
      <alignment/>
    </xf>
    <xf numFmtId="165" fontId="5" fillId="0" borderId="0" xfId="0" applyFont="1" applyAlignment="1">
      <alignment horizontal="right" vertical="center"/>
    </xf>
    <xf numFmtId="169" fontId="0" fillId="0" borderId="0" xfId="0" applyNumberForma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15" fillId="3" borderId="0" xfId="0" applyFont="1" applyFill="1" applyAlignment="1">
      <alignment horizontal="left" vertical="center"/>
    </xf>
    <xf numFmtId="0" fontId="14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7" fillId="4" borderId="0" xfId="0" applyFont="1" applyFill="1" applyAlignment="1">
      <alignment horizontal="left" vertical="center"/>
    </xf>
    <xf numFmtId="3" fontId="5" fillId="4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5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5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3" fontId="5" fillId="4" borderId="0" xfId="0" applyFont="1" applyFill="1" applyAlignment="1">
      <alignment horizontal="right" vertical="center"/>
    </xf>
    <xf numFmtId="0" fontId="12" fillId="4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7" fillId="4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/>
    </xf>
    <xf numFmtId="0" fontId="18" fillId="3" borderId="0" xfId="0" applyFont="1" applyFill="1" applyAlignment="1">
      <alignment horizontal="left" vertical="center"/>
    </xf>
    <xf numFmtId="164" fontId="18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5" fillId="5" borderId="0" xfId="0" applyFont="1" applyFill="1" applyAlignment="1">
      <alignment/>
    </xf>
    <xf numFmtId="0" fontId="5" fillId="4" borderId="4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3" fontId="7" fillId="4" borderId="0" xfId="0" applyNumberFormat="1" applyFont="1" applyFill="1" applyAlignment="1">
      <alignment/>
    </xf>
    <xf numFmtId="0" fontId="5" fillId="4" borderId="0" xfId="0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/>
    </xf>
    <xf numFmtId="3" fontId="5" fillId="4" borderId="0" xfId="0" applyNumberFormat="1" applyFont="1" applyFill="1" applyAlignment="1">
      <alignment/>
    </xf>
    <xf numFmtId="3" fontId="5" fillId="3" borderId="0" xfId="0" applyNumberFormat="1" applyFont="1" applyFill="1" applyAlignment="1">
      <alignment vertical="center"/>
    </xf>
    <xf numFmtId="169" fontId="5" fillId="3" borderId="0" xfId="0" applyNumberFormat="1" applyFont="1" applyFill="1" applyAlignment="1">
      <alignment/>
    </xf>
    <xf numFmtId="9" fontId="5" fillId="3" borderId="0" xfId="0" applyNumberFormat="1" applyFont="1" applyFill="1" applyAlignment="1">
      <alignment/>
    </xf>
    <xf numFmtId="169" fontId="5" fillId="3" borderId="0" xfId="0" applyNumberFormat="1" applyFont="1" applyFill="1" applyAlignment="1">
      <alignment vertical="center"/>
    </xf>
    <xf numFmtId="0" fontId="10" fillId="4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0" fillId="0" borderId="0" xfId="0" applyFont="1" applyAlignment="1">
      <alignment/>
    </xf>
    <xf numFmtId="3" fontId="5" fillId="4" borderId="0" xfId="0" applyNumberFormat="1" applyFont="1" applyFill="1" applyAlignment="1">
      <alignment vertical="center"/>
    </xf>
    <xf numFmtId="4" fontId="5" fillId="4" borderId="0" xfId="0" applyFont="1" applyFill="1" applyAlignment="1">
      <alignment vertical="center"/>
    </xf>
    <xf numFmtId="0" fontId="20" fillId="4" borderId="4" xfId="0" applyFont="1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 quotePrefix="1">
      <alignment/>
    </xf>
    <xf numFmtId="0" fontId="8" fillId="4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/>
    </xf>
    <xf numFmtId="0" fontId="21" fillId="4" borderId="2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3" fontId="7" fillId="4" borderId="3" xfId="0" applyNumberFormat="1" applyFont="1" applyFill="1" applyBorder="1" applyAlignment="1">
      <alignment/>
    </xf>
    <xf numFmtId="3" fontId="7" fillId="4" borderId="4" xfId="0" applyNumberFormat="1" applyFont="1" applyFill="1" applyBorder="1" applyAlignment="1">
      <alignment/>
    </xf>
    <xf numFmtId="3" fontId="7" fillId="4" borderId="0" xfId="0" applyNumberFormat="1" applyFont="1" applyFill="1" applyBorder="1" applyAlignment="1">
      <alignment/>
    </xf>
    <xf numFmtId="3" fontId="7" fillId="4" borderId="5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/>
    </xf>
    <xf numFmtId="3" fontId="7" fillId="4" borderId="7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/>
    </xf>
    <xf numFmtId="3" fontId="7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/>
    </xf>
    <xf numFmtId="0" fontId="0" fillId="0" borderId="0" xfId="0" applyAlignment="1">
      <alignment/>
    </xf>
    <xf numFmtId="3" fontId="15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7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7" xfId="0" applyBorder="1" applyAlignment="1">
      <alignment/>
    </xf>
    <xf numFmtId="0" fontId="17" fillId="3" borderId="0" xfId="0" applyFont="1" applyFill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0.8515625" style="0" customWidth="1"/>
    <col min="3" max="6" width="11.140625" style="0" customWidth="1"/>
    <col min="7" max="7" width="10.8515625" style="0" customWidth="1"/>
    <col min="8" max="8" width="11.140625" style="0" customWidth="1"/>
    <col min="9" max="9" width="10.57421875" style="0" customWidth="1"/>
    <col min="10" max="10" width="10.8515625" style="0" bestFit="1" customWidth="1"/>
    <col min="11" max="12" width="12.00390625" style="0" customWidth="1"/>
    <col min="13" max="16" width="11.421875" style="0" hidden="1" customWidth="1"/>
    <col min="17" max="16384" width="11.421875" style="0" customWidth="1"/>
  </cols>
  <sheetData>
    <row r="1" spans="1:17" ht="12.75">
      <c r="A1" s="100" t="s">
        <v>79</v>
      </c>
      <c r="B1" s="101"/>
      <c r="C1" s="148" t="s">
        <v>187</v>
      </c>
      <c r="D1" s="149"/>
      <c r="E1" s="149"/>
      <c r="F1" s="149"/>
      <c r="G1" s="149"/>
      <c r="H1" s="149"/>
      <c r="I1" s="149"/>
      <c r="J1" s="149"/>
      <c r="K1" s="101"/>
      <c r="L1" s="14"/>
      <c r="M1" s="14"/>
      <c r="N1" s="14"/>
      <c r="O1" s="14"/>
      <c r="P1" s="14"/>
      <c r="Q1" s="14"/>
    </row>
    <row r="2" spans="1:17" ht="12.75">
      <c r="A2" s="101" t="s">
        <v>176</v>
      </c>
      <c r="B2" s="101"/>
      <c r="C2" s="149"/>
      <c r="D2" s="149"/>
      <c r="E2" s="149"/>
      <c r="F2" s="149"/>
      <c r="G2" s="149"/>
      <c r="H2" s="149"/>
      <c r="I2" s="149"/>
      <c r="J2" s="149"/>
      <c r="K2" s="101"/>
      <c r="L2" s="14"/>
      <c r="M2" s="14"/>
      <c r="N2" s="14"/>
      <c r="O2" s="14"/>
      <c r="P2" s="14"/>
      <c r="Q2" s="14"/>
    </row>
    <row r="3" spans="1:17" ht="12.75">
      <c r="A3" s="101"/>
      <c r="B3" s="101"/>
      <c r="C3" s="149"/>
      <c r="D3" s="149"/>
      <c r="E3" s="149"/>
      <c r="F3" s="149"/>
      <c r="G3" s="149"/>
      <c r="H3" s="149"/>
      <c r="I3" s="149"/>
      <c r="J3" s="149"/>
      <c r="K3" s="101"/>
      <c r="L3" s="14"/>
      <c r="M3" s="14"/>
      <c r="N3" s="14"/>
      <c r="O3" s="14"/>
      <c r="P3" s="14"/>
      <c r="Q3" s="14"/>
    </row>
    <row r="4" spans="1:17" ht="13.5" thickBot="1">
      <c r="A4" s="100" t="s">
        <v>0</v>
      </c>
      <c r="B4" s="101"/>
      <c r="C4" s="150"/>
      <c r="D4" s="150"/>
      <c r="E4" s="150"/>
      <c r="F4" s="150"/>
      <c r="G4" s="150"/>
      <c r="H4" s="150"/>
      <c r="I4" s="150"/>
      <c r="J4" s="150"/>
      <c r="K4" s="101"/>
      <c r="L4" s="14"/>
      <c r="M4" s="14"/>
      <c r="N4" s="14"/>
      <c r="O4" s="14"/>
      <c r="P4" s="14"/>
      <c r="Q4" s="14"/>
    </row>
    <row r="5" spans="1:17" ht="12.75">
      <c r="A5" s="132"/>
      <c r="B5" s="133"/>
      <c r="C5" s="115"/>
      <c r="D5" s="115"/>
      <c r="E5" s="115"/>
      <c r="F5" s="115"/>
      <c r="G5" s="133"/>
      <c r="H5" s="115"/>
      <c r="I5" s="133"/>
      <c r="J5" s="115"/>
      <c r="K5" s="134"/>
      <c r="L5" s="14"/>
      <c r="M5" s="14"/>
      <c r="N5" s="14"/>
      <c r="O5" s="14"/>
      <c r="P5" s="14"/>
      <c r="Q5" s="14"/>
    </row>
    <row r="6" spans="1:17" ht="12.75">
      <c r="A6" s="135"/>
      <c r="B6" s="136"/>
      <c r="C6" s="56" t="s">
        <v>91</v>
      </c>
      <c r="D6" s="56" t="s">
        <v>136</v>
      </c>
      <c r="E6" s="56" t="s">
        <v>136</v>
      </c>
      <c r="F6" s="56" t="s">
        <v>136</v>
      </c>
      <c r="G6" s="136"/>
      <c r="H6" s="57" t="s">
        <v>96</v>
      </c>
      <c r="I6" s="57" t="s">
        <v>96</v>
      </c>
      <c r="J6" s="57" t="s">
        <v>96</v>
      </c>
      <c r="K6" s="137" t="s">
        <v>79</v>
      </c>
      <c r="L6" s="14"/>
      <c r="M6" s="14"/>
      <c r="N6" s="14"/>
      <c r="O6" s="14"/>
      <c r="P6" s="14"/>
      <c r="Q6" s="14"/>
    </row>
    <row r="7" spans="1:17" ht="12.75">
      <c r="A7" s="135" t="s">
        <v>16</v>
      </c>
      <c r="B7" s="138" t="s">
        <v>91</v>
      </c>
      <c r="C7" s="139" t="s">
        <v>92</v>
      </c>
      <c r="D7" s="57" t="s">
        <v>137</v>
      </c>
      <c r="E7" s="57" t="s">
        <v>138</v>
      </c>
      <c r="F7" s="57" t="s">
        <v>139</v>
      </c>
      <c r="G7" s="139" t="s">
        <v>3</v>
      </c>
      <c r="H7" s="57" t="s">
        <v>99</v>
      </c>
      <c r="I7" s="57" t="s">
        <v>99</v>
      </c>
      <c r="J7" s="57" t="s">
        <v>99</v>
      </c>
      <c r="K7" s="140" t="s">
        <v>7</v>
      </c>
      <c r="L7" s="14"/>
      <c r="M7" s="14"/>
      <c r="N7" s="14"/>
      <c r="O7" s="14"/>
      <c r="P7" s="14"/>
      <c r="Q7" s="14"/>
    </row>
    <row r="8" spans="1:17" ht="12.75">
      <c r="A8" s="135"/>
      <c r="B8" s="139" t="s">
        <v>90</v>
      </c>
      <c r="C8" s="139" t="s">
        <v>2</v>
      </c>
      <c r="D8" s="57" t="s">
        <v>140</v>
      </c>
      <c r="E8" s="57" t="s">
        <v>2</v>
      </c>
      <c r="F8" s="57" t="s">
        <v>141</v>
      </c>
      <c r="G8" s="139" t="s">
        <v>4</v>
      </c>
      <c r="H8" s="57" t="s">
        <v>142</v>
      </c>
      <c r="I8" s="57" t="s">
        <v>143</v>
      </c>
      <c r="J8" s="57" t="s">
        <v>144</v>
      </c>
      <c r="K8" s="140" t="s">
        <v>8</v>
      </c>
      <c r="M8" s="17" t="s">
        <v>9</v>
      </c>
      <c r="N8" s="17" t="s">
        <v>11</v>
      </c>
      <c r="O8" s="18" t="s">
        <v>108</v>
      </c>
      <c r="P8" s="18" t="s">
        <v>110</v>
      </c>
      <c r="Q8" s="14"/>
    </row>
    <row r="9" spans="1:17" ht="13.5" thickBot="1">
      <c r="A9" s="141"/>
      <c r="B9" s="142" t="s">
        <v>6</v>
      </c>
      <c r="C9" s="142" t="s">
        <v>177</v>
      </c>
      <c r="D9" s="63" t="s">
        <v>147</v>
      </c>
      <c r="E9" s="63" t="s">
        <v>148</v>
      </c>
      <c r="F9" s="63" t="s">
        <v>5</v>
      </c>
      <c r="G9" s="142" t="s">
        <v>149</v>
      </c>
      <c r="H9" s="63" t="s">
        <v>150</v>
      </c>
      <c r="I9" s="63" t="s">
        <v>151</v>
      </c>
      <c r="J9" s="63" t="s">
        <v>152</v>
      </c>
      <c r="K9" s="143"/>
      <c r="M9" s="17" t="s">
        <v>10</v>
      </c>
      <c r="N9" s="17" t="s">
        <v>10</v>
      </c>
      <c r="O9" s="18" t="s">
        <v>109</v>
      </c>
      <c r="P9" s="18" t="s">
        <v>109</v>
      </c>
      <c r="Q9" s="14"/>
    </row>
    <row r="10" spans="1:17" ht="12.75">
      <c r="A10" s="14"/>
      <c r="B10" s="14"/>
      <c r="C10" s="14"/>
      <c r="D10" s="14"/>
      <c r="E10" s="14"/>
      <c r="F10" s="14"/>
      <c r="G10" s="14"/>
      <c r="H10" s="14" t="s">
        <v>79</v>
      </c>
      <c r="I10" s="14"/>
      <c r="J10" s="14"/>
      <c r="L10" s="14" t="s">
        <v>79</v>
      </c>
      <c r="O10" s="14"/>
      <c r="P10" s="14"/>
      <c r="Q10" s="14"/>
    </row>
    <row r="11" spans="1:17" ht="12.75">
      <c r="A11" s="16" t="s">
        <v>118</v>
      </c>
      <c r="B11" s="10">
        <v>30676939</v>
      </c>
      <c r="C11" s="10">
        <v>32985593</v>
      </c>
      <c r="D11" s="10">
        <v>0</v>
      </c>
      <c r="E11" s="10">
        <v>0</v>
      </c>
      <c r="F11" s="10">
        <v>0</v>
      </c>
      <c r="G11" s="10">
        <v>850936993</v>
      </c>
      <c r="H11" s="10">
        <v>4517639</v>
      </c>
      <c r="I11" s="10">
        <v>38560437</v>
      </c>
      <c r="J11" s="10">
        <v>24967980</v>
      </c>
      <c r="K11" s="14">
        <v>982645581</v>
      </c>
      <c r="M11" s="10">
        <f>L18</f>
        <v>0</v>
      </c>
      <c r="N11" s="10">
        <v>0</v>
      </c>
      <c r="O11" s="14">
        <f>'T-3 MANDATORY'!J64</f>
        <v>20295</v>
      </c>
      <c r="P11" s="14">
        <f>'T-3 MANDATORY'!K64</f>
        <v>1549738</v>
      </c>
      <c r="Q11" s="14"/>
    </row>
    <row r="12" spans="1:17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 t="s">
        <v>79</v>
      </c>
      <c r="M12" s="14"/>
      <c r="N12" s="14"/>
      <c r="O12" s="6"/>
      <c r="P12" s="14"/>
      <c r="Q12" s="14"/>
    </row>
    <row r="13" spans="1:17" ht="12.75">
      <c r="A13" s="16" t="s">
        <v>119</v>
      </c>
      <c r="B13" s="10">
        <v>45681360</v>
      </c>
      <c r="C13" s="10">
        <v>81277056</v>
      </c>
      <c r="D13" s="10">
        <v>0</v>
      </c>
      <c r="E13" s="10">
        <v>0</v>
      </c>
      <c r="F13" s="10">
        <v>0</v>
      </c>
      <c r="G13" s="10">
        <v>1487765472</v>
      </c>
      <c r="H13" s="10">
        <v>11226055</v>
      </c>
      <c r="I13" s="10">
        <v>29687003</v>
      </c>
      <c r="J13" s="10">
        <v>55311191</v>
      </c>
      <c r="K13" s="14">
        <v>1710948137</v>
      </c>
      <c r="M13" s="10">
        <f>'T5-STATE MATCHING'!E60</f>
        <v>932870186</v>
      </c>
      <c r="N13" s="10">
        <f>'T5-STATE MATCHING'!E60</f>
        <v>932870186</v>
      </c>
      <c r="O13" s="14">
        <f>'T4-MATCHING'!J63</f>
        <v>6304733.2076</v>
      </c>
      <c r="P13" s="14">
        <f>'T4-MATCHING'!K63</f>
        <v>6304733</v>
      </c>
      <c r="Q13" s="14"/>
    </row>
    <row r="14" spans="1:17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 t="s">
        <v>79</v>
      </c>
      <c r="M14" s="14"/>
      <c r="N14" s="14"/>
      <c r="O14" s="6"/>
      <c r="P14" s="14"/>
      <c r="Q14" s="14"/>
    </row>
    <row r="15" spans="1:17" ht="12.75">
      <c r="A15" s="16" t="s">
        <v>120</v>
      </c>
      <c r="B15" s="10">
        <v>42671592</v>
      </c>
      <c r="C15" s="10">
        <v>160417886</v>
      </c>
      <c r="D15" s="10">
        <v>13407184</v>
      </c>
      <c r="E15" s="10">
        <v>33166243</v>
      </c>
      <c r="F15" s="10">
        <v>9669491</v>
      </c>
      <c r="G15" s="10">
        <v>1485558180</v>
      </c>
      <c r="H15" s="10">
        <v>6131593</v>
      </c>
      <c r="I15" s="10">
        <v>55006014</v>
      </c>
      <c r="J15" s="10">
        <v>24607476</v>
      </c>
      <c r="K15" s="14">
        <v>1830635659</v>
      </c>
      <c r="M15" s="10">
        <f>L15</f>
        <v>0</v>
      </c>
      <c r="N15" s="10">
        <v>0</v>
      </c>
      <c r="O15" s="14">
        <f>'T6_DISCRETIONARY'!J63</f>
        <v>0</v>
      </c>
      <c r="P15" s="14">
        <f>'T6_DISCRETIONARY'!K63-'T6_DISCRETIONARY'!K32</f>
        <v>78750978</v>
      </c>
      <c r="Q15" s="14"/>
    </row>
    <row r="16" spans="1:17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 t="s">
        <v>79</v>
      </c>
      <c r="M16" s="14"/>
      <c r="N16" s="14"/>
      <c r="O16" s="6"/>
      <c r="P16" s="14"/>
      <c r="Q16" s="14"/>
    </row>
    <row r="17" spans="1:17" ht="12.75">
      <c r="A17" s="16" t="s">
        <v>12</v>
      </c>
      <c r="B17" s="24" t="s">
        <v>111</v>
      </c>
      <c r="C17" s="24" t="s">
        <v>111</v>
      </c>
      <c r="D17" s="24" t="s">
        <v>111</v>
      </c>
      <c r="E17" s="24" t="s">
        <v>111</v>
      </c>
      <c r="F17" s="24" t="s">
        <v>111</v>
      </c>
      <c r="G17" s="24" t="s">
        <v>111</v>
      </c>
      <c r="H17" s="24" t="s">
        <v>111</v>
      </c>
      <c r="I17" s="24" t="s">
        <v>111</v>
      </c>
      <c r="J17" s="24" t="s">
        <v>111</v>
      </c>
      <c r="K17" s="14">
        <v>1048593093</v>
      </c>
      <c r="M17" s="10">
        <v>0</v>
      </c>
      <c r="N17" s="10">
        <f>L17+M17</f>
        <v>0</v>
      </c>
      <c r="O17" s="6">
        <v>0</v>
      </c>
      <c r="P17" s="14">
        <v>0</v>
      </c>
      <c r="Q17" s="14"/>
    </row>
    <row r="18" spans="1:17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6"/>
      <c r="M18" s="14"/>
      <c r="N18" s="14"/>
      <c r="O18" s="6"/>
      <c r="P18" s="14"/>
      <c r="Q18" s="14"/>
    </row>
    <row r="19" spans="1:17" ht="12.75">
      <c r="A19" s="16" t="s">
        <v>132</v>
      </c>
      <c r="B19" s="10">
        <v>119029891</v>
      </c>
      <c r="C19" s="10">
        <v>274680535</v>
      </c>
      <c r="D19" s="10">
        <v>13407184</v>
      </c>
      <c r="E19" s="10">
        <v>33166243</v>
      </c>
      <c r="F19" s="10">
        <v>9669491</v>
      </c>
      <c r="G19" s="10">
        <v>3824260645</v>
      </c>
      <c r="H19" s="10">
        <v>21875287</v>
      </c>
      <c r="I19" s="10">
        <v>123253454</v>
      </c>
      <c r="J19" s="10">
        <v>104886647</v>
      </c>
      <c r="K19" s="10">
        <v>4524229377</v>
      </c>
      <c r="M19" s="10">
        <f>M11+M13+M15</f>
        <v>932870186</v>
      </c>
      <c r="N19" s="10">
        <f>N11+N13+N15+N17</f>
        <v>932870186</v>
      </c>
      <c r="O19" s="10">
        <f>O11+O13+O15</f>
        <v>6325028.2076</v>
      </c>
      <c r="P19" s="10">
        <f>P11+P13+P15</f>
        <v>86605449</v>
      </c>
      <c r="Q19" s="14"/>
    </row>
    <row r="20" spans="1:37" ht="12.75">
      <c r="A20" s="16" t="s">
        <v>14</v>
      </c>
      <c r="B20" s="21">
        <v>0.026309427303038934</v>
      </c>
      <c r="C20" s="21">
        <v>0.060713216709089836</v>
      </c>
      <c r="D20" s="21">
        <v>0.003</v>
      </c>
      <c r="E20" s="21">
        <v>0.007330804487785543</v>
      </c>
      <c r="F20" s="21">
        <v>0.0021372679449222485</v>
      </c>
      <c r="G20" s="21">
        <v>0.845</v>
      </c>
      <c r="H20" s="21">
        <v>0.004835140721582385</v>
      </c>
      <c r="I20" s="21">
        <v>0.02724297032130739</v>
      </c>
      <c r="J20" s="21">
        <v>0.023183316317629887</v>
      </c>
      <c r="K20" s="21">
        <v>1</v>
      </c>
      <c r="L20" s="43" t="s">
        <v>79</v>
      </c>
      <c r="M20" s="21" t="e">
        <f>M19/L19</f>
        <v>#DIV/0!</v>
      </c>
      <c r="N20" s="21" t="e">
        <f>N19/L19</f>
        <v>#DIV/0!</v>
      </c>
      <c r="O20" s="21">
        <f>O19/('T2_GRANT AWARD SUMMARY'!B62+'T2_GRANT AWARD SUMMARY'!D62+'T2_GRANT AWARD SUMMARY'!F62)</f>
        <v>0.2678142675308215</v>
      </c>
      <c r="P20" s="21">
        <f>P19/('T2_GRANT AWARD SUMMARY'!B62+'T2_GRANT AWARD SUMMARY'!D62+'T2_GRANT AWARD SUMMARY'!F62)</f>
        <v>3.667046869489587</v>
      </c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17" ht="12.75">
      <c r="A21" s="14"/>
      <c r="B21" s="14"/>
      <c r="C21" s="14"/>
      <c r="D21" s="14"/>
      <c r="E21" s="14"/>
      <c r="F21" s="14"/>
      <c r="G21" s="14" t="s">
        <v>79</v>
      </c>
      <c r="H21" s="14"/>
      <c r="I21" s="14"/>
      <c r="J21" s="14"/>
      <c r="K21" s="14"/>
      <c r="L21" s="10" t="s">
        <v>79</v>
      </c>
      <c r="M21" s="14"/>
      <c r="N21" s="22" t="s">
        <v>79</v>
      </c>
      <c r="O21" s="14"/>
      <c r="P21" s="14"/>
      <c r="Q21" s="14"/>
    </row>
    <row r="22" spans="1:17" ht="12.75">
      <c r="A22" s="146" t="s">
        <v>133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" t="s">
        <v>79</v>
      </c>
      <c r="N22" s="14"/>
      <c r="O22" s="14"/>
      <c r="P22" s="14"/>
      <c r="Q22" s="14"/>
    </row>
    <row r="23" spans="3:17" ht="12.75">
      <c r="C23" s="43" t="s">
        <v>79</v>
      </c>
      <c r="D23" s="14" t="s">
        <v>79</v>
      </c>
      <c r="K23" s="14" t="s">
        <v>79</v>
      </c>
      <c r="L23" s="14" t="s">
        <v>79</v>
      </c>
      <c r="M23" s="14"/>
      <c r="N23" s="14"/>
      <c r="O23" s="14"/>
      <c r="P23" s="14"/>
      <c r="Q23" s="14"/>
    </row>
    <row r="24" spans="1:17" ht="12.75">
      <c r="A24" s="14"/>
      <c r="B24" s="14"/>
      <c r="C24" s="14"/>
      <c r="D24" s="14"/>
      <c r="E24" s="14"/>
      <c r="F24" s="14"/>
      <c r="G24" s="14"/>
      <c r="H24" s="16" t="s">
        <v>79</v>
      </c>
      <c r="I24" s="14"/>
      <c r="J24" s="14"/>
      <c r="L24" s="14" t="s">
        <v>79</v>
      </c>
      <c r="M24" s="14"/>
      <c r="N24" s="14"/>
      <c r="O24" s="14"/>
      <c r="P24" s="14"/>
      <c r="Q24" s="14"/>
    </row>
    <row r="25" spans="1:17" ht="12.75">
      <c r="A25" s="98"/>
      <c r="B25" s="98"/>
      <c r="C25" s="98"/>
      <c r="D25" s="98"/>
      <c r="E25" s="98"/>
      <c r="F25" s="98"/>
      <c r="G25" s="98"/>
      <c r="H25" s="98"/>
      <c r="I25" s="98"/>
      <c r="J25" s="98" t="s">
        <v>121</v>
      </c>
      <c r="K25" s="87"/>
      <c r="L25" s="14"/>
      <c r="M25" s="14"/>
      <c r="N25" s="14"/>
      <c r="O25" s="14"/>
      <c r="P25" s="14"/>
      <c r="Q25" s="14"/>
    </row>
    <row r="26" spans="1:17" ht="12.75">
      <c r="A26" s="98"/>
      <c r="B26" s="144" t="s">
        <v>7</v>
      </c>
      <c r="C26" s="145" t="s">
        <v>9</v>
      </c>
      <c r="D26" s="145" t="s">
        <v>11</v>
      </c>
      <c r="E26" s="145"/>
      <c r="F26" s="145"/>
      <c r="G26" s="87"/>
      <c r="H26" s="144" t="s">
        <v>108</v>
      </c>
      <c r="I26" s="144" t="s">
        <v>110</v>
      </c>
      <c r="J26" s="50" t="s">
        <v>122</v>
      </c>
      <c r="K26" s="87"/>
      <c r="L26" s="14"/>
      <c r="M26" s="14"/>
      <c r="N26" s="14"/>
      <c r="O26" s="14"/>
      <c r="P26" s="14"/>
      <c r="Q26" s="14"/>
    </row>
    <row r="27" spans="1:17" ht="12.75">
      <c r="A27" s="98"/>
      <c r="B27" s="144" t="s">
        <v>8</v>
      </c>
      <c r="C27" s="145" t="s">
        <v>10</v>
      </c>
      <c r="D27" s="145" t="s">
        <v>10</v>
      </c>
      <c r="E27" s="145"/>
      <c r="F27" s="145"/>
      <c r="G27" s="87"/>
      <c r="H27" s="144" t="s">
        <v>109</v>
      </c>
      <c r="I27" s="144" t="s">
        <v>82</v>
      </c>
      <c r="J27" s="144" t="s">
        <v>123</v>
      </c>
      <c r="K27" s="87"/>
      <c r="L27" s="14"/>
      <c r="M27" s="14"/>
      <c r="N27" s="14"/>
      <c r="O27" s="14"/>
      <c r="P27" s="14"/>
      <c r="Q27" s="14"/>
    </row>
    <row r="28" spans="1:17" ht="12.75">
      <c r="A28" s="14"/>
      <c r="B28" s="14" t="s">
        <v>79</v>
      </c>
      <c r="H28" s="14"/>
      <c r="I28" s="14"/>
      <c r="J28" s="14"/>
      <c r="L28" s="14"/>
      <c r="M28" s="14"/>
      <c r="N28" s="14"/>
      <c r="O28" s="14"/>
      <c r="P28" s="14"/>
      <c r="Q28" s="14"/>
    </row>
    <row r="29" spans="1:17" ht="12.75">
      <c r="A29" s="16" t="s">
        <v>118</v>
      </c>
      <c r="B29" s="14">
        <v>982645581</v>
      </c>
      <c r="C29" s="10">
        <v>982645581</v>
      </c>
      <c r="D29" s="10">
        <v>0</v>
      </c>
      <c r="E29" s="10"/>
      <c r="F29" s="10"/>
      <c r="H29" s="14">
        <v>194879199</v>
      </c>
      <c r="I29" s="14">
        <v>0</v>
      </c>
      <c r="J29" s="23">
        <v>0</v>
      </c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H30" s="6"/>
      <c r="I30" s="14"/>
      <c r="J30" s="23"/>
      <c r="L30" s="14"/>
      <c r="M30" s="14"/>
      <c r="N30" s="14"/>
      <c r="O30" s="14"/>
      <c r="P30" s="14"/>
      <c r="Q30" s="14"/>
    </row>
    <row r="31" spans="1:17" ht="12.75">
      <c r="A31" s="16" t="s">
        <v>119</v>
      </c>
      <c r="B31" s="14">
        <v>1710948137</v>
      </c>
      <c r="C31" s="10">
        <v>945513790</v>
      </c>
      <c r="D31" s="10">
        <v>765434347</v>
      </c>
      <c r="E31" s="10" t="s">
        <v>79</v>
      </c>
      <c r="F31" s="10"/>
      <c r="H31" s="14">
        <v>185153120</v>
      </c>
      <c r="I31" s="14">
        <v>3793591</v>
      </c>
      <c r="J31" s="23">
        <v>0.004</v>
      </c>
      <c r="L31" s="14"/>
      <c r="M31" s="14"/>
      <c r="N31" s="14"/>
      <c r="O31" s="14"/>
      <c r="P31" s="14"/>
      <c r="Q31" s="14"/>
    </row>
    <row r="32" spans="1:17" ht="12.75">
      <c r="A32" s="14"/>
      <c r="B32" s="14" t="s">
        <v>79</v>
      </c>
      <c r="C32" s="14"/>
      <c r="D32" s="14"/>
      <c r="E32" s="14"/>
      <c r="F32" s="14"/>
      <c r="H32" s="6"/>
      <c r="I32" s="14"/>
      <c r="J32" s="23"/>
      <c r="L32" s="14"/>
      <c r="M32" s="14"/>
      <c r="N32" s="14"/>
      <c r="O32" s="14"/>
      <c r="P32" s="14"/>
      <c r="Q32" s="14"/>
    </row>
    <row r="33" spans="1:17" ht="12.75">
      <c r="A33" s="16" t="s">
        <v>120</v>
      </c>
      <c r="B33" s="14">
        <v>1830635659</v>
      </c>
      <c r="C33" s="10">
        <v>1830635659</v>
      </c>
      <c r="D33" s="10">
        <v>0</v>
      </c>
      <c r="E33" s="10"/>
      <c r="F33" s="10"/>
      <c r="H33" s="14">
        <v>1004485939</v>
      </c>
      <c r="I33" s="14">
        <v>304916261</v>
      </c>
      <c r="J33" s="23">
        <v>0.09996535580283618</v>
      </c>
      <c r="L33" s="14"/>
      <c r="M33" s="14"/>
      <c r="N33" s="14"/>
      <c r="O33" s="14"/>
      <c r="P33" s="14"/>
      <c r="Q33" s="14"/>
    </row>
    <row r="34" spans="1:17" ht="12.75">
      <c r="A34" s="14"/>
      <c r="B34" s="14" t="s">
        <v>79</v>
      </c>
      <c r="C34" s="14"/>
      <c r="D34" s="14"/>
      <c r="E34" s="14"/>
      <c r="F34" s="14"/>
      <c r="H34" s="6"/>
      <c r="I34" s="14"/>
      <c r="J34" s="23"/>
      <c r="L34" s="14"/>
      <c r="M34" s="14"/>
      <c r="N34" s="14"/>
      <c r="O34" s="14"/>
      <c r="P34" s="14"/>
      <c r="Q34" s="14"/>
    </row>
    <row r="35" spans="1:17" ht="12.75">
      <c r="A35" s="16" t="s">
        <v>12</v>
      </c>
      <c r="B35" s="14">
        <v>1048593093</v>
      </c>
      <c r="C35" s="10">
        <v>0</v>
      </c>
      <c r="D35" s="10">
        <v>1048593093</v>
      </c>
      <c r="E35" s="10"/>
      <c r="F35" s="10"/>
      <c r="H35" s="13" t="s">
        <v>111</v>
      </c>
      <c r="I35" s="18" t="s">
        <v>111</v>
      </c>
      <c r="J35" s="23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H36" s="6"/>
      <c r="I36" s="14"/>
      <c r="J36" s="23"/>
      <c r="L36" s="14"/>
      <c r="M36" s="14"/>
      <c r="N36" s="14"/>
      <c r="O36" s="14"/>
      <c r="P36" s="14"/>
      <c r="Q36" s="14"/>
    </row>
    <row r="37" spans="1:17" ht="12.75">
      <c r="A37" s="100" t="s">
        <v>13</v>
      </c>
      <c r="B37" s="101">
        <v>5572822470</v>
      </c>
      <c r="C37" s="103">
        <v>3758795030</v>
      </c>
      <c r="D37" s="103">
        <v>1814027440</v>
      </c>
      <c r="E37" s="103" t="s">
        <v>79</v>
      </c>
      <c r="F37" s="103"/>
      <c r="G37" s="48"/>
      <c r="H37" s="103">
        <v>1384518258</v>
      </c>
      <c r="I37" s="103">
        <v>308709852</v>
      </c>
      <c r="J37" s="104"/>
      <c r="K37" s="48"/>
      <c r="L37" s="14"/>
      <c r="M37" s="14"/>
      <c r="N37" s="14"/>
      <c r="O37" s="14"/>
      <c r="P37" s="14"/>
      <c r="Q37" s="14"/>
    </row>
    <row r="38" spans="1:17" ht="12.75">
      <c r="A38" s="100" t="s">
        <v>14</v>
      </c>
      <c r="B38" s="105">
        <v>1</v>
      </c>
      <c r="C38" s="106">
        <v>0.6744867377568876</v>
      </c>
      <c r="D38" s="106">
        <v>0.326</v>
      </c>
      <c r="E38" s="106"/>
      <c r="F38" s="106"/>
      <c r="G38" s="48"/>
      <c r="H38" s="106">
        <v>0.35153842500430793</v>
      </c>
      <c r="I38" s="106">
        <v>0.15231292669666582</v>
      </c>
      <c r="J38" s="104"/>
      <c r="K38" s="48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22" t="s">
        <v>79</v>
      </c>
      <c r="D39" s="22"/>
      <c r="E39" s="22"/>
      <c r="F39" s="22"/>
      <c r="G39" s="14"/>
      <c r="H39" s="14"/>
      <c r="I39" s="14"/>
      <c r="J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L40" s="14"/>
      <c r="M40" s="14"/>
      <c r="N40" s="14"/>
      <c r="O40" s="14"/>
      <c r="P40" s="14"/>
      <c r="Q40" s="14"/>
    </row>
    <row r="41" spans="1:17" ht="12.75">
      <c r="A41" s="16" t="s">
        <v>79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6" t="s">
        <v>79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</sheetData>
  <mergeCells count="2">
    <mergeCell ref="A22:L22"/>
    <mergeCell ref="C1:J4"/>
  </mergeCells>
  <printOptions horizontalCentered="1" verticalCentered="1"/>
  <pageMargins left="0.95" right="0.216666666666667" top="0.240277777777778" bottom="0.259722222222222" header="0" footer="0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4.8515625" style="0" customWidth="1"/>
    <col min="3" max="3" width="0.71875" style="0" customWidth="1"/>
    <col min="4" max="4" width="14.421875" style="0" customWidth="1"/>
    <col min="5" max="5" width="0.9921875" style="0" customWidth="1"/>
    <col min="6" max="6" width="15.140625" style="0" customWidth="1"/>
    <col min="7" max="7" width="12.7109375" style="0" hidden="1" customWidth="1"/>
    <col min="8" max="8" width="2.8515625" style="0" hidden="1" customWidth="1"/>
    <col min="9" max="9" width="0.9921875" style="0" customWidth="1"/>
    <col min="10" max="10" width="15.00390625" style="0" customWidth="1"/>
    <col min="11" max="11" width="16.00390625" style="0" customWidth="1"/>
    <col min="12" max="12" width="11.8515625" style="0" hidden="1" customWidth="1"/>
    <col min="13" max="13" width="0.85546875" style="0" customWidth="1"/>
  </cols>
  <sheetData>
    <row r="1" spans="1:13" ht="12.75">
      <c r="A1" s="71" t="s">
        <v>156</v>
      </c>
      <c r="B1" s="48"/>
      <c r="C1" s="151" t="s">
        <v>186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3.5" thickBot="1">
      <c r="A2" s="94" t="s">
        <v>117</v>
      </c>
      <c r="B2" s="47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2.5">
      <c r="A3" s="88"/>
      <c r="B3" s="121" t="s">
        <v>157</v>
      </c>
      <c r="C3" s="122"/>
      <c r="D3" s="121" t="s">
        <v>158</v>
      </c>
      <c r="E3" s="122"/>
      <c r="F3" s="121" t="s">
        <v>159</v>
      </c>
      <c r="G3" s="123"/>
      <c r="H3" s="123"/>
      <c r="I3" s="122"/>
      <c r="J3" s="124"/>
      <c r="K3" s="125" t="s">
        <v>126</v>
      </c>
      <c r="L3" s="75"/>
      <c r="M3" s="75"/>
    </row>
    <row r="4" spans="1:13" ht="12.75">
      <c r="A4" s="96"/>
      <c r="B4" s="126" t="s">
        <v>9</v>
      </c>
      <c r="C4" s="127"/>
      <c r="D4" s="126" t="s">
        <v>9</v>
      </c>
      <c r="E4" s="127"/>
      <c r="F4" s="126" t="s">
        <v>9</v>
      </c>
      <c r="G4" s="126" t="s">
        <v>17</v>
      </c>
      <c r="H4" s="56"/>
      <c r="I4" s="127"/>
      <c r="J4" s="126" t="s">
        <v>105</v>
      </c>
      <c r="K4" s="126" t="s">
        <v>127</v>
      </c>
      <c r="L4" s="78"/>
      <c r="M4" s="78"/>
    </row>
    <row r="5" spans="1:13" ht="12.75">
      <c r="A5" s="96"/>
      <c r="B5" s="126" t="s">
        <v>18</v>
      </c>
      <c r="C5" s="127"/>
      <c r="D5" s="126" t="s">
        <v>18</v>
      </c>
      <c r="E5" s="127"/>
      <c r="F5" s="126" t="s">
        <v>18</v>
      </c>
      <c r="G5" s="126" t="s">
        <v>1</v>
      </c>
      <c r="H5" s="56"/>
      <c r="I5" s="127"/>
      <c r="J5" s="126" t="s">
        <v>107</v>
      </c>
      <c r="K5" s="56" t="s">
        <v>82</v>
      </c>
      <c r="L5" s="78"/>
      <c r="M5" s="78"/>
    </row>
    <row r="6" spans="1:13" ht="12.75">
      <c r="A6" s="60" t="s">
        <v>16</v>
      </c>
      <c r="B6" s="126" t="s">
        <v>83</v>
      </c>
      <c r="C6" s="128"/>
      <c r="D6" s="126" t="s">
        <v>83</v>
      </c>
      <c r="E6" s="128"/>
      <c r="F6" s="126" t="s">
        <v>83</v>
      </c>
      <c r="G6" s="126" t="s">
        <v>83</v>
      </c>
      <c r="H6" s="126" t="s">
        <v>24</v>
      </c>
      <c r="I6" s="128"/>
      <c r="J6" s="129" t="s">
        <v>189</v>
      </c>
      <c r="K6" s="56" t="s">
        <v>84</v>
      </c>
      <c r="L6" s="78"/>
      <c r="M6" s="78"/>
    </row>
    <row r="7" spans="1:13" ht="13.5" thickBot="1">
      <c r="A7" s="97"/>
      <c r="B7" s="130" t="s">
        <v>85</v>
      </c>
      <c r="C7" s="131"/>
      <c r="D7" s="130" t="s">
        <v>169</v>
      </c>
      <c r="E7" s="131"/>
      <c r="F7" s="130" t="s">
        <v>170</v>
      </c>
      <c r="G7" s="130" t="s">
        <v>86</v>
      </c>
      <c r="H7" s="130" t="s">
        <v>87</v>
      </c>
      <c r="I7" s="131"/>
      <c r="J7" s="130" t="s">
        <v>124</v>
      </c>
      <c r="K7" s="119" t="s">
        <v>125</v>
      </c>
      <c r="L7" s="81"/>
      <c r="M7" s="81"/>
    </row>
    <row r="8" spans="2:11" ht="12.75">
      <c r="B8" s="34"/>
      <c r="C8" s="35"/>
      <c r="E8" s="35"/>
      <c r="F8" s="34"/>
      <c r="G8" s="34"/>
      <c r="H8" s="34"/>
      <c r="I8" s="35"/>
      <c r="K8" s="34"/>
    </row>
    <row r="9" spans="1:13" ht="12.75">
      <c r="A9" s="8" t="s">
        <v>29</v>
      </c>
      <c r="B9" s="10">
        <v>16441707</v>
      </c>
      <c r="C9" s="33"/>
      <c r="D9" s="41">
        <v>17422447</v>
      </c>
      <c r="E9" s="33"/>
      <c r="F9" s="9">
        <v>24179698</v>
      </c>
      <c r="G9" s="9">
        <v>44486017</v>
      </c>
      <c r="H9" s="9">
        <v>20306319</v>
      </c>
      <c r="I9" s="33"/>
      <c r="J9" s="9">
        <v>20306319</v>
      </c>
      <c r="K9" s="10">
        <v>44486017</v>
      </c>
      <c r="L9" s="14">
        <v>0</v>
      </c>
      <c r="M9" s="109"/>
    </row>
    <row r="10" spans="1:13" ht="12.75">
      <c r="A10" s="8" t="s">
        <v>28</v>
      </c>
      <c r="B10" s="10">
        <v>3544811</v>
      </c>
      <c r="C10" s="33"/>
      <c r="D10" s="41">
        <v>3139013</v>
      </c>
      <c r="E10" s="33"/>
      <c r="F10" s="9">
        <v>2462924</v>
      </c>
      <c r="G10" s="9">
        <v>15597824</v>
      </c>
      <c r="H10" s="9">
        <v>13134900</v>
      </c>
      <c r="I10" s="33"/>
      <c r="J10" s="9">
        <v>13134900</v>
      </c>
      <c r="K10" s="10">
        <v>15597824</v>
      </c>
      <c r="L10" s="14">
        <v>0</v>
      </c>
      <c r="M10" s="109"/>
    </row>
    <row r="11" spans="1:13" ht="12.75">
      <c r="A11" s="8" t="s">
        <v>30</v>
      </c>
      <c r="B11" s="10">
        <v>5300283</v>
      </c>
      <c r="C11" s="33"/>
      <c r="D11" s="41">
        <v>10504789</v>
      </c>
      <c r="E11" s="33"/>
      <c r="F11" s="9">
        <v>14108936</v>
      </c>
      <c r="G11" s="9">
        <v>19108936</v>
      </c>
      <c r="H11" s="9">
        <v>5000000</v>
      </c>
      <c r="I11" s="33"/>
      <c r="J11" s="9">
        <v>5000000</v>
      </c>
      <c r="K11" s="10">
        <v>19108936</v>
      </c>
      <c r="L11" s="14">
        <v>0</v>
      </c>
      <c r="M11" s="109"/>
    </row>
    <row r="12" spans="1:13" ht="12.75">
      <c r="A12" s="8" t="s">
        <v>154</v>
      </c>
      <c r="B12" s="10">
        <v>0</v>
      </c>
      <c r="C12" s="33"/>
      <c r="D12" s="9">
        <v>0</v>
      </c>
      <c r="E12" s="33"/>
      <c r="F12" s="9">
        <v>1135630</v>
      </c>
      <c r="G12" s="9">
        <v>1135630</v>
      </c>
      <c r="H12" s="9">
        <v>0</v>
      </c>
      <c r="I12" s="33"/>
      <c r="J12" s="9">
        <v>0</v>
      </c>
      <c r="K12" s="10">
        <v>1135630</v>
      </c>
      <c r="L12" s="14">
        <v>0</v>
      </c>
      <c r="M12" s="109"/>
    </row>
    <row r="13" spans="1:13" ht="12.75">
      <c r="A13" s="8" t="s">
        <v>31</v>
      </c>
      <c r="B13" s="10">
        <v>19827025</v>
      </c>
      <c r="C13" s="33"/>
      <c r="D13" s="41">
        <v>21135523</v>
      </c>
      <c r="E13" s="33"/>
      <c r="F13" s="9">
        <v>24109239</v>
      </c>
      <c r="G13" s="9">
        <v>75843417</v>
      </c>
      <c r="H13" s="9">
        <v>51734178</v>
      </c>
      <c r="I13" s="33"/>
      <c r="J13" s="9">
        <v>51734178</v>
      </c>
      <c r="K13" s="10">
        <v>75843417</v>
      </c>
      <c r="L13" s="14">
        <v>0</v>
      </c>
      <c r="M13" s="109"/>
    </row>
    <row r="14" spans="1:13" ht="12.75">
      <c r="A14" s="8" t="s">
        <v>32</v>
      </c>
      <c r="B14" s="10">
        <v>85593217</v>
      </c>
      <c r="C14" s="33"/>
      <c r="D14" s="41">
        <v>151609079</v>
      </c>
      <c r="E14" s="33"/>
      <c r="F14" s="9">
        <v>140118941</v>
      </c>
      <c r="G14" s="9">
        <v>670433941</v>
      </c>
      <c r="H14" s="9">
        <v>530315000</v>
      </c>
      <c r="I14" s="33"/>
      <c r="J14" s="9">
        <v>530315000</v>
      </c>
      <c r="K14" s="10">
        <v>670433941</v>
      </c>
      <c r="L14" s="14">
        <v>0</v>
      </c>
      <c r="M14" s="109"/>
    </row>
    <row r="15" spans="1:13" ht="12.75">
      <c r="A15" s="8" t="s">
        <v>33</v>
      </c>
      <c r="B15" s="10">
        <v>10173800</v>
      </c>
      <c r="C15" s="33"/>
      <c r="D15" s="41">
        <v>16875278</v>
      </c>
      <c r="E15" s="33"/>
      <c r="F15" s="9">
        <v>12777050</v>
      </c>
      <c r="G15" s="9">
        <v>12777050</v>
      </c>
      <c r="H15" s="9">
        <v>0</v>
      </c>
      <c r="I15" s="33"/>
      <c r="J15" s="9">
        <v>0</v>
      </c>
      <c r="K15" s="10">
        <v>12777050</v>
      </c>
      <c r="L15" s="14">
        <v>0</v>
      </c>
      <c r="M15" s="109"/>
    </row>
    <row r="16" spans="1:13" ht="12.75">
      <c r="A16" s="8" t="s">
        <v>34</v>
      </c>
      <c r="B16" s="10">
        <v>18738357</v>
      </c>
      <c r="C16" s="33"/>
      <c r="D16" s="41">
        <v>13162205</v>
      </c>
      <c r="E16" s="33"/>
      <c r="F16" s="9">
        <v>8348819</v>
      </c>
      <c r="G16" s="9">
        <v>8348819</v>
      </c>
      <c r="H16" s="9">
        <v>0</v>
      </c>
      <c r="I16" s="33"/>
      <c r="J16" s="9">
        <v>0</v>
      </c>
      <c r="K16" s="10">
        <v>8348819</v>
      </c>
      <c r="L16" s="14">
        <v>0</v>
      </c>
      <c r="M16" s="109"/>
    </row>
    <row r="17" spans="1:13" ht="12.75">
      <c r="A17" s="8" t="s">
        <v>36</v>
      </c>
      <c r="B17" s="10">
        <v>5179330</v>
      </c>
      <c r="C17" s="33"/>
      <c r="D17" s="41">
        <v>2958948</v>
      </c>
      <c r="E17" s="33"/>
      <c r="F17" s="9">
        <v>2324302</v>
      </c>
      <c r="G17" s="9">
        <v>7173802</v>
      </c>
      <c r="H17" s="9">
        <v>4849500</v>
      </c>
      <c r="I17" s="33"/>
      <c r="J17" s="9">
        <v>4849500</v>
      </c>
      <c r="K17" s="10">
        <v>7173802</v>
      </c>
      <c r="L17" s="14">
        <v>0</v>
      </c>
      <c r="M17" s="109"/>
    </row>
    <row r="18" spans="1:13" ht="12.75">
      <c r="A18" s="8" t="s">
        <v>35</v>
      </c>
      <c r="B18" s="10">
        <v>4566974</v>
      </c>
      <c r="C18" s="33"/>
      <c r="D18" s="41">
        <v>1811418</v>
      </c>
      <c r="E18" s="33"/>
      <c r="F18" s="9">
        <v>2004896</v>
      </c>
      <c r="G18" s="9">
        <v>20526859</v>
      </c>
      <c r="H18" s="9">
        <v>18521963</v>
      </c>
      <c r="I18" s="33"/>
      <c r="J18" s="9">
        <v>18521963</v>
      </c>
      <c r="K18" s="10">
        <v>20526859</v>
      </c>
      <c r="L18" s="14">
        <v>0</v>
      </c>
      <c r="M18" s="109"/>
    </row>
    <row r="19" spans="1:13" ht="12.75">
      <c r="A19" s="8" t="s">
        <v>37</v>
      </c>
      <c r="B19" s="10">
        <v>43026524</v>
      </c>
      <c r="C19" s="33"/>
      <c r="D19" s="41">
        <v>58559649</v>
      </c>
      <c r="E19" s="33"/>
      <c r="F19" s="9">
        <v>60657099</v>
      </c>
      <c r="G19" s="9">
        <v>178271042</v>
      </c>
      <c r="H19" s="9">
        <v>117613943</v>
      </c>
      <c r="I19" s="33"/>
      <c r="J19" s="9">
        <v>117613943</v>
      </c>
      <c r="K19" s="10">
        <v>178271042</v>
      </c>
      <c r="L19" s="14">
        <v>0</v>
      </c>
      <c r="M19" s="109"/>
    </row>
    <row r="20" spans="1:13" ht="12.75">
      <c r="A20" s="8" t="s">
        <v>38</v>
      </c>
      <c r="B20" s="10">
        <v>36548223</v>
      </c>
      <c r="C20" s="33"/>
      <c r="D20" s="41">
        <v>33434728</v>
      </c>
      <c r="E20" s="33"/>
      <c r="F20" s="9">
        <v>39040010</v>
      </c>
      <c r="G20" s="9">
        <v>90740010</v>
      </c>
      <c r="H20" s="9">
        <v>51700000</v>
      </c>
      <c r="I20" s="33"/>
      <c r="J20" s="9">
        <v>51700000</v>
      </c>
      <c r="K20" s="10">
        <v>90740010</v>
      </c>
      <c r="L20" s="14">
        <v>0</v>
      </c>
      <c r="M20" s="109"/>
    </row>
    <row r="21" spans="1:13" ht="12.75">
      <c r="A21" s="8" t="s">
        <v>88</v>
      </c>
      <c r="B21" s="10">
        <v>0</v>
      </c>
      <c r="C21" s="33"/>
      <c r="D21" s="9">
        <v>0</v>
      </c>
      <c r="E21" s="33"/>
      <c r="F21" s="9">
        <v>2558708</v>
      </c>
      <c r="G21" s="9">
        <v>2733208</v>
      </c>
      <c r="H21" s="9">
        <v>174500</v>
      </c>
      <c r="I21" s="33"/>
      <c r="J21" s="9">
        <v>174500</v>
      </c>
      <c r="K21" s="10">
        <v>2733208</v>
      </c>
      <c r="L21" s="109"/>
      <c r="M21" s="109"/>
    </row>
    <row r="22" spans="1:13" ht="12.75">
      <c r="A22" s="8" t="s">
        <v>39</v>
      </c>
      <c r="B22" s="10">
        <v>4971633</v>
      </c>
      <c r="C22" s="33"/>
      <c r="D22" s="41">
        <v>4985343</v>
      </c>
      <c r="E22" s="33"/>
      <c r="F22" s="9">
        <v>4607295</v>
      </c>
      <c r="G22" s="9">
        <v>5522295</v>
      </c>
      <c r="H22" s="9">
        <v>915000</v>
      </c>
      <c r="I22" s="33"/>
      <c r="J22" s="9">
        <v>915000</v>
      </c>
      <c r="K22" s="10">
        <v>5522295</v>
      </c>
      <c r="L22" s="14">
        <v>0</v>
      </c>
      <c r="M22" s="109"/>
    </row>
    <row r="23" spans="1:13" ht="12.75">
      <c r="A23" s="8" t="s">
        <v>41</v>
      </c>
      <c r="B23" s="10">
        <v>2867578</v>
      </c>
      <c r="C23" s="33"/>
      <c r="D23" s="41">
        <v>5541698</v>
      </c>
      <c r="E23" s="33"/>
      <c r="F23" s="9">
        <v>6208409</v>
      </c>
      <c r="G23" s="9">
        <v>12833356</v>
      </c>
      <c r="H23" s="9">
        <v>6624947</v>
      </c>
      <c r="I23" s="33"/>
      <c r="J23" s="9">
        <v>6624947</v>
      </c>
      <c r="K23" s="10">
        <v>12833356</v>
      </c>
      <c r="L23" s="14">
        <v>0</v>
      </c>
      <c r="M23" s="109"/>
    </row>
    <row r="24" spans="1:13" ht="12.75">
      <c r="A24" s="8" t="s">
        <v>42</v>
      </c>
      <c r="B24" s="10">
        <v>56873824</v>
      </c>
      <c r="C24" s="33"/>
      <c r="D24" s="41">
        <v>52789382</v>
      </c>
      <c r="E24" s="33"/>
      <c r="F24" s="9">
        <v>44098996</v>
      </c>
      <c r="G24" s="9">
        <v>168424774</v>
      </c>
      <c r="H24" s="9">
        <v>124325778</v>
      </c>
      <c r="I24" s="33"/>
      <c r="J24" s="9">
        <v>124325778</v>
      </c>
      <c r="K24" s="10">
        <v>168424774</v>
      </c>
      <c r="L24" s="14">
        <v>0</v>
      </c>
      <c r="M24" s="109"/>
    </row>
    <row r="25" spans="1:13" ht="12.75">
      <c r="A25" s="8" t="s">
        <v>43</v>
      </c>
      <c r="B25" s="10">
        <v>26181999</v>
      </c>
      <c r="C25" s="33"/>
      <c r="D25" s="41">
        <v>24580841</v>
      </c>
      <c r="E25" s="33"/>
      <c r="F25" s="14">
        <v>21679660</v>
      </c>
      <c r="G25" s="9">
        <v>63039482</v>
      </c>
      <c r="H25" s="9">
        <v>41359822</v>
      </c>
      <c r="I25" s="33"/>
      <c r="J25" s="9">
        <v>41359822</v>
      </c>
      <c r="K25" s="10">
        <v>63039482</v>
      </c>
      <c r="L25" s="14">
        <v>0</v>
      </c>
      <c r="M25" s="109"/>
    </row>
    <row r="26" spans="1:13" ht="12.75">
      <c r="A26" s="8" t="s">
        <v>40</v>
      </c>
      <c r="B26" s="10">
        <v>8507792</v>
      </c>
      <c r="C26" s="33"/>
      <c r="D26" s="41">
        <v>11356765</v>
      </c>
      <c r="E26" s="33"/>
      <c r="F26" s="9">
        <v>10586303</v>
      </c>
      <c r="G26" s="9">
        <v>36991275</v>
      </c>
      <c r="H26" s="9">
        <v>26404972</v>
      </c>
      <c r="I26" s="33"/>
      <c r="J26" s="9">
        <v>26404972</v>
      </c>
      <c r="K26" s="10">
        <v>36991275</v>
      </c>
      <c r="L26" s="14">
        <v>0</v>
      </c>
      <c r="M26" s="109"/>
    </row>
    <row r="27" spans="1:13" ht="12.75">
      <c r="A27" s="8" t="s">
        <v>44</v>
      </c>
      <c r="B27" s="10">
        <v>9811721</v>
      </c>
      <c r="C27" s="33"/>
      <c r="D27" s="41">
        <v>11127900</v>
      </c>
      <c r="E27" s="33"/>
      <c r="F27" s="9">
        <v>10453641</v>
      </c>
      <c r="G27" s="9">
        <v>25790321</v>
      </c>
      <c r="H27" s="9">
        <v>15336680</v>
      </c>
      <c r="I27" s="33"/>
      <c r="J27" s="9">
        <v>15336680</v>
      </c>
      <c r="K27" s="10">
        <v>25790321</v>
      </c>
      <c r="L27" s="14">
        <v>0</v>
      </c>
      <c r="M27" s="109"/>
    </row>
    <row r="28" spans="1:13" ht="12.75">
      <c r="A28" s="8" t="s">
        <v>45</v>
      </c>
      <c r="B28" s="10">
        <v>16701653</v>
      </c>
      <c r="C28" s="33"/>
      <c r="D28" s="41">
        <v>15883061</v>
      </c>
      <c r="E28" s="33"/>
      <c r="F28" s="9">
        <v>21115994</v>
      </c>
      <c r="G28" s="9">
        <v>25790321</v>
      </c>
      <c r="H28" s="9">
        <v>4674327</v>
      </c>
      <c r="I28" s="33"/>
      <c r="J28" s="9">
        <v>4674327</v>
      </c>
      <c r="K28" s="10">
        <v>25790321</v>
      </c>
      <c r="L28" s="14">
        <v>0</v>
      </c>
      <c r="M28" s="109"/>
    </row>
    <row r="29" spans="1:13" ht="12.75">
      <c r="A29" s="8" t="s">
        <v>46</v>
      </c>
      <c r="B29" s="10">
        <v>13864552</v>
      </c>
      <c r="C29" s="33"/>
      <c r="D29" s="41">
        <v>18983001</v>
      </c>
      <c r="E29" s="33"/>
      <c r="F29" s="9">
        <v>29952478</v>
      </c>
      <c r="G29" s="9">
        <v>84058521</v>
      </c>
      <c r="H29" s="9">
        <v>54106043</v>
      </c>
      <c r="I29" s="33"/>
      <c r="J29" s="9">
        <v>54106043</v>
      </c>
      <c r="K29" s="10">
        <v>84058521</v>
      </c>
      <c r="L29" s="14">
        <v>0</v>
      </c>
      <c r="M29" s="109"/>
    </row>
    <row r="30" spans="1:13" ht="12.75">
      <c r="A30" s="8" t="s">
        <v>49</v>
      </c>
      <c r="B30" s="10">
        <v>3018598</v>
      </c>
      <c r="C30" s="33"/>
      <c r="D30" s="41">
        <v>4556662</v>
      </c>
      <c r="E30" s="33"/>
      <c r="F30" s="9">
        <v>4453264</v>
      </c>
      <c r="G30" s="9">
        <v>11789267</v>
      </c>
      <c r="H30" s="9">
        <v>7336003</v>
      </c>
      <c r="I30" s="33"/>
      <c r="J30" s="9">
        <v>7336003</v>
      </c>
      <c r="K30" s="10">
        <v>11789267</v>
      </c>
      <c r="L30" s="14">
        <v>0</v>
      </c>
      <c r="M30" s="109"/>
    </row>
    <row r="31" spans="1:13" ht="12.75">
      <c r="A31" s="8" t="s">
        <v>48</v>
      </c>
      <c r="B31" s="10">
        <v>23301407</v>
      </c>
      <c r="C31" s="33"/>
      <c r="D31" s="41">
        <v>21352432</v>
      </c>
      <c r="E31" s="33"/>
      <c r="F31" s="9">
        <v>15597557</v>
      </c>
      <c r="G31" s="9">
        <v>61417163</v>
      </c>
      <c r="H31" s="9">
        <v>45819606</v>
      </c>
      <c r="I31" s="33"/>
      <c r="J31" s="9">
        <v>45819606</v>
      </c>
      <c r="K31" s="10">
        <v>61417163</v>
      </c>
      <c r="L31" s="14">
        <v>0</v>
      </c>
      <c r="M31" s="109"/>
    </row>
    <row r="32" spans="1:13" ht="12.75">
      <c r="A32" s="8" t="s">
        <v>47</v>
      </c>
      <c r="B32" s="10">
        <v>44973373</v>
      </c>
      <c r="C32" s="33"/>
      <c r="D32" s="41">
        <v>24283218</v>
      </c>
      <c r="E32" s="33"/>
      <c r="F32" s="9">
        <v>15944808</v>
      </c>
      <c r="G32" s="9">
        <v>107819032</v>
      </c>
      <c r="H32" s="9">
        <v>91874224</v>
      </c>
      <c r="I32" s="33"/>
      <c r="J32" s="9">
        <v>91874224</v>
      </c>
      <c r="K32" s="10">
        <v>107819032</v>
      </c>
      <c r="L32" s="14">
        <v>0</v>
      </c>
      <c r="M32" s="109"/>
    </row>
    <row r="33" spans="1:13" ht="12.75">
      <c r="A33" s="8" t="s">
        <v>50</v>
      </c>
      <c r="B33" s="10">
        <v>32081922</v>
      </c>
      <c r="C33" s="33"/>
      <c r="D33" s="41">
        <v>30617016</v>
      </c>
      <c r="E33" s="33"/>
      <c r="F33" s="9">
        <v>33442537</v>
      </c>
      <c r="G33" s="9">
        <v>42805747</v>
      </c>
      <c r="H33" s="9">
        <v>9363210</v>
      </c>
      <c r="I33" s="33"/>
      <c r="J33" s="9">
        <v>9363210</v>
      </c>
      <c r="K33" s="10">
        <v>42805747</v>
      </c>
      <c r="L33" s="14">
        <v>0</v>
      </c>
      <c r="M33" s="109"/>
    </row>
    <row r="34" spans="1:13" ht="12.75">
      <c r="A34" s="8" t="s">
        <v>51</v>
      </c>
      <c r="B34" s="10">
        <v>23367543</v>
      </c>
      <c r="C34" s="33"/>
      <c r="D34" s="41">
        <v>20048499</v>
      </c>
      <c r="E34" s="33"/>
      <c r="F34" s="9">
        <v>15567676</v>
      </c>
      <c r="G34" s="9">
        <v>32665776</v>
      </c>
      <c r="H34" s="9">
        <v>17098100</v>
      </c>
      <c r="I34" s="33"/>
      <c r="J34" s="9">
        <v>17098100</v>
      </c>
      <c r="K34" s="10">
        <v>32665776</v>
      </c>
      <c r="L34" s="14">
        <v>0</v>
      </c>
      <c r="M34" s="109"/>
    </row>
    <row r="35" spans="1:13" ht="12.75">
      <c r="A35" s="8" t="s">
        <v>53</v>
      </c>
      <c r="B35" s="10">
        <v>6293116</v>
      </c>
      <c r="C35" s="33"/>
      <c r="D35" s="41">
        <v>12125460</v>
      </c>
      <c r="E35" s="33"/>
      <c r="F35" s="9">
        <v>19769390</v>
      </c>
      <c r="G35" s="9">
        <v>38188292</v>
      </c>
      <c r="H35" s="9">
        <v>18418902</v>
      </c>
      <c r="I35" s="33"/>
      <c r="J35" s="9">
        <v>18418902</v>
      </c>
      <c r="K35" s="10">
        <v>38188292</v>
      </c>
      <c r="L35" s="14">
        <v>0</v>
      </c>
      <c r="M35" s="109"/>
    </row>
    <row r="36" spans="1:13" ht="12.75">
      <c r="A36" s="8" t="s">
        <v>52</v>
      </c>
      <c r="B36" s="10">
        <v>24668568</v>
      </c>
      <c r="C36" s="33"/>
      <c r="D36" s="41">
        <v>22608701</v>
      </c>
      <c r="E36" s="33"/>
      <c r="F36" s="9">
        <v>21742006</v>
      </c>
      <c r="G36" s="9">
        <v>42454690</v>
      </c>
      <c r="H36" s="9">
        <v>20712684</v>
      </c>
      <c r="I36" s="33"/>
      <c r="J36" s="9">
        <v>20712684</v>
      </c>
      <c r="K36" s="10">
        <v>42454690</v>
      </c>
      <c r="L36" s="14">
        <v>0</v>
      </c>
      <c r="M36" s="109"/>
    </row>
    <row r="37" spans="1:13" ht="12.75">
      <c r="A37" s="8" t="s">
        <v>54</v>
      </c>
      <c r="B37" s="10">
        <v>3190691</v>
      </c>
      <c r="C37" s="33"/>
      <c r="D37" s="41">
        <v>3454796</v>
      </c>
      <c r="E37" s="33"/>
      <c r="F37" s="9">
        <v>3618207</v>
      </c>
      <c r="G37" s="9">
        <v>11230446</v>
      </c>
      <c r="H37" s="9">
        <v>7612239</v>
      </c>
      <c r="I37" s="33"/>
      <c r="J37" s="9">
        <v>7612239</v>
      </c>
      <c r="K37" s="10">
        <v>11230446</v>
      </c>
      <c r="L37" s="14">
        <v>0</v>
      </c>
      <c r="M37" s="109"/>
    </row>
    <row r="38" spans="1:13" ht="12.75">
      <c r="A38" s="8" t="s">
        <v>57</v>
      </c>
      <c r="B38" s="10">
        <v>10594637</v>
      </c>
      <c r="C38" s="33"/>
      <c r="D38" s="41">
        <v>7061404</v>
      </c>
      <c r="E38" s="33"/>
      <c r="F38" s="9">
        <v>6730023</v>
      </c>
      <c r="G38" s="9">
        <v>10730023</v>
      </c>
      <c r="H38" s="9">
        <v>4000000</v>
      </c>
      <c r="I38" s="33"/>
      <c r="J38" s="9">
        <v>4000000</v>
      </c>
      <c r="K38" s="10">
        <v>10730023</v>
      </c>
      <c r="L38" s="14">
        <v>0</v>
      </c>
      <c r="M38" s="109"/>
    </row>
    <row r="39" spans="1:13" ht="12.75">
      <c r="A39" s="8" t="s">
        <v>61</v>
      </c>
      <c r="B39" s="10">
        <v>2580422</v>
      </c>
      <c r="C39" s="33"/>
      <c r="D39" s="41">
        <v>7862965</v>
      </c>
      <c r="E39" s="33"/>
      <c r="F39" s="9">
        <v>5872758</v>
      </c>
      <c r="G39" s="9">
        <v>5872758</v>
      </c>
      <c r="H39" s="9">
        <v>0</v>
      </c>
      <c r="I39" s="33"/>
      <c r="J39" s="9">
        <v>0</v>
      </c>
      <c r="K39" s="10">
        <v>5872758</v>
      </c>
      <c r="L39" s="14">
        <v>0</v>
      </c>
      <c r="M39" s="109"/>
    </row>
    <row r="40" spans="1:13" ht="12.75">
      <c r="A40" s="8" t="s">
        <v>58</v>
      </c>
      <c r="B40" s="10">
        <v>4581870</v>
      </c>
      <c r="C40" s="33"/>
      <c r="D40" s="41">
        <v>4816826</v>
      </c>
      <c r="E40" s="33"/>
      <c r="F40" s="9">
        <v>2889507</v>
      </c>
      <c r="G40" s="9">
        <v>2889510</v>
      </c>
      <c r="H40" s="9">
        <v>3</v>
      </c>
      <c r="I40" s="33"/>
      <c r="J40" s="9">
        <v>0</v>
      </c>
      <c r="K40" s="10">
        <v>2889507</v>
      </c>
      <c r="L40" s="14">
        <v>0</v>
      </c>
      <c r="M40" s="109"/>
    </row>
    <row r="41" spans="1:13" ht="12.75">
      <c r="A41" s="8" t="s">
        <v>59</v>
      </c>
      <c r="B41" s="10">
        <v>26374178</v>
      </c>
      <c r="C41" s="33"/>
      <c r="D41" s="41">
        <v>33340741</v>
      </c>
      <c r="E41" s="33"/>
      <c r="F41" s="9">
        <v>22018871</v>
      </c>
      <c r="G41" s="9">
        <v>101814860</v>
      </c>
      <c r="H41" s="9">
        <v>79795989</v>
      </c>
      <c r="I41" s="33"/>
      <c r="J41" s="9">
        <v>79795989</v>
      </c>
      <c r="K41" s="10">
        <v>101814860</v>
      </c>
      <c r="L41" s="14">
        <v>0</v>
      </c>
      <c r="M41" s="109"/>
    </row>
    <row r="42" spans="1:13" ht="12.75">
      <c r="A42" s="8" t="s">
        <v>60</v>
      </c>
      <c r="B42" s="10">
        <v>8307587</v>
      </c>
      <c r="C42" s="33"/>
      <c r="D42" s="41">
        <v>8147768</v>
      </c>
      <c r="E42" s="33"/>
      <c r="F42" s="9">
        <v>11004633</v>
      </c>
      <c r="G42" s="9">
        <v>30532860</v>
      </c>
      <c r="H42" s="9">
        <v>19528227</v>
      </c>
      <c r="I42" s="33"/>
      <c r="J42" s="9">
        <v>19528227</v>
      </c>
      <c r="K42" s="10">
        <v>30532860</v>
      </c>
      <c r="L42" s="14">
        <v>0</v>
      </c>
      <c r="M42" s="109"/>
    </row>
    <row r="43" spans="1:13" ht="12.75">
      <c r="A43" s="8" t="s">
        <v>62</v>
      </c>
      <c r="B43" s="10">
        <v>101983998</v>
      </c>
      <c r="C43" s="33"/>
      <c r="D43" s="41">
        <v>75546985</v>
      </c>
      <c r="E43" s="33"/>
      <c r="F43" s="9">
        <v>65588289</v>
      </c>
      <c r="G43" s="9">
        <v>65588289</v>
      </c>
      <c r="H43" s="9">
        <v>0</v>
      </c>
      <c r="I43" s="33"/>
      <c r="J43" s="9">
        <v>0</v>
      </c>
      <c r="K43" s="10">
        <v>65588289</v>
      </c>
      <c r="L43" s="14">
        <v>0</v>
      </c>
      <c r="M43" s="109"/>
    </row>
    <row r="44" spans="1:13" ht="12.75">
      <c r="A44" s="8" t="s">
        <v>55</v>
      </c>
      <c r="B44" s="10">
        <v>69639228</v>
      </c>
      <c r="C44" s="33"/>
      <c r="D44" s="41">
        <v>31857085</v>
      </c>
      <c r="E44" s="33"/>
      <c r="F44" s="9">
        <v>33654445</v>
      </c>
      <c r="G44" s="9">
        <v>99534871</v>
      </c>
      <c r="H44" s="9">
        <v>65880426</v>
      </c>
      <c r="I44" s="33"/>
      <c r="J44" s="9">
        <v>65880426</v>
      </c>
      <c r="K44" s="10">
        <v>99534871</v>
      </c>
      <c r="L44" s="14">
        <v>0</v>
      </c>
      <c r="M44" s="109"/>
    </row>
    <row r="45" spans="1:13" ht="12.75">
      <c r="A45" s="8" t="s">
        <v>56</v>
      </c>
      <c r="B45" s="10">
        <v>2506022</v>
      </c>
      <c r="C45" s="33"/>
      <c r="D45" s="41">
        <v>2518902</v>
      </c>
      <c r="E45" s="33"/>
      <c r="F45" s="9">
        <v>2672494</v>
      </c>
      <c r="G45" s="9">
        <v>3172494</v>
      </c>
      <c r="H45" s="9">
        <v>500000</v>
      </c>
      <c r="I45" s="33"/>
      <c r="J45" s="9">
        <v>500000</v>
      </c>
      <c r="K45" s="10">
        <v>3172494</v>
      </c>
      <c r="L45" s="14">
        <v>0</v>
      </c>
      <c r="M45" s="109"/>
    </row>
    <row r="46" spans="1:13" ht="12.75">
      <c r="A46" s="8" t="s">
        <v>161</v>
      </c>
      <c r="B46" s="10">
        <v>0</v>
      </c>
      <c r="C46" s="33"/>
      <c r="D46" s="9">
        <v>0</v>
      </c>
      <c r="E46" s="33"/>
      <c r="F46" s="9">
        <v>701625</v>
      </c>
      <c r="G46" s="9">
        <v>701625</v>
      </c>
      <c r="H46" s="9">
        <v>0</v>
      </c>
      <c r="I46" s="33"/>
      <c r="J46" s="9">
        <v>0</v>
      </c>
      <c r="K46" s="10">
        <v>701625</v>
      </c>
      <c r="L46" s="109"/>
      <c r="M46" s="109"/>
    </row>
    <row r="47" spans="1:13" ht="12.75">
      <c r="A47" s="8" t="s">
        <v>63</v>
      </c>
      <c r="B47" s="10">
        <v>70124656</v>
      </c>
      <c r="C47" s="33"/>
      <c r="D47" s="41">
        <v>45883654</v>
      </c>
      <c r="E47" s="33"/>
      <c r="F47" s="9">
        <v>38966029</v>
      </c>
      <c r="G47" s="9">
        <v>116419521</v>
      </c>
      <c r="H47" s="9">
        <v>77453492</v>
      </c>
      <c r="I47" s="33"/>
      <c r="J47" s="9">
        <v>77453492</v>
      </c>
      <c r="K47" s="10">
        <v>116419521</v>
      </c>
      <c r="L47" s="14">
        <v>0</v>
      </c>
      <c r="M47" s="109"/>
    </row>
    <row r="48" spans="1:13" ht="12.75">
      <c r="A48" s="8" t="s">
        <v>64</v>
      </c>
      <c r="B48" s="10">
        <v>24909979</v>
      </c>
      <c r="C48" s="33"/>
      <c r="D48" s="41">
        <v>13835991</v>
      </c>
      <c r="E48" s="33"/>
      <c r="F48" s="9">
        <v>17846736</v>
      </c>
      <c r="G48" s="9">
        <v>44286748</v>
      </c>
      <c r="H48" s="9">
        <v>26440012</v>
      </c>
      <c r="I48" s="33"/>
      <c r="J48" s="9">
        <v>30199871</v>
      </c>
      <c r="K48" s="10">
        <v>48046607</v>
      </c>
      <c r="L48" s="14">
        <v>-3759859</v>
      </c>
      <c r="M48" s="109"/>
    </row>
    <row r="49" spans="1:13" ht="12.75">
      <c r="A49" s="8" t="s">
        <v>65</v>
      </c>
      <c r="B49" s="10">
        <v>19408790</v>
      </c>
      <c r="C49" s="33"/>
      <c r="D49" s="41">
        <v>13250714</v>
      </c>
      <c r="E49" s="33"/>
      <c r="F49" s="9">
        <v>12129731</v>
      </c>
      <c r="G49" s="9">
        <v>12129731</v>
      </c>
      <c r="H49" s="9">
        <v>0</v>
      </c>
      <c r="I49" s="33"/>
      <c r="J49" s="9">
        <v>0</v>
      </c>
      <c r="K49" s="10">
        <v>12129731</v>
      </c>
      <c r="L49" s="14">
        <v>0</v>
      </c>
      <c r="M49" s="109"/>
    </row>
    <row r="50" spans="1:13" ht="12.75">
      <c r="A50" s="8" t="s">
        <v>66</v>
      </c>
      <c r="B50" s="10">
        <v>55336804</v>
      </c>
      <c r="C50" s="33"/>
      <c r="D50" s="41">
        <v>46153272</v>
      </c>
      <c r="E50" s="33"/>
      <c r="F50" s="9">
        <v>37227367</v>
      </c>
      <c r="G50" s="9">
        <v>104349367</v>
      </c>
      <c r="H50" s="9">
        <v>67122000</v>
      </c>
      <c r="I50" s="33"/>
      <c r="J50" s="9">
        <v>67122000</v>
      </c>
      <c r="K50" s="10">
        <v>104349367</v>
      </c>
      <c r="L50" s="14">
        <v>0</v>
      </c>
      <c r="M50" s="109"/>
    </row>
    <row r="51" spans="1:13" ht="12.75">
      <c r="A51" s="8" t="s">
        <v>89</v>
      </c>
      <c r="B51" s="10">
        <v>0</v>
      </c>
      <c r="C51" s="33"/>
      <c r="D51" s="41">
        <v>0</v>
      </c>
      <c r="E51" s="33"/>
      <c r="F51" s="9">
        <v>27153207</v>
      </c>
      <c r="G51" s="9">
        <v>28153207</v>
      </c>
      <c r="H51" s="9">
        <v>1000000</v>
      </c>
      <c r="I51" s="33"/>
      <c r="J51" s="9">
        <v>1000000</v>
      </c>
      <c r="K51" s="10">
        <v>28153207</v>
      </c>
      <c r="L51" s="14">
        <v>0</v>
      </c>
      <c r="M51" s="109"/>
    </row>
    <row r="52" spans="1:13" ht="12.75">
      <c r="A52" s="8" t="s">
        <v>67</v>
      </c>
      <c r="B52" s="10">
        <v>6633774</v>
      </c>
      <c r="C52" s="33"/>
      <c r="D52" s="41">
        <v>3927732</v>
      </c>
      <c r="E52" s="33"/>
      <c r="F52" s="9">
        <v>3092883</v>
      </c>
      <c r="G52" s="9">
        <v>7177940</v>
      </c>
      <c r="H52" s="9">
        <v>4085057</v>
      </c>
      <c r="I52" s="33"/>
      <c r="J52" s="9">
        <v>4085057</v>
      </c>
      <c r="K52" s="10">
        <v>7177940</v>
      </c>
      <c r="L52" s="14">
        <v>0</v>
      </c>
      <c r="M52" s="109"/>
    </row>
    <row r="53" spans="1:13" ht="12.75">
      <c r="A53" s="8" t="s">
        <v>68</v>
      </c>
      <c r="B53" s="10">
        <v>9867439</v>
      </c>
      <c r="C53" s="33"/>
      <c r="D53" s="41">
        <v>15624511</v>
      </c>
      <c r="E53" s="33"/>
      <c r="F53" s="9">
        <v>21216238</v>
      </c>
      <c r="G53" s="9">
        <v>22262868</v>
      </c>
      <c r="H53" s="9">
        <v>1046630</v>
      </c>
      <c r="I53" s="33"/>
      <c r="J53" s="9">
        <v>1046630</v>
      </c>
      <c r="K53" s="10">
        <v>22262868</v>
      </c>
      <c r="L53" s="14">
        <v>0</v>
      </c>
      <c r="M53" s="6"/>
    </row>
    <row r="54" spans="1:13" ht="12.75">
      <c r="A54" s="8" t="s">
        <v>69</v>
      </c>
      <c r="B54" s="10">
        <v>1710801</v>
      </c>
      <c r="C54" s="33"/>
      <c r="D54" s="41">
        <v>3149582</v>
      </c>
      <c r="E54" s="33"/>
      <c r="F54" s="9">
        <v>3698840</v>
      </c>
      <c r="G54" s="9">
        <v>8062201</v>
      </c>
      <c r="H54" s="9">
        <v>4363361</v>
      </c>
      <c r="I54" s="33"/>
      <c r="J54" s="9">
        <v>4363361</v>
      </c>
      <c r="K54" s="10">
        <v>8062201</v>
      </c>
      <c r="L54" s="14">
        <v>0</v>
      </c>
      <c r="M54" s="109"/>
    </row>
    <row r="55" spans="1:13" ht="12.75">
      <c r="A55" s="8" t="s">
        <v>70</v>
      </c>
      <c r="B55" s="10">
        <v>37702188</v>
      </c>
      <c r="C55" s="33"/>
      <c r="D55" s="41">
        <v>21730813</v>
      </c>
      <c r="E55" s="33"/>
      <c r="F55" s="9">
        <v>24094711</v>
      </c>
      <c r="G55" s="9">
        <v>81314067</v>
      </c>
      <c r="H55" s="9">
        <v>57219356</v>
      </c>
      <c r="I55" s="33"/>
      <c r="J55" s="9">
        <v>57219356</v>
      </c>
      <c r="K55" s="10">
        <v>81314067</v>
      </c>
      <c r="L55" s="14">
        <v>0</v>
      </c>
      <c r="M55" s="6"/>
    </row>
    <row r="56" spans="1:13" ht="12.75">
      <c r="A56" s="8" t="s">
        <v>71</v>
      </c>
      <c r="B56" s="10">
        <v>59844129</v>
      </c>
      <c r="C56" s="33"/>
      <c r="D56" s="41">
        <v>92986891</v>
      </c>
      <c r="E56" s="33"/>
      <c r="F56" s="9">
        <v>111802871</v>
      </c>
      <c r="G56" s="9">
        <v>150095063</v>
      </c>
      <c r="H56" s="9">
        <v>38292192</v>
      </c>
      <c r="I56" s="33"/>
      <c r="J56" s="9">
        <v>38292192</v>
      </c>
      <c r="K56" s="10">
        <v>150095063</v>
      </c>
      <c r="L56" s="14">
        <v>0</v>
      </c>
      <c r="M56" s="109"/>
    </row>
    <row r="57" spans="1:13" ht="12.75">
      <c r="A57" s="8" t="s">
        <v>72</v>
      </c>
      <c r="B57" s="10">
        <v>12591564</v>
      </c>
      <c r="C57" s="33"/>
      <c r="D57" s="41">
        <v>11256175</v>
      </c>
      <c r="E57" s="33"/>
      <c r="F57" s="9">
        <v>11746420</v>
      </c>
      <c r="G57" s="9">
        <v>11746420</v>
      </c>
      <c r="H57" s="9">
        <v>0</v>
      </c>
      <c r="I57" s="33"/>
      <c r="J57" s="9">
        <v>0</v>
      </c>
      <c r="K57" s="10">
        <v>11746420</v>
      </c>
      <c r="L57" s="14">
        <v>0</v>
      </c>
      <c r="M57" s="109"/>
    </row>
    <row r="58" spans="1:13" ht="12.75">
      <c r="A58" s="8" t="s">
        <v>74</v>
      </c>
      <c r="B58" s="10">
        <v>3944887</v>
      </c>
      <c r="C58" s="33"/>
      <c r="D58" s="41">
        <v>2219847</v>
      </c>
      <c r="E58" s="33"/>
      <c r="F58" s="9">
        <v>1924388</v>
      </c>
      <c r="G58" s="9">
        <v>9653940</v>
      </c>
      <c r="H58" s="9">
        <v>7729552</v>
      </c>
      <c r="I58" s="33"/>
      <c r="J58" s="9">
        <v>7729552</v>
      </c>
      <c r="K58" s="10">
        <v>9653940</v>
      </c>
      <c r="L58" s="14">
        <v>0</v>
      </c>
      <c r="M58" s="109"/>
    </row>
    <row r="59" spans="1:13" ht="12.75">
      <c r="A59" s="8" t="s">
        <v>73</v>
      </c>
      <c r="B59" s="10">
        <v>21328766</v>
      </c>
      <c r="C59" s="33"/>
      <c r="D59" s="41">
        <v>27083308</v>
      </c>
      <c r="E59" s="33"/>
      <c r="F59" s="9">
        <v>22717260</v>
      </c>
      <c r="G59" s="9">
        <v>50417165</v>
      </c>
      <c r="H59" s="9">
        <v>27699905</v>
      </c>
      <c r="I59" s="33"/>
      <c r="J59" s="9">
        <v>27699905</v>
      </c>
      <c r="K59" s="10">
        <v>50417165</v>
      </c>
      <c r="L59" s="14">
        <v>0</v>
      </c>
      <c r="M59" s="109"/>
    </row>
    <row r="60" spans="1:13" ht="12.75">
      <c r="A60" s="8" t="s">
        <v>155</v>
      </c>
      <c r="B60" s="10">
        <v>0</v>
      </c>
      <c r="C60" s="33"/>
      <c r="D60" s="9">
        <v>0</v>
      </c>
      <c r="E60" s="33"/>
      <c r="F60" s="9">
        <v>1393581</v>
      </c>
      <c r="G60" s="9">
        <v>1481605</v>
      </c>
      <c r="H60" s="9">
        <v>88024</v>
      </c>
      <c r="I60" s="33"/>
      <c r="J60" s="9">
        <v>88024</v>
      </c>
      <c r="K60" s="10">
        <v>1481605</v>
      </c>
      <c r="L60" s="109"/>
      <c r="M60" s="109"/>
    </row>
    <row r="61" spans="1:13" ht="12.75">
      <c r="A61" s="8" t="s">
        <v>75</v>
      </c>
      <c r="B61" s="10">
        <v>41883444</v>
      </c>
      <c r="C61" s="33"/>
      <c r="D61" s="41">
        <v>23818851</v>
      </c>
      <c r="E61" s="33"/>
      <c r="F61" s="9">
        <v>19334643</v>
      </c>
      <c r="G61" s="9">
        <v>116806049</v>
      </c>
      <c r="H61" s="9">
        <v>97471406</v>
      </c>
      <c r="I61" s="33"/>
      <c r="J61" s="9">
        <v>97471406</v>
      </c>
      <c r="K61" s="10">
        <v>116806049</v>
      </c>
      <c r="L61" s="14">
        <v>0</v>
      </c>
      <c r="M61" s="109"/>
    </row>
    <row r="62" spans="1:13" ht="12.75">
      <c r="A62" s="8" t="s">
        <v>77</v>
      </c>
      <c r="B62" s="10">
        <v>8727005</v>
      </c>
      <c r="C62" s="33"/>
      <c r="D62" s="41">
        <v>6304733</v>
      </c>
      <c r="E62" s="33"/>
      <c r="F62" s="9">
        <v>8585481</v>
      </c>
      <c r="G62" s="9">
        <v>8585481</v>
      </c>
      <c r="H62" s="9">
        <v>0</v>
      </c>
      <c r="I62" s="33"/>
      <c r="J62" s="9">
        <v>0</v>
      </c>
      <c r="K62" s="10">
        <v>8585481</v>
      </c>
      <c r="L62" s="14">
        <v>0</v>
      </c>
      <c r="M62" s="109"/>
    </row>
    <row r="63" spans="1:13" ht="12.75">
      <c r="A63" s="8" t="s">
        <v>76</v>
      </c>
      <c r="B63" s="10">
        <v>24511351</v>
      </c>
      <c r="C63" s="33"/>
      <c r="D63" s="41">
        <v>21335385</v>
      </c>
      <c r="E63" s="33"/>
      <c r="F63" s="9">
        <v>17270415</v>
      </c>
      <c r="G63" s="9">
        <v>80770415</v>
      </c>
      <c r="H63" s="9">
        <v>63500000</v>
      </c>
      <c r="I63" s="33"/>
      <c r="J63" s="9">
        <v>63500000</v>
      </c>
      <c r="K63" s="10">
        <v>80770415</v>
      </c>
      <c r="L63" s="14">
        <v>0</v>
      </c>
      <c r="M63" s="6"/>
    </row>
    <row r="64" spans="1:13" ht="12.75">
      <c r="A64" s="8" t="s">
        <v>78</v>
      </c>
      <c r="B64" s="10">
        <v>2815041</v>
      </c>
      <c r="C64" s="33"/>
      <c r="D64" s="41">
        <v>1595732</v>
      </c>
      <c r="E64" s="33"/>
      <c r="F64" s="9">
        <v>1940145</v>
      </c>
      <c r="G64" s="9">
        <v>1940145</v>
      </c>
      <c r="H64" s="9">
        <v>0</v>
      </c>
      <c r="I64" s="33"/>
      <c r="J64" s="9">
        <v>0</v>
      </c>
      <c r="K64" s="10">
        <v>1940145</v>
      </c>
      <c r="L64" s="14">
        <v>0</v>
      </c>
      <c r="M64" s="109"/>
    </row>
    <row r="65" spans="1:13" ht="12.75">
      <c r="A65" s="68" t="s">
        <v>160</v>
      </c>
      <c r="B65" s="110">
        <v>1177524781</v>
      </c>
      <c r="C65" s="95"/>
      <c r="D65" s="102">
        <v>1136217719</v>
      </c>
      <c r="E65" s="95"/>
      <c r="F65" s="70">
        <v>1145938064</v>
      </c>
      <c r="G65" s="70">
        <v>3094486536</v>
      </c>
      <c r="H65" s="70">
        <v>1948548472</v>
      </c>
      <c r="I65" s="95"/>
      <c r="J65" s="70">
        <v>1952308328</v>
      </c>
      <c r="K65" s="70">
        <v>3098246392</v>
      </c>
      <c r="L65" s="9">
        <v>-3759859</v>
      </c>
      <c r="M65" s="109"/>
    </row>
    <row r="66" spans="1:11" s="44" customFormat="1" ht="12.75">
      <c r="A66" s="68"/>
      <c r="B66" s="110"/>
      <c r="C66" s="95"/>
      <c r="D66" s="102"/>
      <c r="E66" s="95"/>
      <c r="F66" s="70"/>
      <c r="G66" s="70"/>
      <c r="H66" s="70">
        <v>0</v>
      </c>
      <c r="I66" s="95"/>
      <c r="J66" s="70"/>
      <c r="K66" s="111"/>
    </row>
    <row r="67" s="6" customFormat="1" ht="11.25">
      <c r="A67" s="46" t="s">
        <v>181</v>
      </c>
    </row>
    <row r="68" s="6" customFormat="1" ht="11.25">
      <c r="A68" s="6" t="s">
        <v>180</v>
      </c>
    </row>
    <row r="69" s="32" customFormat="1" ht="10.5"/>
    <row r="71" spans="1: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</sheetData>
  <mergeCells count="1">
    <mergeCell ref="C1:M2"/>
  </mergeCells>
  <printOptions horizontalCentered="1"/>
  <pageMargins left="0" right="0" top="0.5" bottom="0" header="0" footer="0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13" width="9.7109375" style="0" customWidth="1"/>
    <col min="14" max="15" width="10.7109375" style="6" hidden="1" customWidth="1"/>
    <col min="16" max="16" width="9.7109375" style="6" hidden="1" customWidth="1"/>
  </cols>
  <sheetData>
    <row r="1" spans="1:13" ht="12.75">
      <c r="A1" s="47" t="s">
        <v>167</v>
      </c>
      <c r="B1" s="47"/>
      <c r="C1" s="47"/>
      <c r="D1" s="153" t="s">
        <v>188</v>
      </c>
      <c r="E1" s="154"/>
      <c r="F1" s="154"/>
      <c r="G1" s="154"/>
      <c r="H1" s="154"/>
      <c r="I1" s="154"/>
      <c r="J1" s="154"/>
      <c r="K1" s="47"/>
      <c r="L1" s="47"/>
      <c r="M1" s="47"/>
    </row>
    <row r="2" spans="1:13" ht="12.75">
      <c r="A2" s="47" t="s">
        <v>116</v>
      </c>
      <c r="B2" s="47"/>
      <c r="C2" s="47"/>
      <c r="D2" s="154"/>
      <c r="E2" s="154"/>
      <c r="F2" s="154"/>
      <c r="G2" s="154"/>
      <c r="H2" s="154"/>
      <c r="I2" s="154"/>
      <c r="J2" s="154"/>
      <c r="K2" s="47"/>
      <c r="L2" s="47"/>
      <c r="M2" s="47"/>
    </row>
    <row r="3" spans="1:13" ht="13.5" thickBot="1">
      <c r="A3" s="47"/>
      <c r="B3" s="47"/>
      <c r="C3" s="47"/>
      <c r="D3" s="154"/>
      <c r="E3" s="154"/>
      <c r="F3" s="154"/>
      <c r="G3" s="154"/>
      <c r="H3" s="154"/>
      <c r="I3" s="154"/>
      <c r="J3" s="154"/>
      <c r="K3" s="47"/>
      <c r="L3" s="47"/>
      <c r="M3" s="47"/>
    </row>
    <row r="4" spans="1:13" ht="12.75">
      <c r="A4" s="88"/>
      <c r="B4" s="74"/>
      <c r="C4" s="74"/>
      <c r="D4" s="74"/>
      <c r="E4" s="74"/>
      <c r="F4" s="74"/>
      <c r="G4" s="107"/>
      <c r="H4" s="108"/>
      <c r="I4" s="107"/>
      <c r="J4" s="74"/>
      <c r="K4" s="74"/>
      <c r="L4" s="74"/>
      <c r="M4" s="76"/>
    </row>
    <row r="5" spans="1:16" ht="12.75">
      <c r="A5" s="54"/>
      <c r="B5" s="55"/>
      <c r="C5" s="56" t="s">
        <v>3</v>
      </c>
      <c r="D5" s="56" t="s">
        <v>136</v>
      </c>
      <c r="E5" s="56" t="s">
        <v>136</v>
      </c>
      <c r="F5" s="56" t="s">
        <v>136</v>
      </c>
      <c r="G5" s="55"/>
      <c r="H5" s="57" t="s">
        <v>96</v>
      </c>
      <c r="I5" s="57" t="s">
        <v>96</v>
      </c>
      <c r="J5" s="57" t="s">
        <v>96</v>
      </c>
      <c r="K5" s="55"/>
      <c r="L5" s="58"/>
      <c r="M5" s="59"/>
      <c r="N5" s="29" t="s">
        <v>7</v>
      </c>
      <c r="O5" s="29"/>
      <c r="P5" s="29"/>
    </row>
    <row r="6" spans="1:16" ht="12.75">
      <c r="A6" s="54"/>
      <c r="B6" s="58"/>
      <c r="C6" s="57" t="s">
        <v>92</v>
      </c>
      <c r="D6" s="57" t="s">
        <v>137</v>
      </c>
      <c r="E6" s="57" t="s">
        <v>138</v>
      </c>
      <c r="F6" s="57" t="s">
        <v>139</v>
      </c>
      <c r="G6" s="57" t="s">
        <v>1</v>
      </c>
      <c r="H6" s="57" t="s">
        <v>99</v>
      </c>
      <c r="I6" s="57" t="s">
        <v>99</v>
      </c>
      <c r="J6" s="57" t="s">
        <v>99</v>
      </c>
      <c r="K6" s="55"/>
      <c r="L6" s="57" t="s">
        <v>93</v>
      </c>
      <c r="M6" s="59"/>
      <c r="N6" s="29" t="s">
        <v>3</v>
      </c>
      <c r="O6" s="29" t="s">
        <v>15</v>
      </c>
      <c r="P6" s="29"/>
    </row>
    <row r="7" spans="1:16" ht="12.75" customHeight="1">
      <c r="A7" s="60" t="s">
        <v>16</v>
      </c>
      <c r="B7" s="57" t="s">
        <v>90</v>
      </c>
      <c r="C7" s="57" t="s">
        <v>2</v>
      </c>
      <c r="D7" s="57" t="s">
        <v>140</v>
      </c>
      <c r="E7" s="57" t="s">
        <v>2</v>
      </c>
      <c r="F7" s="57" t="s">
        <v>141</v>
      </c>
      <c r="G7" s="57" t="s">
        <v>4</v>
      </c>
      <c r="H7" s="57" t="s">
        <v>142</v>
      </c>
      <c r="I7" s="57" t="s">
        <v>143</v>
      </c>
      <c r="J7" s="57" t="s">
        <v>144</v>
      </c>
      <c r="K7" s="55"/>
      <c r="L7" s="57" t="s">
        <v>94</v>
      </c>
      <c r="M7" s="61" t="s">
        <v>19</v>
      </c>
      <c r="N7" s="29" t="s">
        <v>95</v>
      </c>
      <c r="O7" s="29" t="s">
        <v>145</v>
      </c>
      <c r="P7" s="29" t="s">
        <v>146</v>
      </c>
    </row>
    <row r="8" spans="1:16" ht="13.5" thickBot="1">
      <c r="A8" s="62"/>
      <c r="B8" s="63" t="s">
        <v>6</v>
      </c>
      <c r="C8" s="63" t="s">
        <v>168</v>
      </c>
      <c r="D8" s="63" t="s">
        <v>147</v>
      </c>
      <c r="E8" s="63" t="s">
        <v>148</v>
      </c>
      <c r="F8" s="63" t="s">
        <v>5</v>
      </c>
      <c r="G8" s="63" t="s">
        <v>149</v>
      </c>
      <c r="H8" s="63" t="s">
        <v>150</v>
      </c>
      <c r="I8" s="63" t="s">
        <v>151</v>
      </c>
      <c r="J8" s="63" t="s">
        <v>152</v>
      </c>
      <c r="K8" s="63" t="s">
        <v>7</v>
      </c>
      <c r="L8" s="63" t="s">
        <v>95</v>
      </c>
      <c r="M8" s="64" t="s">
        <v>23</v>
      </c>
      <c r="N8" s="29" t="s">
        <v>27</v>
      </c>
      <c r="O8" s="29" t="s">
        <v>153</v>
      </c>
      <c r="P8" s="29" t="s">
        <v>106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6" ht="12.75">
      <c r="A10" s="25" t="s">
        <v>29</v>
      </c>
      <c r="B10" s="37">
        <v>624646</v>
      </c>
      <c r="C10" s="37">
        <v>264014</v>
      </c>
      <c r="D10" s="37">
        <v>0</v>
      </c>
      <c r="E10" s="37">
        <v>0</v>
      </c>
      <c r="F10" s="37">
        <v>0</v>
      </c>
      <c r="G10" s="37">
        <v>13428331</v>
      </c>
      <c r="H10" s="37">
        <v>0</v>
      </c>
      <c r="I10" s="9">
        <v>1719219</v>
      </c>
      <c r="J10" s="31">
        <v>0</v>
      </c>
      <c r="K10" s="37">
        <v>16036210</v>
      </c>
      <c r="L10" s="37">
        <v>405497</v>
      </c>
      <c r="M10" s="37">
        <v>0</v>
      </c>
      <c r="N10" s="14">
        <v>16441707</v>
      </c>
      <c r="O10" s="14">
        <v>16441707</v>
      </c>
      <c r="P10" s="14">
        <f>N10-O10</f>
        <v>0</v>
      </c>
    </row>
    <row r="11" spans="1:16" ht="12.75">
      <c r="A11" s="25" t="s">
        <v>28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3544811</v>
      </c>
      <c r="H11" s="37">
        <v>0</v>
      </c>
      <c r="I11" s="9">
        <v>0</v>
      </c>
      <c r="J11" s="31">
        <v>0</v>
      </c>
      <c r="K11" s="37">
        <v>3544811</v>
      </c>
      <c r="L11" s="37">
        <v>0</v>
      </c>
      <c r="M11" s="37">
        <v>0</v>
      </c>
      <c r="N11" s="14">
        <v>3544811</v>
      </c>
      <c r="O11" s="14">
        <v>3544811</v>
      </c>
      <c r="P11" s="14">
        <f aca="true" t="shared" si="0" ref="P11:P64">N11-O11</f>
        <v>0</v>
      </c>
    </row>
    <row r="12" spans="1:16" ht="12.75">
      <c r="A12" s="25" t="s">
        <v>30</v>
      </c>
      <c r="B12" s="37">
        <v>22227</v>
      </c>
      <c r="C12" s="37">
        <v>322378</v>
      </c>
      <c r="D12" s="37">
        <v>0</v>
      </c>
      <c r="E12" s="37">
        <v>0</v>
      </c>
      <c r="F12" s="37">
        <v>0</v>
      </c>
      <c r="G12" s="37">
        <v>3570301</v>
      </c>
      <c r="H12" s="37">
        <v>0</v>
      </c>
      <c r="I12" s="9">
        <v>0</v>
      </c>
      <c r="J12" s="31">
        <v>0</v>
      </c>
      <c r="K12" s="37">
        <v>3914906</v>
      </c>
      <c r="L12" s="37">
        <v>1385377</v>
      </c>
      <c r="M12" s="37">
        <v>0</v>
      </c>
      <c r="N12" s="14">
        <v>5300283</v>
      </c>
      <c r="O12" s="14">
        <v>5300283</v>
      </c>
      <c r="P12" s="14">
        <f t="shared" si="0"/>
        <v>0</v>
      </c>
    </row>
    <row r="13" spans="1:16" ht="12.75">
      <c r="A13" s="8" t="s">
        <v>154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9">
        <v>0</v>
      </c>
      <c r="J13" s="31">
        <v>0</v>
      </c>
      <c r="K13" s="37">
        <v>0</v>
      </c>
      <c r="L13" s="37">
        <v>0</v>
      </c>
      <c r="M13" s="37">
        <v>0</v>
      </c>
      <c r="N13" s="14"/>
      <c r="O13" s="14"/>
      <c r="P13" s="14"/>
    </row>
    <row r="14" spans="1:16" ht="12.75">
      <c r="A14" s="25" t="s">
        <v>31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19827025</v>
      </c>
      <c r="H14" s="37">
        <v>0</v>
      </c>
      <c r="I14" s="9">
        <v>0</v>
      </c>
      <c r="J14" s="31">
        <v>0</v>
      </c>
      <c r="K14" s="37">
        <v>19827025</v>
      </c>
      <c r="L14" s="37">
        <v>0</v>
      </c>
      <c r="M14" s="37">
        <v>0</v>
      </c>
      <c r="N14" s="14">
        <v>19827025</v>
      </c>
      <c r="O14" s="14">
        <v>19827025</v>
      </c>
      <c r="P14" s="14">
        <f t="shared" si="0"/>
        <v>0</v>
      </c>
    </row>
    <row r="15" spans="1:16" ht="12.75">
      <c r="A15" s="25" t="s">
        <v>32</v>
      </c>
      <c r="B15" s="37">
        <v>6465969</v>
      </c>
      <c r="C15" s="37">
        <v>0</v>
      </c>
      <c r="D15" s="37">
        <v>0</v>
      </c>
      <c r="E15" s="37">
        <v>0</v>
      </c>
      <c r="F15" s="37">
        <v>0</v>
      </c>
      <c r="G15" s="37">
        <v>78847916</v>
      </c>
      <c r="H15" s="37">
        <v>0</v>
      </c>
      <c r="I15" s="9">
        <v>0</v>
      </c>
      <c r="J15" s="31">
        <v>279332</v>
      </c>
      <c r="K15" s="37">
        <v>85593217</v>
      </c>
      <c r="L15" s="37">
        <v>0</v>
      </c>
      <c r="M15" s="37">
        <v>0</v>
      </c>
      <c r="N15" s="14">
        <v>85593217</v>
      </c>
      <c r="O15" s="14">
        <v>85593217</v>
      </c>
      <c r="P15" s="14">
        <f t="shared" si="0"/>
        <v>0</v>
      </c>
    </row>
    <row r="16" spans="1:16" ht="12.75">
      <c r="A16" s="25" t="s">
        <v>33</v>
      </c>
      <c r="B16" s="37">
        <v>202305</v>
      </c>
      <c r="C16" s="37">
        <v>494415</v>
      </c>
      <c r="D16" s="37">
        <v>0</v>
      </c>
      <c r="E16" s="37">
        <v>0</v>
      </c>
      <c r="F16" s="37">
        <v>0</v>
      </c>
      <c r="G16" s="37">
        <v>9477080</v>
      </c>
      <c r="H16" s="37">
        <v>0</v>
      </c>
      <c r="I16" s="9">
        <v>0</v>
      </c>
      <c r="J16" s="31">
        <v>0</v>
      </c>
      <c r="K16" s="37">
        <v>10173800</v>
      </c>
      <c r="L16" s="37">
        <v>0</v>
      </c>
      <c r="M16" s="37">
        <v>0</v>
      </c>
      <c r="N16" s="14">
        <v>10173800</v>
      </c>
      <c r="O16" s="14">
        <v>10173800</v>
      </c>
      <c r="P16" s="14">
        <f t="shared" si="0"/>
        <v>0</v>
      </c>
    </row>
    <row r="17" spans="1:16" ht="12.75">
      <c r="A17" s="25" t="s">
        <v>34</v>
      </c>
      <c r="B17" s="37">
        <v>1045704</v>
      </c>
      <c r="C17" s="37">
        <v>0</v>
      </c>
      <c r="D17" s="37">
        <v>0</v>
      </c>
      <c r="E17" s="37">
        <v>0</v>
      </c>
      <c r="F17" s="37">
        <v>0</v>
      </c>
      <c r="G17" s="37">
        <v>17692653</v>
      </c>
      <c r="H17" s="37">
        <v>0</v>
      </c>
      <c r="I17" s="9">
        <v>0</v>
      </c>
      <c r="J17" s="31">
        <v>0</v>
      </c>
      <c r="K17" s="37">
        <v>18738357</v>
      </c>
      <c r="L17" s="37">
        <v>0</v>
      </c>
      <c r="M17" s="37">
        <v>0</v>
      </c>
      <c r="N17" s="14">
        <v>18738357</v>
      </c>
      <c r="O17" s="14">
        <v>18738357</v>
      </c>
      <c r="P17" s="14">
        <f t="shared" si="0"/>
        <v>0</v>
      </c>
    </row>
    <row r="18" spans="1:16" ht="12.75">
      <c r="A18" s="25" t="s">
        <v>35</v>
      </c>
      <c r="B18" s="37">
        <v>280208</v>
      </c>
      <c r="C18" s="37">
        <v>0</v>
      </c>
      <c r="D18" s="37">
        <v>0</v>
      </c>
      <c r="E18" s="37">
        <v>0</v>
      </c>
      <c r="F18" s="37">
        <v>0</v>
      </c>
      <c r="G18" s="37">
        <v>4286766</v>
      </c>
      <c r="H18" s="37">
        <v>0</v>
      </c>
      <c r="I18" s="9">
        <v>0</v>
      </c>
      <c r="J18" s="31">
        <v>0</v>
      </c>
      <c r="K18" s="37">
        <v>4566974</v>
      </c>
      <c r="L18" s="37">
        <v>0</v>
      </c>
      <c r="M18" s="37">
        <v>0</v>
      </c>
      <c r="N18" s="14">
        <v>4566974</v>
      </c>
      <c r="O18" s="14">
        <v>4566974</v>
      </c>
      <c r="P18" s="14">
        <f t="shared" si="0"/>
        <v>0</v>
      </c>
    </row>
    <row r="19" spans="1:16" ht="12.75">
      <c r="A19" s="25" t="s">
        <v>36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5179330</v>
      </c>
      <c r="H19" s="37">
        <v>0</v>
      </c>
      <c r="I19" s="9">
        <v>0</v>
      </c>
      <c r="J19" s="31">
        <v>0</v>
      </c>
      <c r="K19" s="37">
        <v>5179330</v>
      </c>
      <c r="L19" s="37">
        <v>0</v>
      </c>
      <c r="M19" s="37">
        <v>0</v>
      </c>
      <c r="N19" s="14">
        <v>5179330</v>
      </c>
      <c r="O19" s="14">
        <v>5179330</v>
      </c>
      <c r="P19" s="14">
        <f t="shared" si="0"/>
        <v>0</v>
      </c>
    </row>
    <row r="20" spans="1:16" ht="12.75">
      <c r="A20" s="25" t="s">
        <v>37</v>
      </c>
      <c r="B20" s="37">
        <v>1922092</v>
      </c>
      <c r="C20" s="37">
        <v>2122310</v>
      </c>
      <c r="D20" s="37">
        <v>0</v>
      </c>
      <c r="E20" s="37">
        <v>0</v>
      </c>
      <c r="F20" s="37">
        <v>0</v>
      </c>
      <c r="G20" s="37">
        <v>31425147</v>
      </c>
      <c r="H20" s="37">
        <v>0</v>
      </c>
      <c r="I20" s="9">
        <v>0</v>
      </c>
      <c r="J20" s="31">
        <v>7556975</v>
      </c>
      <c r="K20" s="37">
        <v>43026524</v>
      </c>
      <c r="L20" s="37">
        <v>0</v>
      </c>
      <c r="M20" s="37">
        <v>0</v>
      </c>
      <c r="N20" s="14">
        <v>43026524</v>
      </c>
      <c r="O20" s="14">
        <v>43026524</v>
      </c>
      <c r="P20" s="14">
        <f t="shared" si="0"/>
        <v>0</v>
      </c>
    </row>
    <row r="21" spans="1:16" ht="12.75">
      <c r="A21" s="25" t="s">
        <v>38</v>
      </c>
      <c r="B21" s="37">
        <v>2382830</v>
      </c>
      <c r="C21" s="37">
        <v>709921</v>
      </c>
      <c r="D21" s="37">
        <v>0</v>
      </c>
      <c r="E21" s="37">
        <v>0</v>
      </c>
      <c r="F21" s="37">
        <v>0</v>
      </c>
      <c r="G21" s="37">
        <v>15290755</v>
      </c>
      <c r="H21" s="37">
        <v>176481</v>
      </c>
      <c r="I21" s="9">
        <v>15222464</v>
      </c>
      <c r="J21" s="31">
        <v>1173</v>
      </c>
      <c r="K21" s="37">
        <v>33783624</v>
      </c>
      <c r="L21" s="37">
        <v>2764599</v>
      </c>
      <c r="M21" s="37">
        <v>0</v>
      </c>
      <c r="N21" s="14">
        <v>36548223</v>
      </c>
      <c r="O21" s="14">
        <v>36548223</v>
      </c>
      <c r="P21" s="14">
        <f t="shared" si="0"/>
        <v>0</v>
      </c>
    </row>
    <row r="22" spans="1:16" ht="12.75">
      <c r="A22" s="25" t="s">
        <v>88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9">
        <v>0</v>
      </c>
      <c r="J22" s="31">
        <v>0</v>
      </c>
      <c r="K22" s="37">
        <v>0</v>
      </c>
      <c r="L22" s="37">
        <v>0</v>
      </c>
      <c r="M22" s="37">
        <v>0</v>
      </c>
      <c r="N22" s="14"/>
      <c r="O22" s="14"/>
      <c r="P22" s="14"/>
    </row>
    <row r="23" spans="1:16" ht="12.75">
      <c r="A23" s="25" t="s">
        <v>39</v>
      </c>
      <c r="B23" s="37">
        <v>348532</v>
      </c>
      <c r="C23" s="37">
        <v>157605</v>
      </c>
      <c r="D23" s="37">
        <v>0</v>
      </c>
      <c r="E23" s="37">
        <v>0</v>
      </c>
      <c r="F23" s="37">
        <v>0</v>
      </c>
      <c r="G23" s="37">
        <v>4465496</v>
      </c>
      <c r="H23" s="37">
        <v>0</v>
      </c>
      <c r="I23" s="9">
        <v>0</v>
      </c>
      <c r="J23" s="31">
        <v>0</v>
      </c>
      <c r="K23" s="37">
        <v>4971633</v>
      </c>
      <c r="L23" s="37">
        <v>0</v>
      </c>
      <c r="M23" s="37">
        <v>0</v>
      </c>
      <c r="N23" s="14">
        <v>4971633</v>
      </c>
      <c r="O23" s="14">
        <v>4971633</v>
      </c>
      <c r="P23" s="14">
        <f t="shared" si="0"/>
        <v>0</v>
      </c>
    </row>
    <row r="24" spans="1:16" ht="12.75">
      <c r="A24" s="25" t="s">
        <v>40</v>
      </c>
      <c r="B24" s="37">
        <v>373868</v>
      </c>
      <c r="C24" s="37">
        <v>959698</v>
      </c>
      <c r="D24" s="37">
        <v>0</v>
      </c>
      <c r="E24" s="37">
        <v>0</v>
      </c>
      <c r="F24" s="37">
        <v>0</v>
      </c>
      <c r="G24" s="37">
        <v>7095266</v>
      </c>
      <c r="H24" s="37">
        <v>0</v>
      </c>
      <c r="I24" s="9">
        <v>0</v>
      </c>
      <c r="J24" s="31">
        <v>0</v>
      </c>
      <c r="K24" s="37">
        <v>8428832</v>
      </c>
      <c r="L24" s="37">
        <v>78960</v>
      </c>
      <c r="M24" s="37">
        <v>0</v>
      </c>
      <c r="N24" s="14">
        <v>8507792</v>
      </c>
      <c r="O24" s="14">
        <v>8507792</v>
      </c>
      <c r="P24" s="14">
        <f t="shared" si="0"/>
        <v>0</v>
      </c>
    </row>
    <row r="25" spans="1:16" ht="12.75">
      <c r="A25" s="25" t="s">
        <v>41</v>
      </c>
      <c r="B25" s="37">
        <v>0</v>
      </c>
      <c r="C25" s="37">
        <v>720676</v>
      </c>
      <c r="D25" s="37">
        <v>0</v>
      </c>
      <c r="E25" s="37">
        <v>0</v>
      </c>
      <c r="F25" s="37">
        <v>0</v>
      </c>
      <c r="G25" s="37">
        <v>2146902</v>
      </c>
      <c r="H25" s="37">
        <v>0</v>
      </c>
      <c r="I25" s="9">
        <v>0</v>
      </c>
      <c r="J25" s="31">
        <v>0</v>
      </c>
      <c r="K25" s="37">
        <v>2867578</v>
      </c>
      <c r="L25" s="37">
        <v>0</v>
      </c>
      <c r="M25" s="37">
        <v>0</v>
      </c>
      <c r="N25" s="14">
        <v>2867578</v>
      </c>
      <c r="O25" s="14">
        <v>2867578</v>
      </c>
      <c r="P25" s="14">
        <f t="shared" si="0"/>
        <v>0</v>
      </c>
    </row>
    <row r="26" spans="1:16" ht="12.75">
      <c r="A26" s="25" t="s">
        <v>42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56873824</v>
      </c>
      <c r="H26" s="37">
        <v>0</v>
      </c>
      <c r="I26" s="9">
        <v>0</v>
      </c>
      <c r="J26" s="31">
        <v>0</v>
      </c>
      <c r="K26" s="37">
        <v>56873824</v>
      </c>
      <c r="L26" s="37">
        <v>0</v>
      </c>
      <c r="M26" s="37">
        <v>0</v>
      </c>
      <c r="N26" s="14">
        <v>56873824</v>
      </c>
      <c r="O26" s="14">
        <v>56873824</v>
      </c>
      <c r="P26" s="14">
        <f t="shared" si="0"/>
        <v>0</v>
      </c>
    </row>
    <row r="27" spans="1:16" ht="12.75">
      <c r="A27" s="25" t="s">
        <v>43</v>
      </c>
      <c r="B27" s="37">
        <v>0</v>
      </c>
      <c r="C27" s="37">
        <v>633608</v>
      </c>
      <c r="D27" s="37">
        <v>0</v>
      </c>
      <c r="E27" s="37">
        <v>0</v>
      </c>
      <c r="F27" s="37">
        <v>0</v>
      </c>
      <c r="G27" s="37">
        <v>7027014</v>
      </c>
      <c r="H27" s="37">
        <v>0</v>
      </c>
      <c r="I27" s="9">
        <v>0</v>
      </c>
      <c r="J27" s="31">
        <v>0</v>
      </c>
      <c r="K27" s="37">
        <v>7660622</v>
      </c>
      <c r="L27" s="37">
        <v>18521377</v>
      </c>
      <c r="M27" s="37">
        <v>0</v>
      </c>
      <c r="N27" s="14">
        <v>26181999</v>
      </c>
      <c r="O27" s="14">
        <v>26181999</v>
      </c>
      <c r="P27" s="14">
        <f t="shared" si="0"/>
        <v>0</v>
      </c>
    </row>
    <row r="28" spans="1:16" ht="12.75">
      <c r="A28" s="25" t="s">
        <v>44</v>
      </c>
      <c r="B28" s="37">
        <v>800254</v>
      </c>
      <c r="C28" s="37">
        <v>0</v>
      </c>
      <c r="D28" s="37">
        <v>0</v>
      </c>
      <c r="E28" s="37">
        <v>0</v>
      </c>
      <c r="F28" s="37">
        <v>0</v>
      </c>
      <c r="G28" s="37">
        <v>4190366</v>
      </c>
      <c r="H28" s="37">
        <v>359466</v>
      </c>
      <c r="I28" s="9">
        <v>2002245</v>
      </c>
      <c r="J28" s="31">
        <v>2459390</v>
      </c>
      <c r="K28" s="37">
        <v>9811721</v>
      </c>
      <c r="L28" s="37">
        <v>0</v>
      </c>
      <c r="M28" s="37">
        <v>0</v>
      </c>
      <c r="N28" s="14">
        <v>9811721</v>
      </c>
      <c r="O28" s="14">
        <v>9811721</v>
      </c>
      <c r="P28" s="14">
        <f t="shared" si="0"/>
        <v>0</v>
      </c>
    </row>
    <row r="29" spans="1:16" ht="12.75">
      <c r="A29" s="25" t="s">
        <v>45</v>
      </c>
      <c r="B29" s="37">
        <v>464382</v>
      </c>
      <c r="C29" s="37">
        <v>922367</v>
      </c>
      <c r="D29" s="37">
        <v>0</v>
      </c>
      <c r="E29" s="37">
        <v>0</v>
      </c>
      <c r="F29" s="37">
        <v>0</v>
      </c>
      <c r="G29" s="37">
        <v>9347941</v>
      </c>
      <c r="H29" s="37">
        <v>0</v>
      </c>
      <c r="I29" s="9">
        <v>893855</v>
      </c>
      <c r="J29" s="31">
        <v>0</v>
      </c>
      <c r="K29" s="37">
        <v>11628545</v>
      </c>
      <c r="L29" s="37">
        <v>5073108</v>
      </c>
      <c r="M29" s="37">
        <v>0</v>
      </c>
      <c r="N29" s="14">
        <v>16701653</v>
      </c>
      <c r="O29" s="14">
        <v>16701653</v>
      </c>
      <c r="P29" s="14">
        <f t="shared" si="0"/>
        <v>0</v>
      </c>
    </row>
    <row r="30" spans="1:16" ht="12.75">
      <c r="A30" s="25" t="s">
        <v>46</v>
      </c>
      <c r="B30" s="37">
        <v>384931</v>
      </c>
      <c r="C30" s="37">
        <v>43192</v>
      </c>
      <c r="D30" s="37">
        <v>0</v>
      </c>
      <c r="E30" s="37">
        <v>0</v>
      </c>
      <c r="F30" s="37">
        <v>0</v>
      </c>
      <c r="G30" s="37">
        <v>160814</v>
      </c>
      <c r="H30" s="37">
        <v>0</v>
      </c>
      <c r="I30" s="9">
        <v>2942111</v>
      </c>
      <c r="J30" s="31">
        <v>0</v>
      </c>
      <c r="K30" s="37">
        <v>3531048</v>
      </c>
      <c r="L30" s="37">
        <v>10333504</v>
      </c>
      <c r="M30" s="37">
        <v>0</v>
      </c>
      <c r="N30" s="14">
        <v>13864552</v>
      </c>
      <c r="O30" s="14">
        <v>13864552</v>
      </c>
      <c r="P30" s="14">
        <f t="shared" si="0"/>
        <v>0</v>
      </c>
    </row>
    <row r="31" spans="1:16" ht="12.75">
      <c r="A31" s="25" t="s">
        <v>47</v>
      </c>
      <c r="B31" s="37">
        <v>0</v>
      </c>
      <c r="C31" s="37">
        <v>6989734</v>
      </c>
      <c r="D31" s="37">
        <v>0</v>
      </c>
      <c r="E31" s="37">
        <v>0</v>
      </c>
      <c r="F31" s="37">
        <v>0</v>
      </c>
      <c r="G31" s="37">
        <v>24909935</v>
      </c>
      <c r="H31" s="37">
        <v>0</v>
      </c>
      <c r="I31" s="9">
        <v>0</v>
      </c>
      <c r="J31" s="31">
        <v>0</v>
      </c>
      <c r="K31" s="37">
        <v>31899669</v>
      </c>
      <c r="L31" s="37">
        <v>13073703</v>
      </c>
      <c r="M31" s="37">
        <v>0</v>
      </c>
      <c r="N31" s="14">
        <v>44973372</v>
      </c>
      <c r="O31" s="14">
        <v>44973373</v>
      </c>
      <c r="P31" s="14">
        <f t="shared" si="0"/>
        <v>-1</v>
      </c>
    </row>
    <row r="32" spans="1:16" ht="12.75">
      <c r="A32" s="25" t="s">
        <v>48</v>
      </c>
      <c r="B32" s="37">
        <v>358912</v>
      </c>
      <c r="C32" s="37">
        <v>0</v>
      </c>
      <c r="D32" s="37">
        <v>0</v>
      </c>
      <c r="E32" s="37">
        <v>0</v>
      </c>
      <c r="F32" s="37">
        <v>0</v>
      </c>
      <c r="G32" s="37">
        <v>21898138</v>
      </c>
      <c r="H32" s="37">
        <v>0</v>
      </c>
      <c r="I32" s="9">
        <v>1044357</v>
      </c>
      <c r="J32" s="31">
        <v>0</v>
      </c>
      <c r="K32" s="37">
        <v>23301407</v>
      </c>
      <c r="L32" s="37">
        <v>0</v>
      </c>
      <c r="M32" s="37">
        <v>0</v>
      </c>
      <c r="N32" s="14">
        <v>23301407</v>
      </c>
      <c r="O32" s="14">
        <v>23301407</v>
      </c>
      <c r="P32" s="14">
        <f t="shared" si="0"/>
        <v>0</v>
      </c>
    </row>
    <row r="33" spans="1:16" ht="12.75">
      <c r="A33" s="25" t="s">
        <v>49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3018598</v>
      </c>
      <c r="H33" s="37">
        <v>0</v>
      </c>
      <c r="I33" s="9">
        <v>0</v>
      </c>
      <c r="J33" s="31">
        <v>0</v>
      </c>
      <c r="K33" s="37">
        <v>3018598</v>
      </c>
      <c r="L33" s="37">
        <v>0</v>
      </c>
      <c r="M33" s="37">
        <v>0</v>
      </c>
      <c r="N33" s="14">
        <v>3018598</v>
      </c>
      <c r="O33" s="14">
        <v>3018598</v>
      </c>
      <c r="P33" s="14">
        <f t="shared" si="0"/>
        <v>0</v>
      </c>
    </row>
    <row r="34" spans="1:16" ht="12.75">
      <c r="A34" s="25" t="s">
        <v>50</v>
      </c>
      <c r="B34" s="37">
        <v>0</v>
      </c>
      <c r="C34" s="37">
        <v>611563</v>
      </c>
      <c r="D34" s="37">
        <v>0</v>
      </c>
      <c r="E34" s="37">
        <v>0</v>
      </c>
      <c r="F34" s="37">
        <v>0</v>
      </c>
      <c r="G34" s="37">
        <v>31470359</v>
      </c>
      <c r="H34" s="37">
        <v>0</v>
      </c>
      <c r="I34" s="9">
        <v>0</v>
      </c>
      <c r="J34" s="31">
        <v>0</v>
      </c>
      <c r="K34" s="37">
        <v>32081922</v>
      </c>
      <c r="L34" s="37">
        <v>0</v>
      </c>
      <c r="M34" s="37">
        <v>0</v>
      </c>
      <c r="N34" s="14">
        <v>32081922</v>
      </c>
      <c r="O34" s="14">
        <v>32081922</v>
      </c>
      <c r="P34" s="14">
        <f t="shared" si="0"/>
        <v>0</v>
      </c>
    </row>
    <row r="35" spans="1:16" ht="12.75">
      <c r="A35" s="25" t="s">
        <v>51</v>
      </c>
      <c r="B35" s="37">
        <v>1798897</v>
      </c>
      <c r="C35" s="37">
        <v>2311974</v>
      </c>
      <c r="D35" s="37">
        <v>0</v>
      </c>
      <c r="E35" s="37">
        <v>0</v>
      </c>
      <c r="F35" s="37">
        <v>0</v>
      </c>
      <c r="G35" s="37">
        <v>0</v>
      </c>
      <c r="H35" s="37">
        <v>304939</v>
      </c>
      <c r="I35" s="9">
        <v>0</v>
      </c>
      <c r="J35" s="31">
        <v>0</v>
      </c>
      <c r="K35" s="37">
        <v>4415810</v>
      </c>
      <c r="L35" s="37">
        <v>18951733</v>
      </c>
      <c r="M35" s="37">
        <v>0</v>
      </c>
      <c r="N35" s="14">
        <v>23367543</v>
      </c>
      <c r="O35" s="14">
        <v>23367543</v>
      </c>
      <c r="P35" s="14">
        <f t="shared" si="0"/>
        <v>0</v>
      </c>
    </row>
    <row r="36" spans="1:16" ht="12.75">
      <c r="A36" s="25" t="s">
        <v>52</v>
      </c>
      <c r="B36" s="37">
        <v>441407</v>
      </c>
      <c r="C36" s="37">
        <v>1269112</v>
      </c>
      <c r="D36" s="37">
        <v>0</v>
      </c>
      <c r="E36" s="37">
        <v>0</v>
      </c>
      <c r="F36" s="37">
        <v>0</v>
      </c>
      <c r="G36" s="37">
        <v>21180216</v>
      </c>
      <c r="H36" s="37">
        <v>553660</v>
      </c>
      <c r="I36" s="9">
        <v>1224173</v>
      </c>
      <c r="J36" s="31">
        <v>0</v>
      </c>
      <c r="K36" s="37">
        <v>24668568</v>
      </c>
      <c r="L36" s="37">
        <v>0</v>
      </c>
      <c r="M36" s="37">
        <v>0</v>
      </c>
      <c r="N36" s="14">
        <v>24668568</v>
      </c>
      <c r="O36" s="14">
        <v>24668568</v>
      </c>
      <c r="P36" s="14">
        <f t="shared" si="0"/>
        <v>0</v>
      </c>
    </row>
    <row r="37" spans="1:16" ht="12.75">
      <c r="A37" s="25" t="s">
        <v>53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5467921</v>
      </c>
      <c r="H37" s="37">
        <v>9544</v>
      </c>
      <c r="I37" s="9">
        <v>469858</v>
      </c>
      <c r="J37" s="31">
        <v>0</v>
      </c>
      <c r="K37" s="37">
        <v>5947323</v>
      </c>
      <c r="L37" s="37">
        <v>345793</v>
      </c>
      <c r="M37" s="37">
        <v>0</v>
      </c>
      <c r="N37" s="14">
        <v>6293116</v>
      </c>
      <c r="O37" s="14">
        <v>6293116</v>
      </c>
      <c r="P37" s="14">
        <f t="shared" si="0"/>
        <v>0</v>
      </c>
    </row>
    <row r="38" spans="1:16" ht="12.75">
      <c r="A38" s="25" t="s">
        <v>54</v>
      </c>
      <c r="B38" s="37">
        <v>515081</v>
      </c>
      <c r="C38" s="37">
        <v>0</v>
      </c>
      <c r="D38" s="37">
        <v>0</v>
      </c>
      <c r="E38" s="37">
        <v>0</v>
      </c>
      <c r="F38" s="37">
        <v>0</v>
      </c>
      <c r="G38" s="37">
        <v>2384416</v>
      </c>
      <c r="H38" s="37">
        <v>285197</v>
      </c>
      <c r="I38" s="9">
        <v>5997</v>
      </c>
      <c r="J38" s="31">
        <v>0</v>
      </c>
      <c r="K38" s="37">
        <v>3190691</v>
      </c>
      <c r="L38" s="37">
        <v>0</v>
      </c>
      <c r="M38" s="37">
        <v>0</v>
      </c>
      <c r="N38" s="14">
        <v>3190691</v>
      </c>
      <c r="O38" s="14">
        <v>3190691</v>
      </c>
      <c r="P38" s="14">
        <f t="shared" si="0"/>
        <v>0</v>
      </c>
    </row>
    <row r="39" spans="1:16" ht="12.75">
      <c r="A39" s="25" t="s">
        <v>55</v>
      </c>
      <c r="B39" s="37">
        <v>1185833</v>
      </c>
      <c r="C39" s="37">
        <v>0</v>
      </c>
      <c r="D39" s="37">
        <v>0</v>
      </c>
      <c r="E39" s="37">
        <v>0</v>
      </c>
      <c r="F39" s="37">
        <v>0</v>
      </c>
      <c r="G39" s="37">
        <v>58632773</v>
      </c>
      <c r="H39" s="37">
        <v>0</v>
      </c>
      <c r="I39" s="9">
        <v>0</v>
      </c>
      <c r="J39" s="31">
        <v>9512456</v>
      </c>
      <c r="K39" s="37">
        <v>69331062</v>
      </c>
      <c r="L39" s="37">
        <v>308166</v>
      </c>
      <c r="M39" s="37">
        <v>0</v>
      </c>
      <c r="N39" s="14">
        <v>69639228</v>
      </c>
      <c r="O39" s="14">
        <v>69639228</v>
      </c>
      <c r="P39" s="14">
        <f t="shared" si="0"/>
        <v>0</v>
      </c>
    </row>
    <row r="40" spans="1:16" ht="12.75">
      <c r="A40" s="25" t="s">
        <v>56</v>
      </c>
      <c r="B40" s="37">
        <v>173554</v>
      </c>
      <c r="C40" s="37">
        <v>0</v>
      </c>
      <c r="D40" s="37">
        <v>0</v>
      </c>
      <c r="E40" s="37">
        <v>0</v>
      </c>
      <c r="F40" s="37">
        <v>0</v>
      </c>
      <c r="G40" s="37">
        <v>1354927</v>
      </c>
      <c r="H40" s="37">
        <v>7837</v>
      </c>
      <c r="I40" s="9">
        <v>0</v>
      </c>
      <c r="J40" s="31">
        <v>611887</v>
      </c>
      <c r="K40" s="37">
        <v>2148205</v>
      </c>
      <c r="L40" s="37">
        <v>357817</v>
      </c>
      <c r="M40" s="37">
        <v>0</v>
      </c>
      <c r="N40" s="14">
        <v>2506022</v>
      </c>
      <c r="O40" s="14">
        <v>2506022</v>
      </c>
      <c r="P40" s="14">
        <f t="shared" si="0"/>
        <v>0</v>
      </c>
    </row>
    <row r="41" spans="1:16" ht="12.75">
      <c r="A41" s="25" t="s">
        <v>57</v>
      </c>
      <c r="B41" s="37">
        <v>1157604</v>
      </c>
      <c r="C41" s="37">
        <v>1837529</v>
      </c>
      <c r="D41" s="37">
        <v>0</v>
      </c>
      <c r="E41" s="37">
        <v>0</v>
      </c>
      <c r="F41" s="37">
        <v>0</v>
      </c>
      <c r="G41" s="37">
        <v>3350192</v>
      </c>
      <c r="H41" s="37">
        <v>1424588</v>
      </c>
      <c r="I41" s="9">
        <v>0</v>
      </c>
      <c r="J41" s="31">
        <v>2824724</v>
      </c>
      <c r="K41" s="37">
        <v>10594637</v>
      </c>
      <c r="L41" s="37">
        <v>0</v>
      </c>
      <c r="M41" s="37">
        <v>0</v>
      </c>
      <c r="N41" s="14">
        <v>10594637</v>
      </c>
      <c r="O41" s="14">
        <v>10594637</v>
      </c>
      <c r="P41" s="14">
        <f t="shared" si="0"/>
        <v>0</v>
      </c>
    </row>
    <row r="42" spans="1:16" ht="12.75">
      <c r="A42" s="25" t="s">
        <v>58</v>
      </c>
      <c r="B42" s="37">
        <v>204558</v>
      </c>
      <c r="C42" s="37">
        <v>1053450</v>
      </c>
      <c r="D42" s="37">
        <v>0</v>
      </c>
      <c r="E42" s="37">
        <v>0</v>
      </c>
      <c r="F42" s="37">
        <v>0</v>
      </c>
      <c r="G42" s="37">
        <v>2666308</v>
      </c>
      <c r="H42" s="37">
        <v>143125</v>
      </c>
      <c r="I42" s="9">
        <v>150638</v>
      </c>
      <c r="J42" s="31">
        <v>363790</v>
      </c>
      <c r="K42" s="37">
        <v>4581869</v>
      </c>
      <c r="L42" s="37">
        <v>0</v>
      </c>
      <c r="M42" s="37">
        <v>0</v>
      </c>
      <c r="N42" s="14">
        <v>4581869</v>
      </c>
      <c r="O42" s="14">
        <v>4581870</v>
      </c>
      <c r="P42" s="14">
        <f t="shared" si="0"/>
        <v>-1</v>
      </c>
    </row>
    <row r="43" spans="1:16" ht="12.75">
      <c r="A43" s="25" t="s">
        <v>59</v>
      </c>
      <c r="B43" s="37">
        <v>0</v>
      </c>
      <c r="C43" s="37">
        <v>1874277</v>
      </c>
      <c r="D43" s="37">
        <v>0</v>
      </c>
      <c r="E43" s="37">
        <v>0</v>
      </c>
      <c r="F43" s="37">
        <v>0</v>
      </c>
      <c r="G43" s="37">
        <v>22487804</v>
      </c>
      <c r="H43" s="37">
        <v>378088</v>
      </c>
      <c r="I43" s="9">
        <v>1634009</v>
      </c>
      <c r="J43" s="31">
        <v>0</v>
      </c>
      <c r="K43" s="37">
        <v>26374178</v>
      </c>
      <c r="L43" s="37">
        <v>0</v>
      </c>
      <c r="M43" s="37">
        <v>0</v>
      </c>
      <c r="N43" s="14">
        <v>26374178</v>
      </c>
      <c r="O43" s="14">
        <v>26374178</v>
      </c>
      <c r="P43" s="14">
        <f t="shared" si="0"/>
        <v>0</v>
      </c>
    </row>
    <row r="44" spans="1:16" ht="12.75">
      <c r="A44" s="25" t="s">
        <v>60</v>
      </c>
      <c r="B44" s="37">
        <v>672600</v>
      </c>
      <c r="C44" s="37">
        <v>1119790</v>
      </c>
      <c r="D44" s="37">
        <v>0</v>
      </c>
      <c r="E44" s="37">
        <v>0</v>
      </c>
      <c r="F44" s="37">
        <v>0</v>
      </c>
      <c r="G44" s="37">
        <v>6515197</v>
      </c>
      <c r="H44" s="37">
        <v>0</v>
      </c>
      <c r="I44" s="9">
        <v>0</v>
      </c>
      <c r="J44" s="31">
        <v>0</v>
      </c>
      <c r="K44" s="37">
        <v>8307587</v>
      </c>
      <c r="L44" s="37">
        <v>0</v>
      </c>
      <c r="M44" s="37">
        <v>0</v>
      </c>
      <c r="N44" s="14">
        <v>8307587</v>
      </c>
      <c r="O44" s="14">
        <v>8307587</v>
      </c>
      <c r="P44" s="14">
        <f t="shared" si="0"/>
        <v>0</v>
      </c>
    </row>
    <row r="45" spans="1:16" ht="12.75">
      <c r="A45" s="25" t="s">
        <v>61</v>
      </c>
      <c r="B45" s="37">
        <v>102316</v>
      </c>
      <c r="C45" s="37">
        <v>0</v>
      </c>
      <c r="D45" s="37">
        <v>0</v>
      </c>
      <c r="E45" s="37">
        <v>0</v>
      </c>
      <c r="F45" s="37">
        <v>0</v>
      </c>
      <c r="G45" s="37">
        <v>1491948</v>
      </c>
      <c r="H45" s="37">
        <v>73692</v>
      </c>
      <c r="I45" s="9">
        <v>0</v>
      </c>
      <c r="J45" s="31">
        <v>0</v>
      </c>
      <c r="K45" s="37">
        <v>1667956</v>
      </c>
      <c r="L45" s="37">
        <v>912466</v>
      </c>
      <c r="M45" s="37">
        <v>0</v>
      </c>
      <c r="N45" s="14">
        <v>2580422</v>
      </c>
      <c r="O45" s="14">
        <v>2580422</v>
      </c>
      <c r="P45" s="14">
        <f t="shared" si="0"/>
        <v>0</v>
      </c>
    </row>
    <row r="46" spans="1:16" ht="12.75">
      <c r="A46" s="25" t="s">
        <v>62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32812804</v>
      </c>
      <c r="H46" s="37">
        <v>0</v>
      </c>
      <c r="I46" s="9">
        <v>0</v>
      </c>
      <c r="J46" s="31">
        <v>0</v>
      </c>
      <c r="K46" s="37">
        <v>32812804</v>
      </c>
      <c r="L46" s="37">
        <v>69171194</v>
      </c>
      <c r="M46" s="37">
        <v>0</v>
      </c>
      <c r="N46" s="14">
        <v>101983998</v>
      </c>
      <c r="O46" s="14">
        <v>101983998</v>
      </c>
      <c r="P46" s="14">
        <f t="shared" si="0"/>
        <v>0</v>
      </c>
    </row>
    <row r="47" spans="1:16" ht="12.75">
      <c r="A47" s="25" t="s">
        <v>63</v>
      </c>
      <c r="B47" s="37">
        <v>100974</v>
      </c>
      <c r="C47" s="37">
        <v>437868</v>
      </c>
      <c r="D47" s="37">
        <v>0</v>
      </c>
      <c r="E47" s="37">
        <v>0</v>
      </c>
      <c r="F47" s="37">
        <v>0</v>
      </c>
      <c r="G47" s="37">
        <v>69488996</v>
      </c>
      <c r="H47" s="37">
        <v>0</v>
      </c>
      <c r="I47" s="9">
        <v>0</v>
      </c>
      <c r="J47" s="31">
        <v>96818</v>
      </c>
      <c r="K47" s="37">
        <v>70124656</v>
      </c>
      <c r="L47" s="37">
        <v>0</v>
      </c>
      <c r="M47" s="37">
        <v>0</v>
      </c>
      <c r="N47" s="14">
        <v>70124656</v>
      </c>
      <c r="O47" s="14">
        <v>70124656</v>
      </c>
      <c r="P47" s="14">
        <f t="shared" si="0"/>
        <v>0</v>
      </c>
    </row>
    <row r="48" spans="1:16" ht="12.75">
      <c r="A48" s="25" t="s">
        <v>64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24909979</v>
      </c>
      <c r="H48" s="37">
        <v>0</v>
      </c>
      <c r="I48" s="9">
        <v>0</v>
      </c>
      <c r="J48" s="31">
        <v>0</v>
      </c>
      <c r="K48" s="37">
        <v>24909979</v>
      </c>
      <c r="L48" s="37">
        <v>0</v>
      </c>
      <c r="M48" s="37">
        <v>0</v>
      </c>
      <c r="N48" s="14">
        <v>24909979</v>
      </c>
      <c r="O48" s="14">
        <v>24909979</v>
      </c>
      <c r="P48" s="14">
        <f t="shared" si="0"/>
        <v>0</v>
      </c>
    </row>
    <row r="49" spans="1:16" ht="12.75">
      <c r="A49" s="25" t="s">
        <v>65</v>
      </c>
      <c r="B49" s="37">
        <v>2119517</v>
      </c>
      <c r="C49" s="37">
        <v>0</v>
      </c>
      <c r="D49" s="37">
        <v>0</v>
      </c>
      <c r="E49" s="37">
        <v>0</v>
      </c>
      <c r="F49" s="37">
        <v>0</v>
      </c>
      <c r="G49" s="37">
        <v>17261685</v>
      </c>
      <c r="H49" s="37">
        <v>27588</v>
      </c>
      <c r="I49" s="9">
        <v>0</v>
      </c>
      <c r="J49" s="31">
        <v>0</v>
      </c>
      <c r="K49" s="37">
        <v>19408790</v>
      </c>
      <c r="L49" s="37">
        <v>0</v>
      </c>
      <c r="M49" s="37">
        <v>0</v>
      </c>
      <c r="N49" s="14">
        <v>19408790</v>
      </c>
      <c r="O49" s="14">
        <v>19408790</v>
      </c>
      <c r="P49" s="14">
        <f t="shared" si="0"/>
        <v>0</v>
      </c>
    </row>
    <row r="50" spans="1:16" ht="12.75">
      <c r="A50" s="25" t="s">
        <v>66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50159193</v>
      </c>
      <c r="H50" s="37">
        <v>0</v>
      </c>
      <c r="I50" s="9">
        <v>0</v>
      </c>
      <c r="J50" s="31">
        <v>0</v>
      </c>
      <c r="K50" s="37">
        <v>50159193</v>
      </c>
      <c r="L50" s="37">
        <v>5177611</v>
      </c>
      <c r="M50" s="37">
        <v>0</v>
      </c>
      <c r="N50" s="14">
        <v>55336804</v>
      </c>
      <c r="O50" s="14">
        <v>55336804</v>
      </c>
      <c r="P50" s="14">
        <f t="shared" si="0"/>
        <v>0</v>
      </c>
    </row>
    <row r="51" spans="1:16" ht="12.75">
      <c r="A51" s="25" t="s">
        <v>89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9">
        <v>0</v>
      </c>
      <c r="J51" s="31">
        <v>0</v>
      </c>
      <c r="K51" s="37">
        <v>0</v>
      </c>
      <c r="L51" s="37">
        <v>0</v>
      </c>
      <c r="M51" s="37">
        <v>0</v>
      </c>
      <c r="N51" s="14"/>
      <c r="O51" s="14"/>
      <c r="P51" s="14"/>
    </row>
    <row r="52" spans="1:16" ht="12.75">
      <c r="A52" s="25" t="s">
        <v>67</v>
      </c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37">
        <v>6633774</v>
      </c>
      <c r="H52" s="37">
        <v>0</v>
      </c>
      <c r="I52" s="9">
        <v>0</v>
      </c>
      <c r="J52" s="31">
        <v>0</v>
      </c>
      <c r="K52" s="37">
        <v>6633774</v>
      </c>
      <c r="L52" s="37">
        <v>0</v>
      </c>
      <c r="M52" s="37">
        <v>0</v>
      </c>
      <c r="N52" s="14">
        <v>6633774</v>
      </c>
      <c r="O52" s="14">
        <v>6633774</v>
      </c>
      <c r="P52" s="14">
        <f t="shared" si="0"/>
        <v>0</v>
      </c>
    </row>
    <row r="53" spans="1:16" ht="12.75">
      <c r="A53" s="25" t="s">
        <v>68</v>
      </c>
      <c r="B53" s="37">
        <v>0</v>
      </c>
      <c r="C53" s="6">
        <v>0</v>
      </c>
      <c r="D53" s="37">
        <v>0</v>
      </c>
      <c r="E53" s="37">
        <v>0</v>
      </c>
      <c r="F53" s="37">
        <v>0</v>
      </c>
      <c r="G53" s="37">
        <v>9867439</v>
      </c>
      <c r="H53" s="37">
        <v>0</v>
      </c>
      <c r="I53" s="9">
        <v>0</v>
      </c>
      <c r="J53" s="31">
        <v>0</v>
      </c>
      <c r="K53" s="37">
        <v>9867439</v>
      </c>
      <c r="L53" s="37">
        <v>0</v>
      </c>
      <c r="M53" s="37">
        <v>0</v>
      </c>
      <c r="N53" s="14">
        <v>9867439</v>
      </c>
      <c r="O53" s="14">
        <v>9867439</v>
      </c>
      <c r="P53" s="14">
        <f t="shared" si="0"/>
        <v>0</v>
      </c>
    </row>
    <row r="54" spans="1:16" ht="12.75">
      <c r="A54" s="25" t="s">
        <v>69</v>
      </c>
      <c r="B54" s="37">
        <v>0</v>
      </c>
      <c r="C54" s="37">
        <v>0</v>
      </c>
      <c r="D54" s="37">
        <v>0</v>
      </c>
      <c r="E54" s="37">
        <v>0</v>
      </c>
      <c r="F54" s="37">
        <v>0</v>
      </c>
      <c r="G54" s="37">
        <v>1710801</v>
      </c>
      <c r="H54" s="37">
        <v>0</v>
      </c>
      <c r="I54" s="9">
        <v>0</v>
      </c>
      <c r="J54" s="31">
        <v>0</v>
      </c>
      <c r="K54" s="37">
        <v>1710801</v>
      </c>
      <c r="L54" s="37">
        <v>0</v>
      </c>
      <c r="M54" s="37">
        <v>0</v>
      </c>
      <c r="N54" s="14">
        <v>1710801</v>
      </c>
      <c r="O54" s="14">
        <v>1710801</v>
      </c>
      <c r="P54" s="14">
        <f t="shared" si="0"/>
        <v>0</v>
      </c>
    </row>
    <row r="55" spans="1:16" ht="12.75">
      <c r="A55" s="25" t="s">
        <v>70</v>
      </c>
      <c r="B55" s="37">
        <v>1622834</v>
      </c>
      <c r="C55" s="37">
        <v>5215137</v>
      </c>
      <c r="D55" s="37">
        <v>0</v>
      </c>
      <c r="E55" s="37">
        <v>0</v>
      </c>
      <c r="F55" s="37">
        <v>0</v>
      </c>
      <c r="G55" s="37">
        <v>29135080</v>
      </c>
      <c r="H55" s="37">
        <v>615935</v>
      </c>
      <c r="I55" s="9">
        <v>0</v>
      </c>
      <c r="J55" s="31">
        <v>1113202</v>
      </c>
      <c r="K55" s="37">
        <v>37702188</v>
      </c>
      <c r="L55" s="37">
        <v>0</v>
      </c>
      <c r="M55" s="37">
        <v>0</v>
      </c>
      <c r="N55" s="14">
        <v>37702188</v>
      </c>
      <c r="O55" s="14">
        <v>37702188</v>
      </c>
      <c r="P55" s="14">
        <f t="shared" si="0"/>
        <v>0</v>
      </c>
    </row>
    <row r="56" spans="1:16" ht="12.75">
      <c r="A56" s="25" t="s">
        <v>71</v>
      </c>
      <c r="B56" s="37">
        <v>85452</v>
      </c>
      <c r="C56" s="37">
        <v>0</v>
      </c>
      <c r="D56" s="37">
        <v>0</v>
      </c>
      <c r="E56" s="37">
        <v>0</v>
      </c>
      <c r="F56" s="37">
        <v>0</v>
      </c>
      <c r="G56" s="37">
        <v>13005686</v>
      </c>
      <c r="H56" s="37">
        <v>0</v>
      </c>
      <c r="I56" s="9">
        <v>0</v>
      </c>
      <c r="J56" s="31">
        <v>0</v>
      </c>
      <c r="K56" s="37">
        <v>13091138</v>
      </c>
      <c r="L56" s="37">
        <v>46752991</v>
      </c>
      <c r="M56" s="37">
        <v>0</v>
      </c>
      <c r="N56" s="14">
        <v>59844129</v>
      </c>
      <c r="O56" s="14">
        <v>59844129</v>
      </c>
      <c r="P56" s="14">
        <f t="shared" si="0"/>
        <v>0</v>
      </c>
    </row>
    <row r="57" spans="1:16" ht="12.75">
      <c r="A57" s="25" t="s">
        <v>72</v>
      </c>
      <c r="B57" s="37">
        <v>0</v>
      </c>
      <c r="C57" s="37">
        <v>0</v>
      </c>
      <c r="D57" s="37">
        <v>0</v>
      </c>
      <c r="E57" s="37">
        <v>0</v>
      </c>
      <c r="F57" s="37">
        <v>0</v>
      </c>
      <c r="G57" s="37">
        <v>12591564</v>
      </c>
      <c r="H57" s="37">
        <v>0</v>
      </c>
      <c r="I57" s="9">
        <v>0</v>
      </c>
      <c r="J57" s="31">
        <v>0</v>
      </c>
      <c r="K57" s="37">
        <v>12591564</v>
      </c>
      <c r="L57" s="37">
        <v>0</v>
      </c>
      <c r="M57" s="37">
        <v>0</v>
      </c>
      <c r="N57" s="14">
        <v>12591564</v>
      </c>
      <c r="O57" s="14">
        <v>12591564</v>
      </c>
      <c r="P57" s="14">
        <f t="shared" si="0"/>
        <v>0</v>
      </c>
    </row>
    <row r="58" spans="1:16" ht="12.75">
      <c r="A58" s="25" t="s">
        <v>73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16429187</v>
      </c>
      <c r="H58" s="37">
        <v>0</v>
      </c>
      <c r="I58" s="9">
        <v>4899580</v>
      </c>
      <c r="J58" s="31">
        <v>0</v>
      </c>
      <c r="K58" s="37">
        <v>21328767</v>
      </c>
      <c r="L58" s="37">
        <v>0</v>
      </c>
      <c r="M58" s="37">
        <v>0</v>
      </c>
      <c r="N58" s="14">
        <v>21328767</v>
      </c>
      <c r="O58" s="14">
        <v>21328766</v>
      </c>
      <c r="P58" s="14">
        <f t="shared" si="0"/>
        <v>1</v>
      </c>
    </row>
    <row r="59" spans="1:16" ht="12.75">
      <c r="A59" s="25" t="s">
        <v>182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9">
        <v>0</v>
      </c>
      <c r="J59" s="31">
        <v>0</v>
      </c>
      <c r="K59" s="37">
        <v>0</v>
      </c>
      <c r="L59" s="37">
        <v>0</v>
      </c>
      <c r="M59" s="37">
        <v>0</v>
      </c>
      <c r="N59" s="14"/>
      <c r="O59" s="14"/>
      <c r="P59" s="14"/>
    </row>
    <row r="60" spans="1:16" ht="12.75">
      <c r="A60" s="25" t="s">
        <v>74</v>
      </c>
      <c r="B60" s="37">
        <v>166595</v>
      </c>
      <c r="C60" s="37">
        <v>365361</v>
      </c>
      <c r="D60" s="37">
        <v>0</v>
      </c>
      <c r="E60" s="37">
        <v>0</v>
      </c>
      <c r="F60" s="37">
        <v>0</v>
      </c>
      <c r="G60" s="37">
        <v>3084068</v>
      </c>
      <c r="H60" s="37">
        <v>0</v>
      </c>
      <c r="I60" s="9">
        <v>200925</v>
      </c>
      <c r="J60" s="31">
        <v>127938</v>
      </c>
      <c r="K60" s="37">
        <v>3944887</v>
      </c>
      <c r="L60" s="37">
        <v>0</v>
      </c>
      <c r="M60" s="37">
        <v>0</v>
      </c>
      <c r="N60" s="14">
        <v>3944887</v>
      </c>
      <c r="O60" s="14">
        <v>3944887</v>
      </c>
      <c r="P60" s="14">
        <f t="shared" si="0"/>
        <v>0</v>
      </c>
    </row>
    <row r="61" spans="1:16" ht="12.75">
      <c r="A61" s="25" t="s">
        <v>75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41883444</v>
      </c>
      <c r="H61" s="37">
        <v>0</v>
      </c>
      <c r="I61" s="9">
        <v>0</v>
      </c>
      <c r="J61" s="31">
        <v>0</v>
      </c>
      <c r="K61" s="37">
        <v>41883444</v>
      </c>
      <c r="L61" s="37">
        <v>0</v>
      </c>
      <c r="M61" s="37">
        <v>0</v>
      </c>
      <c r="N61" s="14">
        <v>41883444</v>
      </c>
      <c r="O61" s="14">
        <v>41883444</v>
      </c>
      <c r="P61" s="14">
        <f t="shared" si="0"/>
        <v>0</v>
      </c>
    </row>
    <row r="62" spans="1:16" ht="12.75">
      <c r="A62" s="25" t="s">
        <v>77</v>
      </c>
      <c r="B62" s="37">
        <v>0</v>
      </c>
      <c r="C62" s="37">
        <v>1761456</v>
      </c>
      <c r="D62" s="37">
        <v>0</v>
      </c>
      <c r="E62" s="37">
        <v>0</v>
      </c>
      <c r="F62" s="37">
        <v>0</v>
      </c>
      <c r="G62" s="37">
        <v>4087668</v>
      </c>
      <c r="H62" s="37">
        <v>0</v>
      </c>
      <c r="I62" s="9">
        <v>2877881</v>
      </c>
      <c r="J62" s="31">
        <v>0</v>
      </c>
      <c r="K62" s="37">
        <v>8727005</v>
      </c>
      <c r="L62" s="37">
        <v>0</v>
      </c>
      <c r="M62" s="37">
        <v>0</v>
      </c>
      <c r="N62" s="14">
        <v>8727005</v>
      </c>
      <c r="O62" s="14">
        <v>8727005</v>
      </c>
      <c r="P62" s="14">
        <f t="shared" si="0"/>
        <v>0</v>
      </c>
    </row>
    <row r="63" spans="1:16" ht="12.75">
      <c r="A63" s="25" t="s">
        <v>76</v>
      </c>
      <c r="B63" s="37">
        <v>4279217</v>
      </c>
      <c r="C63" s="37">
        <v>0</v>
      </c>
      <c r="D63" s="37">
        <v>0</v>
      </c>
      <c r="E63" s="37">
        <v>0</v>
      </c>
      <c r="F63" s="37">
        <v>0</v>
      </c>
      <c r="G63" s="37">
        <v>17169155</v>
      </c>
      <c r="H63" s="37">
        <v>11017</v>
      </c>
      <c r="I63" s="9">
        <v>3051962</v>
      </c>
      <c r="J63" s="31">
        <v>0</v>
      </c>
      <c r="K63" s="37">
        <v>24511351</v>
      </c>
      <c r="L63" s="37">
        <v>0</v>
      </c>
      <c r="M63" s="37">
        <v>0</v>
      </c>
      <c r="N63" s="14">
        <v>24511351</v>
      </c>
      <c r="O63" s="14">
        <v>24511351</v>
      </c>
      <c r="P63" s="14">
        <f t="shared" si="0"/>
        <v>0</v>
      </c>
    </row>
    <row r="64" spans="1:16" ht="12.75">
      <c r="A64" s="25" t="s">
        <v>78</v>
      </c>
      <c r="B64" s="37">
        <v>373640</v>
      </c>
      <c r="C64" s="37">
        <v>788158</v>
      </c>
      <c r="D64" s="37">
        <v>0</v>
      </c>
      <c r="E64" s="37">
        <v>0</v>
      </c>
      <c r="F64" s="37">
        <v>0</v>
      </c>
      <c r="G64" s="37">
        <v>0</v>
      </c>
      <c r="H64" s="37">
        <v>146482</v>
      </c>
      <c r="I64" s="9">
        <v>221163</v>
      </c>
      <c r="J64" s="31">
        <v>20295</v>
      </c>
      <c r="K64" s="37">
        <v>1549738</v>
      </c>
      <c r="L64" s="37">
        <v>1265303</v>
      </c>
      <c r="M64" s="37">
        <v>0</v>
      </c>
      <c r="N64" s="14">
        <v>2815041</v>
      </c>
      <c r="O64" s="14">
        <v>2815041</v>
      </c>
      <c r="P64" s="14">
        <f t="shared" si="0"/>
        <v>0</v>
      </c>
    </row>
    <row r="65" spans="1:16" ht="9.75" customHeight="1">
      <c r="A65" s="36"/>
      <c r="B65" s="6"/>
      <c r="C65" s="6"/>
      <c r="D65" s="6"/>
      <c r="E65" s="6"/>
      <c r="F65" s="6"/>
      <c r="G65" s="6"/>
      <c r="H65" s="6"/>
      <c r="I65" s="6"/>
      <c r="J65" s="14"/>
      <c r="K65" s="6"/>
      <c r="L65" s="6"/>
      <c r="M65" s="6"/>
      <c r="N65" s="14"/>
      <c r="O65" s="14"/>
      <c r="P65" s="14"/>
    </row>
    <row r="66" spans="1:16" ht="21.75" customHeight="1">
      <c r="A66" s="85" t="s">
        <v>13</v>
      </c>
      <c r="B66" s="86">
        <v>30676939</v>
      </c>
      <c r="C66" s="86">
        <v>32985593</v>
      </c>
      <c r="D66" s="86">
        <v>0</v>
      </c>
      <c r="E66" s="86">
        <v>0</v>
      </c>
      <c r="F66" s="86">
        <v>0</v>
      </c>
      <c r="G66" s="86">
        <v>850936993</v>
      </c>
      <c r="H66" s="86">
        <v>4517639</v>
      </c>
      <c r="I66" s="86">
        <v>38560437</v>
      </c>
      <c r="J66" s="86">
        <v>24967980</v>
      </c>
      <c r="K66" s="86">
        <v>982645581</v>
      </c>
      <c r="L66" s="86">
        <v>194879199</v>
      </c>
      <c r="M66" s="86">
        <v>0</v>
      </c>
      <c r="N66" s="37">
        <f>SUM(N10:N65)</f>
        <v>1177524780</v>
      </c>
      <c r="O66" s="37">
        <f>SUM(O10:O65)</f>
        <v>1177524781</v>
      </c>
      <c r="P66" s="14">
        <v>-1</v>
      </c>
    </row>
    <row r="67" spans="1:13" ht="12.75">
      <c r="A67" s="36"/>
      <c r="B67" s="6"/>
      <c r="C67" s="6"/>
      <c r="D67" s="6"/>
      <c r="E67" s="6"/>
      <c r="F67" s="6"/>
      <c r="G67" s="6"/>
      <c r="H67" s="6"/>
      <c r="I67" s="6"/>
      <c r="J67" s="14"/>
      <c r="K67" s="6"/>
      <c r="L67" s="6"/>
      <c r="M67" s="6"/>
    </row>
    <row r="68" spans="1:13" ht="12.75">
      <c r="A68" s="36"/>
      <c r="B68" s="6"/>
      <c r="C68" s="6"/>
      <c r="D68" s="37"/>
      <c r="E68" s="37"/>
      <c r="F68" s="37"/>
      <c r="G68" s="6"/>
      <c r="H68" s="25" t="s">
        <v>79</v>
      </c>
      <c r="I68" s="38" t="s">
        <v>79</v>
      </c>
      <c r="J68" s="14"/>
      <c r="K68" s="6"/>
      <c r="L68" s="6"/>
      <c r="M68" s="6"/>
    </row>
    <row r="69" spans="1:13" ht="12.75">
      <c r="A69" s="6" t="s">
        <v>79</v>
      </c>
      <c r="B69" s="6"/>
      <c r="C69" s="6"/>
      <c r="D69" s="6"/>
      <c r="E69" s="6"/>
      <c r="F69" s="6"/>
      <c r="G69" s="6"/>
      <c r="H69" s="28"/>
      <c r="I69" s="6" t="s">
        <v>79</v>
      </c>
      <c r="J69" s="31" t="s">
        <v>79</v>
      </c>
      <c r="K69" s="6"/>
      <c r="L69" s="6"/>
      <c r="M69" s="6"/>
    </row>
    <row r="70" spans="1:13" ht="12.75">
      <c r="A70" s="36"/>
      <c r="B70" s="6"/>
      <c r="C70" s="6"/>
      <c r="D70" s="37"/>
      <c r="E70" s="37"/>
      <c r="F70" s="37"/>
      <c r="G70" s="6"/>
      <c r="H70" s="28"/>
      <c r="I70" s="6"/>
      <c r="J70" s="14"/>
      <c r="K70" s="6"/>
      <c r="L70" s="6"/>
      <c r="M70" s="6"/>
    </row>
    <row r="71" spans="1:13" ht="12.75">
      <c r="A71" s="36"/>
      <c r="B71" s="6"/>
      <c r="C71" s="6"/>
      <c r="D71" s="6"/>
      <c r="E71" s="6"/>
      <c r="F71" s="6"/>
      <c r="G71" s="6"/>
      <c r="H71" s="28"/>
      <c r="I71" s="6"/>
      <c r="J71" s="14"/>
      <c r="K71" s="6"/>
      <c r="L71" s="6"/>
      <c r="M71" s="6"/>
    </row>
    <row r="72" spans="1:13" ht="12.75">
      <c r="A72" s="36"/>
      <c r="B72" s="6"/>
      <c r="C72" s="6"/>
      <c r="D72" s="37"/>
      <c r="E72" s="37"/>
      <c r="F72" s="37"/>
      <c r="G72" s="6"/>
      <c r="H72" s="28"/>
      <c r="I72" s="6"/>
      <c r="J72" s="14"/>
      <c r="K72" s="6"/>
      <c r="L72" s="6"/>
      <c r="M72" s="6"/>
    </row>
    <row r="73" spans="1:13" ht="12.75">
      <c r="A73" s="36"/>
      <c r="B73" s="6"/>
      <c r="C73" s="6"/>
      <c r="D73" s="6"/>
      <c r="E73" s="6"/>
      <c r="F73" s="6"/>
      <c r="G73" s="6"/>
      <c r="H73" s="28"/>
      <c r="I73" s="6"/>
      <c r="J73" s="14"/>
      <c r="K73" s="6"/>
      <c r="L73" s="6"/>
      <c r="M73" s="6"/>
    </row>
    <row r="74" spans="1:13" ht="12.75">
      <c r="A74" s="36"/>
      <c r="B74" s="6"/>
      <c r="C74" s="6"/>
      <c r="D74" s="6"/>
      <c r="E74" s="6"/>
      <c r="F74" s="6"/>
      <c r="G74" s="6"/>
      <c r="H74" s="28"/>
      <c r="I74" s="6"/>
      <c r="J74" s="14"/>
      <c r="K74" s="6"/>
      <c r="L74" s="6"/>
      <c r="M74" s="6"/>
    </row>
    <row r="75" spans="1:13" ht="12.75">
      <c r="A75" s="36"/>
      <c r="B75" s="6"/>
      <c r="C75" s="6"/>
      <c r="D75" s="6"/>
      <c r="E75" s="6"/>
      <c r="F75" s="6"/>
      <c r="G75" s="6"/>
      <c r="H75" s="28"/>
      <c r="I75" s="6"/>
      <c r="J75" s="14"/>
      <c r="K75" s="6"/>
      <c r="L75" s="6"/>
      <c r="M75" s="6"/>
    </row>
  </sheetData>
  <mergeCells count="1">
    <mergeCell ref="D1:J3"/>
  </mergeCells>
  <printOptions horizontalCentered="1"/>
  <pageMargins left="0" right="0" top="1" bottom="0" header="0" footer="0"/>
  <pageSetup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0" customWidth="1"/>
    <col min="2" max="3" width="8.7109375" style="0" customWidth="1"/>
    <col min="4" max="4" width="10.57421875" style="0" customWidth="1"/>
    <col min="5" max="5" width="9.57421875" style="0" customWidth="1"/>
    <col min="8" max="8" width="11.140625" style="0" customWidth="1"/>
    <col min="9" max="9" width="8.57421875" style="0" hidden="1" customWidth="1"/>
    <col min="10" max="10" width="9.7109375" style="0" hidden="1" customWidth="1"/>
    <col min="11" max="11" width="9.28125" style="0" hidden="1" customWidth="1"/>
    <col min="12" max="12" width="9.57421875" style="0" hidden="1" customWidth="1"/>
    <col min="13" max="13" width="9.57421875" style="0" customWidth="1"/>
    <col min="14" max="14" width="11.421875" style="0" customWidth="1"/>
    <col min="15" max="16" width="10.8515625" style="0" hidden="1" customWidth="1"/>
    <col min="17" max="17" width="9.57421875" style="0" hidden="1" customWidth="1"/>
    <col min="18" max="18" width="9.57421875" style="0" customWidth="1"/>
    <col min="19" max="19" width="9.7109375" style="0" customWidth="1"/>
    <col min="21" max="21" width="10.8515625" style="0" customWidth="1"/>
    <col min="22" max="22" width="9.7109375" style="0" customWidth="1"/>
    <col min="23" max="25" width="9.57421875" style="0" customWidth="1"/>
    <col min="28" max="28" width="9.57421875" style="0" customWidth="1"/>
  </cols>
  <sheetData>
    <row r="1" spans="1:28" ht="12.75">
      <c r="A1" s="47" t="s">
        <v>192</v>
      </c>
      <c r="B1" s="47"/>
      <c r="C1" s="67"/>
      <c r="D1" s="66" t="s">
        <v>134</v>
      </c>
      <c r="E1" s="67"/>
      <c r="F1" s="67"/>
      <c r="G1" s="67"/>
      <c r="H1" s="67"/>
      <c r="I1" s="47"/>
      <c r="J1" s="47"/>
      <c r="K1" s="47"/>
      <c r="L1" s="47"/>
      <c r="M1" s="47"/>
      <c r="N1" s="4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2.75">
      <c r="A2" s="49" t="s">
        <v>172</v>
      </c>
      <c r="B2" s="47"/>
      <c r="C2" s="67"/>
      <c r="D2" s="66"/>
      <c r="E2" s="66" t="s">
        <v>171</v>
      </c>
      <c r="F2" s="83"/>
      <c r="G2" s="67"/>
      <c r="H2" s="67"/>
      <c r="I2" s="47"/>
      <c r="J2" s="47"/>
      <c r="K2" s="47"/>
      <c r="L2" s="47"/>
      <c r="M2" s="47"/>
      <c r="N2" s="4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3.5" thickBot="1">
      <c r="A3" s="47"/>
      <c r="B3" s="47"/>
      <c r="C3" s="67"/>
      <c r="D3" s="67"/>
      <c r="E3" s="92"/>
      <c r="F3" s="67"/>
      <c r="G3" s="93"/>
      <c r="H3" s="67"/>
      <c r="I3" s="47"/>
      <c r="J3" s="47"/>
      <c r="K3" s="47"/>
      <c r="L3" s="47"/>
      <c r="M3" s="47"/>
      <c r="N3" s="4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0" ht="12.75">
      <c r="A4" s="8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6"/>
      <c r="O4" s="6"/>
      <c r="P4" s="6"/>
      <c r="Q4" s="6"/>
      <c r="R4" s="6"/>
      <c r="S4" s="6"/>
      <c r="T4" s="6"/>
    </row>
    <row r="5" spans="1:20" ht="12.75">
      <c r="A5" s="54"/>
      <c r="B5" s="55"/>
      <c r="C5" s="56" t="s">
        <v>3</v>
      </c>
      <c r="D5" s="89"/>
      <c r="E5" s="56" t="s">
        <v>173</v>
      </c>
      <c r="F5" s="56" t="s">
        <v>173</v>
      </c>
      <c r="G5" s="56" t="s">
        <v>173</v>
      </c>
      <c r="H5" s="56" t="s">
        <v>13</v>
      </c>
      <c r="I5" s="56"/>
      <c r="J5" s="56"/>
      <c r="K5" s="56"/>
      <c r="L5" s="56"/>
      <c r="M5" s="55"/>
      <c r="N5" s="59"/>
      <c r="O5" s="28"/>
      <c r="P5" s="28"/>
      <c r="Q5" s="28"/>
      <c r="R5" s="28"/>
      <c r="S5" s="28"/>
      <c r="T5" s="28"/>
    </row>
    <row r="6" spans="1:20" ht="15.75" customHeight="1">
      <c r="A6" s="54"/>
      <c r="B6" s="56" t="s">
        <v>3</v>
      </c>
      <c r="C6" s="57" t="s">
        <v>92</v>
      </c>
      <c r="D6" s="57" t="s">
        <v>1</v>
      </c>
      <c r="E6" s="57" t="s">
        <v>99</v>
      </c>
      <c r="F6" s="57" t="s">
        <v>99</v>
      </c>
      <c r="G6" s="57" t="s">
        <v>99</v>
      </c>
      <c r="H6" s="56" t="s">
        <v>9</v>
      </c>
      <c r="I6" s="56"/>
      <c r="J6" s="56" t="s">
        <v>174</v>
      </c>
      <c r="K6" s="56" t="s">
        <v>91</v>
      </c>
      <c r="L6" s="56"/>
      <c r="M6" s="55"/>
      <c r="N6" s="59"/>
      <c r="O6" s="27" t="s">
        <v>7</v>
      </c>
      <c r="P6" s="30"/>
      <c r="Q6" s="30"/>
      <c r="R6" s="28"/>
      <c r="S6" s="28"/>
      <c r="T6" s="28"/>
    </row>
    <row r="7" spans="1:20" ht="13.5" customHeight="1">
      <c r="A7" s="90" t="s">
        <v>16</v>
      </c>
      <c r="B7" s="57" t="s">
        <v>90</v>
      </c>
      <c r="C7" s="57" t="s">
        <v>2</v>
      </c>
      <c r="D7" s="57" t="s">
        <v>4</v>
      </c>
      <c r="E7" s="57" t="s">
        <v>150</v>
      </c>
      <c r="F7" s="57" t="s">
        <v>151</v>
      </c>
      <c r="G7" s="57" t="s">
        <v>152</v>
      </c>
      <c r="H7" s="56" t="s">
        <v>175</v>
      </c>
      <c r="I7" s="57" t="s">
        <v>100</v>
      </c>
      <c r="J7" s="56" t="s">
        <v>81</v>
      </c>
      <c r="K7" s="56" t="s">
        <v>81</v>
      </c>
      <c r="L7" s="56"/>
      <c r="M7" s="57" t="s">
        <v>93</v>
      </c>
      <c r="N7" s="59"/>
      <c r="O7" s="27" t="s">
        <v>3</v>
      </c>
      <c r="P7" s="27" t="s">
        <v>15</v>
      </c>
      <c r="Q7" s="30"/>
      <c r="R7" s="28"/>
      <c r="S7" s="28"/>
      <c r="T7" s="28"/>
    </row>
    <row r="8" spans="1:20" ht="12" customHeight="1">
      <c r="A8" s="54"/>
      <c r="B8" s="57" t="s">
        <v>6</v>
      </c>
      <c r="C8" s="57" t="s">
        <v>168</v>
      </c>
      <c r="D8" s="57" t="s">
        <v>149</v>
      </c>
      <c r="E8" s="57" t="s">
        <v>142</v>
      </c>
      <c r="F8" s="57" t="s">
        <v>143</v>
      </c>
      <c r="G8" s="57" t="s">
        <v>144</v>
      </c>
      <c r="H8" s="56" t="s">
        <v>113</v>
      </c>
      <c r="I8" s="57" t="s">
        <v>101</v>
      </c>
      <c r="J8" s="56" t="s">
        <v>114</v>
      </c>
      <c r="K8" s="56" t="s">
        <v>114</v>
      </c>
      <c r="L8" s="56"/>
      <c r="M8" s="57" t="s">
        <v>94</v>
      </c>
      <c r="N8" s="61" t="s">
        <v>19</v>
      </c>
      <c r="O8" s="27" t="s">
        <v>95</v>
      </c>
      <c r="P8" s="27" t="s">
        <v>145</v>
      </c>
      <c r="Q8" s="27" t="s">
        <v>146</v>
      </c>
      <c r="R8" s="28"/>
      <c r="S8" s="28"/>
      <c r="T8" s="28"/>
    </row>
    <row r="9" spans="1:20" ht="13.5" thickBot="1">
      <c r="A9" s="79"/>
      <c r="B9" s="80"/>
      <c r="C9" s="80"/>
      <c r="D9" s="80"/>
      <c r="E9" s="81"/>
      <c r="F9" s="81"/>
      <c r="G9" s="81"/>
      <c r="H9" s="80"/>
      <c r="I9" s="91"/>
      <c r="J9" s="91"/>
      <c r="K9" s="80"/>
      <c r="L9" s="80"/>
      <c r="M9" s="63" t="s">
        <v>95</v>
      </c>
      <c r="N9" s="64" t="s">
        <v>179</v>
      </c>
      <c r="O9" s="7" t="s">
        <v>27</v>
      </c>
      <c r="P9" s="39" t="s">
        <v>153</v>
      </c>
      <c r="Q9" s="7" t="s">
        <v>106</v>
      </c>
      <c r="R9" s="6"/>
      <c r="S9" s="6"/>
      <c r="T9" s="6"/>
    </row>
    <row r="10" spans="1:20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4" t="s">
        <v>79</v>
      </c>
      <c r="P10" s="6"/>
      <c r="Q10" s="6"/>
      <c r="R10" s="6"/>
      <c r="S10" s="6"/>
      <c r="T10" s="6"/>
    </row>
    <row r="11" spans="1:20" ht="12.75">
      <c r="A11" s="25" t="s">
        <v>29</v>
      </c>
      <c r="B11" s="37">
        <v>465990</v>
      </c>
      <c r="C11" s="37">
        <v>264014</v>
      </c>
      <c r="D11" s="37">
        <v>16948681</v>
      </c>
      <c r="E11" s="37">
        <v>0</v>
      </c>
      <c r="F11" s="31">
        <v>1282548</v>
      </c>
      <c r="G11" s="37">
        <v>0</v>
      </c>
      <c r="H11" s="37">
        <v>18961233</v>
      </c>
      <c r="I11" s="40">
        <v>69.57</v>
      </c>
      <c r="J11" s="31">
        <v>13191329.7981</v>
      </c>
      <c r="K11" s="37">
        <v>13191330</v>
      </c>
      <c r="L11" s="37">
        <v>-0.20189999975264072</v>
      </c>
      <c r="M11" s="37">
        <v>478665</v>
      </c>
      <c r="N11" s="37">
        <v>3752452</v>
      </c>
      <c r="O11" s="37">
        <f>K11+M11+N11</f>
        <v>17422447</v>
      </c>
      <c r="P11" s="41">
        <v>17422447</v>
      </c>
      <c r="Q11" s="37">
        <f aca="true" t="shared" si="0" ref="Q11:Q65">O11-P11</f>
        <v>0</v>
      </c>
      <c r="R11" s="6"/>
      <c r="S11" s="6"/>
      <c r="T11" s="6"/>
    </row>
    <row r="12" spans="1:20" ht="12.75">
      <c r="A12" s="25" t="s">
        <v>28</v>
      </c>
      <c r="B12" s="37">
        <v>444594</v>
      </c>
      <c r="C12" s="37">
        <v>628243</v>
      </c>
      <c r="D12" s="37">
        <v>4499298</v>
      </c>
      <c r="E12" s="37">
        <v>0</v>
      </c>
      <c r="F12" s="31">
        <v>0</v>
      </c>
      <c r="G12" s="37">
        <v>0</v>
      </c>
      <c r="H12" s="37">
        <v>5572135</v>
      </c>
      <c r="I12" s="40">
        <v>54.13</v>
      </c>
      <c r="J12" s="31">
        <v>3016196.6755</v>
      </c>
      <c r="K12" s="37">
        <v>2912122</v>
      </c>
      <c r="L12" s="37">
        <v>104074.6754999999</v>
      </c>
      <c r="M12" s="37">
        <v>226892</v>
      </c>
      <c r="N12" s="37">
        <v>0</v>
      </c>
      <c r="O12" s="37">
        <f aca="true" t="shared" si="1" ref="O12:O65">K12+M12+N12</f>
        <v>3139014</v>
      </c>
      <c r="P12" s="41">
        <v>3139013</v>
      </c>
      <c r="Q12" s="37">
        <f t="shared" si="0"/>
        <v>1</v>
      </c>
      <c r="R12" s="6"/>
      <c r="S12" s="6"/>
      <c r="T12" s="6"/>
    </row>
    <row r="13" spans="1:20" ht="12.75">
      <c r="A13" s="25" t="s">
        <v>31</v>
      </c>
      <c r="B13" s="37">
        <v>792667</v>
      </c>
      <c r="C13" s="37">
        <v>0</v>
      </c>
      <c r="D13" s="37">
        <v>8838845</v>
      </c>
      <c r="E13" s="37">
        <v>399647</v>
      </c>
      <c r="F13" s="31">
        <v>2264471</v>
      </c>
      <c r="G13" s="37">
        <v>0</v>
      </c>
      <c r="H13" s="37">
        <v>12295630</v>
      </c>
      <c r="I13" s="40">
        <v>65.92</v>
      </c>
      <c r="J13" s="31">
        <v>8105279.296</v>
      </c>
      <c r="K13" s="37">
        <v>7970177</v>
      </c>
      <c r="L13" s="37">
        <v>135102.2960000001</v>
      </c>
      <c r="M13" s="37">
        <v>13165346</v>
      </c>
      <c r="N13" s="37">
        <v>0</v>
      </c>
      <c r="O13" s="37">
        <f t="shared" si="1"/>
        <v>21135523</v>
      </c>
      <c r="P13" s="41">
        <v>21135523</v>
      </c>
      <c r="Q13" s="37">
        <f t="shared" si="0"/>
        <v>0</v>
      </c>
      <c r="R13" s="6"/>
      <c r="S13" s="6"/>
      <c r="T13" s="6"/>
    </row>
    <row r="14" spans="1:20" ht="12.75">
      <c r="A14" s="8" t="s">
        <v>154</v>
      </c>
      <c r="B14" s="37">
        <v>0</v>
      </c>
      <c r="C14" s="37">
        <v>0</v>
      </c>
      <c r="D14" s="37">
        <v>0</v>
      </c>
      <c r="E14" s="37">
        <v>0</v>
      </c>
      <c r="F14" s="31">
        <v>0</v>
      </c>
      <c r="G14" s="37">
        <v>0</v>
      </c>
      <c r="H14" s="37">
        <v>0</v>
      </c>
      <c r="I14" s="40"/>
      <c r="J14" s="31"/>
      <c r="K14" s="37"/>
      <c r="L14" s="37"/>
      <c r="M14" s="37">
        <v>0</v>
      </c>
      <c r="N14" s="37">
        <v>0</v>
      </c>
      <c r="O14" s="37"/>
      <c r="P14" s="41"/>
      <c r="Q14" s="37"/>
      <c r="R14" s="6"/>
      <c r="S14" s="6"/>
      <c r="T14" s="6"/>
    </row>
    <row r="15" spans="1:20" ht="12.75">
      <c r="A15" s="25" t="s">
        <v>30</v>
      </c>
      <c r="B15" s="37">
        <v>59326</v>
      </c>
      <c r="C15" s="37">
        <v>860461</v>
      </c>
      <c r="D15" s="37">
        <v>7762633</v>
      </c>
      <c r="E15" s="37">
        <v>0</v>
      </c>
      <c r="F15" s="31">
        <v>0</v>
      </c>
      <c r="G15" s="37">
        <v>0</v>
      </c>
      <c r="H15" s="37">
        <v>8682420</v>
      </c>
      <c r="I15" s="40">
        <v>72.85</v>
      </c>
      <c r="J15" s="31">
        <v>6325142.97</v>
      </c>
      <c r="K15" s="37">
        <v>6325143</v>
      </c>
      <c r="L15" s="37">
        <v>-0.03000000026077032</v>
      </c>
      <c r="M15" s="37">
        <v>4179646</v>
      </c>
      <c r="N15" s="37">
        <v>0</v>
      </c>
      <c r="O15" s="37">
        <f t="shared" si="1"/>
        <v>10504789</v>
      </c>
      <c r="P15" s="41">
        <v>10504789</v>
      </c>
      <c r="Q15" s="37">
        <f t="shared" si="0"/>
        <v>0</v>
      </c>
      <c r="R15" s="6"/>
      <c r="S15" s="6"/>
      <c r="T15" s="6"/>
    </row>
    <row r="16" spans="1:20" ht="12.75">
      <c r="A16" s="25" t="s">
        <v>32</v>
      </c>
      <c r="B16" s="37">
        <v>0</v>
      </c>
      <c r="C16" s="37">
        <v>6714395</v>
      </c>
      <c r="D16" s="37">
        <v>278003286</v>
      </c>
      <c r="E16" s="37">
        <v>0</v>
      </c>
      <c r="F16" s="31">
        <v>0</v>
      </c>
      <c r="G16" s="37">
        <v>7275402</v>
      </c>
      <c r="H16" s="37">
        <v>291993083</v>
      </c>
      <c r="I16" s="40">
        <v>51.67</v>
      </c>
      <c r="J16" s="31">
        <v>150872825.98610002</v>
      </c>
      <c r="K16" s="37">
        <v>151609079</v>
      </c>
      <c r="L16" s="37">
        <v>-736253.013899982</v>
      </c>
      <c r="M16" s="37">
        <v>0</v>
      </c>
      <c r="N16" s="37">
        <v>0</v>
      </c>
      <c r="O16" s="37">
        <f t="shared" si="1"/>
        <v>151609079</v>
      </c>
      <c r="P16" s="41">
        <v>151609079</v>
      </c>
      <c r="Q16" s="37">
        <f t="shared" si="0"/>
        <v>0</v>
      </c>
      <c r="R16" s="6"/>
      <c r="S16" s="6"/>
      <c r="T16" s="6"/>
    </row>
    <row r="17" spans="1:20" ht="12.75">
      <c r="A17" s="25" t="s">
        <v>33</v>
      </c>
      <c r="B17" s="37">
        <v>0</v>
      </c>
      <c r="C17" s="37">
        <v>0</v>
      </c>
      <c r="D17" s="37">
        <v>6280253</v>
      </c>
      <c r="E17" s="37">
        <v>0</v>
      </c>
      <c r="F17" s="31">
        <v>0</v>
      </c>
      <c r="G17" s="37">
        <v>0</v>
      </c>
      <c r="H17" s="37">
        <v>6280253</v>
      </c>
      <c r="I17" s="40">
        <v>50</v>
      </c>
      <c r="J17" s="31">
        <v>3140126.5</v>
      </c>
      <c r="K17" s="37">
        <v>3140126</v>
      </c>
      <c r="L17" s="37">
        <v>0.5</v>
      </c>
      <c r="M17" s="37">
        <v>13735152</v>
      </c>
      <c r="N17" s="37">
        <v>0</v>
      </c>
      <c r="O17" s="37">
        <f t="shared" si="1"/>
        <v>16875278</v>
      </c>
      <c r="P17" s="41">
        <v>16875278</v>
      </c>
      <c r="Q17" s="37">
        <f t="shared" si="0"/>
        <v>0</v>
      </c>
      <c r="R17" s="6"/>
      <c r="S17" s="6"/>
      <c r="T17" s="6"/>
    </row>
    <row r="18" spans="1:20" ht="12.75">
      <c r="A18" s="25" t="s">
        <v>34</v>
      </c>
      <c r="B18" s="37">
        <v>0</v>
      </c>
      <c r="C18" s="37">
        <v>0</v>
      </c>
      <c r="D18" s="37">
        <v>26324410</v>
      </c>
      <c r="E18" s="37">
        <v>0</v>
      </c>
      <c r="F18" s="31">
        <v>0</v>
      </c>
      <c r="G18" s="37">
        <v>0</v>
      </c>
      <c r="H18" s="37">
        <v>26324410</v>
      </c>
      <c r="I18" s="40">
        <v>50</v>
      </c>
      <c r="J18" s="31">
        <v>13162205</v>
      </c>
      <c r="K18" s="37">
        <v>13162205</v>
      </c>
      <c r="L18" s="37">
        <v>0</v>
      </c>
      <c r="M18" s="37">
        <v>0</v>
      </c>
      <c r="N18" s="37">
        <v>0</v>
      </c>
      <c r="O18" s="37">
        <f t="shared" si="1"/>
        <v>13162205</v>
      </c>
      <c r="P18" s="41">
        <v>13162205</v>
      </c>
      <c r="Q18" s="37">
        <f t="shared" si="0"/>
        <v>0</v>
      </c>
      <c r="R18" s="6"/>
      <c r="S18" s="6"/>
      <c r="T18" s="6"/>
    </row>
    <row r="19" spans="1:20" ht="12.75">
      <c r="A19" s="25" t="s">
        <v>36</v>
      </c>
      <c r="B19" s="37">
        <v>0</v>
      </c>
      <c r="C19" s="37">
        <v>0</v>
      </c>
      <c r="D19" s="37">
        <v>5852440</v>
      </c>
      <c r="E19" s="37">
        <v>0</v>
      </c>
      <c r="F19" s="31">
        <v>0</v>
      </c>
      <c r="G19" s="37">
        <v>0</v>
      </c>
      <c r="H19" s="37">
        <v>5852440</v>
      </c>
      <c r="I19" s="40">
        <v>50</v>
      </c>
      <c r="J19" s="31">
        <v>2926220</v>
      </c>
      <c r="K19" s="37">
        <v>2926220</v>
      </c>
      <c r="L19" s="37">
        <v>0</v>
      </c>
      <c r="M19" s="37">
        <v>32728</v>
      </c>
      <c r="N19" s="37">
        <v>0</v>
      </c>
      <c r="O19" s="37">
        <f t="shared" si="1"/>
        <v>2958948</v>
      </c>
      <c r="P19" s="41">
        <v>2958948</v>
      </c>
      <c r="Q19" s="37">
        <f t="shared" si="0"/>
        <v>0</v>
      </c>
      <c r="R19" s="6"/>
      <c r="S19" s="6"/>
      <c r="T19" s="6"/>
    </row>
    <row r="20" spans="1:20" ht="12.75">
      <c r="A20" s="25" t="s">
        <v>35</v>
      </c>
      <c r="B20" s="37">
        <v>0</v>
      </c>
      <c r="C20" s="37">
        <v>1811418</v>
      </c>
      <c r="D20" s="37">
        <v>1811418</v>
      </c>
      <c r="E20" s="37">
        <v>0</v>
      </c>
      <c r="F20" s="31">
        <v>0</v>
      </c>
      <c r="G20" s="37">
        <v>0</v>
      </c>
      <c r="H20" s="37">
        <v>3622836</v>
      </c>
      <c r="I20" s="40">
        <v>50</v>
      </c>
      <c r="J20" s="31">
        <v>1811418</v>
      </c>
      <c r="K20" s="37">
        <v>1811418</v>
      </c>
      <c r="L20" s="37">
        <v>0</v>
      </c>
      <c r="M20" s="37">
        <v>0</v>
      </c>
      <c r="N20" s="37">
        <v>0</v>
      </c>
      <c r="O20" s="37">
        <f t="shared" si="1"/>
        <v>1811418</v>
      </c>
      <c r="P20" s="41">
        <v>1811418</v>
      </c>
      <c r="Q20" s="37">
        <f t="shared" si="0"/>
        <v>0</v>
      </c>
      <c r="R20" s="6"/>
      <c r="S20" s="6"/>
      <c r="T20" s="6"/>
    </row>
    <row r="21" spans="1:20" ht="12.75">
      <c r="A21" s="25" t="s">
        <v>37</v>
      </c>
      <c r="B21" s="37">
        <v>6628509</v>
      </c>
      <c r="C21" s="37">
        <v>8235962</v>
      </c>
      <c r="D21" s="37">
        <v>74757347</v>
      </c>
      <c r="E21" s="37">
        <v>10492</v>
      </c>
      <c r="F21" s="31">
        <v>0</v>
      </c>
      <c r="G21" s="37">
        <v>13976411</v>
      </c>
      <c r="H21" s="37">
        <v>103608721</v>
      </c>
      <c r="I21" s="40">
        <v>56.52</v>
      </c>
      <c r="J21" s="31">
        <v>58559649.1092</v>
      </c>
      <c r="K21" s="37">
        <v>58559649</v>
      </c>
      <c r="L21" s="37">
        <v>0.10920000076293945</v>
      </c>
      <c r="M21" s="37">
        <v>0</v>
      </c>
      <c r="N21" s="37">
        <v>0</v>
      </c>
      <c r="O21" s="37">
        <f t="shared" si="1"/>
        <v>58559649</v>
      </c>
      <c r="P21" s="41">
        <v>58559649</v>
      </c>
      <c r="Q21" s="37">
        <f t="shared" si="0"/>
        <v>0</v>
      </c>
      <c r="R21" s="6"/>
      <c r="S21" s="6"/>
      <c r="T21" s="6"/>
    </row>
    <row r="22" spans="1:20" ht="12.75">
      <c r="A22" s="25" t="s">
        <v>38</v>
      </c>
      <c r="B22" s="37">
        <v>1082910</v>
      </c>
      <c r="C22" s="37">
        <v>0</v>
      </c>
      <c r="D22" s="37">
        <v>54354726</v>
      </c>
      <c r="E22" s="37">
        <v>0</v>
      </c>
      <c r="F22" s="31">
        <v>398582</v>
      </c>
      <c r="G22" s="37">
        <v>0</v>
      </c>
      <c r="H22" s="37">
        <v>55836218</v>
      </c>
      <c r="I22" s="40">
        <v>59.88</v>
      </c>
      <c r="J22" s="31">
        <v>33434727.338400003</v>
      </c>
      <c r="K22" s="37">
        <v>33434728</v>
      </c>
      <c r="L22" s="37">
        <v>-0.6615999974310398</v>
      </c>
      <c r="M22" s="37">
        <v>0</v>
      </c>
      <c r="N22" s="37">
        <v>0</v>
      </c>
      <c r="O22" s="37">
        <f t="shared" si="1"/>
        <v>33434728</v>
      </c>
      <c r="P22" s="41">
        <v>33434728</v>
      </c>
      <c r="Q22" s="37">
        <f t="shared" si="0"/>
        <v>0</v>
      </c>
      <c r="R22" s="6"/>
      <c r="S22" s="6"/>
      <c r="T22" s="6"/>
    </row>
    <row r="23" spans="1:20" ht="12.75">
      <c r="A23" s="25" t="s">
        <v>88</v>
      </c>
      <c r="B23" s="37">
        <v>0</v>
      </c>
      <c r="C23" s="37">
        <v>0</v>
      </c>
      <c r="D23" s="37">
        <v>0</v>
      </c>
      <c r="E23" s="37">
        <v>0</v>
      </c>
      <c r="F23" s="31">
        <v>0</v>
      </c>
      <c r="G23" s="37">
        <v>0</v>
      </c>
      <c r="H23" s="37">
        <v>0</v>
      </c>
      <c r="I23" s="40"/>
      <c r="J23" s="31"/>
      <c r="K23" s="37"/>
      <c r="L23" s="37"/>
      <c r="M23" s="37">
        <v>0</v>
      </c>
      <c r="N23" s="37">
        <v>0</v>
      </c>
      <c r="O23" s="37"/>
      <c r="P23" s="41"/>
      <c r="Q23" s="37"/>
      <c r="R23" s="6"/>
      <c r="S23" s="6"/>
      <c r="T23" s="6"/>
    </row>
    <row r="24" spans="1:20" ht="12.75">
      <c r="A24" s="25" t="s">
        <v>39</v>
      </c>
      <c r="B24" s="37">
        <v>683992</v>
      </c>
      <c r="C24" s="37">
        <v>1004110</v>
      </c>
      <c r="D24" s="37">
        <v>8085163</v>
      </c>
      <c r="E24" s="37">
        <v>0</v>
      </c>
      <c r="F24" s="31">
        <v>0</v>
      </c>
      <c r="G24" s="37">
        <v>0</v>
      </c>
      <c r="H24" s="37">
        <v>9773265</v>
      </c>
      <c r="I24" s="40">
        <v>51.01</v>
      </c>
      <c r="J24" s="31">
        <v>4985342.4765</v>
      </c>
      <c r="K24" s="37">
        <v>4985342</v>
      </c>
      <c r="L24" s="37">
        <v>0.47649999987334013</v>
      </c>
      <c r="M24" s="37">
        <v>0</v>
      </c>
      <c r="N24" s="37">
        <v>0</v>
      </c>
      <c r="O24" s="37">
        <f t="shared" si="1"/>
        <v>4985342</v>
      </c>
      <c r="P24" s="41">
        <v>4985343</v>
      </c>
      <c r="Q24" s="37">
        <f t="shared" si="0"/>
        <v>-1</v>
      </c>
      <c r="R24" s="6"/>
      <c r="S24" s="6"/>
      <c r="T24" s="6"/>
    </row>
    <row r="25" spans="1:20" ht="12.75">
      <c r="A25" s="25" t="s">
        <v>41</v>
      </c>
      <c r="B25" s="37">
        <v>84865</v>
      </c>
      <c r="C25" s="37">
        <v>0</v>
      </c>
      <c r="D25" s="37">
        <v>7771140</v>
      </c>
      <c r="E25" s="37">
        <v>38397</v>
      </c>
      <c r="F25" s="31">
        <v>0</v>
      </c>
      <c r="G25" s="37">
        <v>5381</v>
      </c>
      <c r="H25" s="37">
        <v>7899783</v>
      </c>
      <c r="I25" s="40">
        <v>70.15</v>
      </c>
      <c r="J25" s="31">
        <v>5541697.7745</v>
      </c>
      <c r="K25" s="37">
        <v>5541698</v>
      </c>
      <c r="L25" s="37">
        <v>-0.22549999970942736</v>
      </c>
      <c r="M25" s="37">
        <v>0</v>
      </c>
      <c r="N25" s="37">
        <v>0</v>
      </c>
      <c r="O25" s="37">
        <f t="shared" si="1"/>
        <v>5541698</v>
      </c>
      <c r="P25" s="41">
        <v>5541698</v>
      </c>
      <c r="Q25" s="37">
        <f t="shared" si="0"/>
        <v>0</v>
      </c>
      <c r="R25" s="6"/>
      <c r="S25" s="6"/>
      <c r="T25" s="6"/>
    </row>
    <row r="26" spans="1:20" ht="12.75">
      <c r="A26" s="25" t="s">
        <v>42</v>
      </c>
      <c r="B26" s="37">
        <v>6680269</v>
      </c>
      <c r="C26" s="37">
        <v>6950000</v>
      </c>
      <c r="D26" s="37">
        <v>80347762</v>
      </c>
      <c r="E26" s="37">
        <v>0</v>
      </c>
      <c r="F26" s="31">
        <v>0</v>
      </c>
      <c r="G26" s="37">
        <v>11600733</v>
      </c>
      <c r="H26" s="37">
        <v>105578764</v>
      </c>
      <c r="I26" s="40">
        <v>50</v>
      </c>
      <c r="J26" s="31">
        <v>52789382</v>
      </c>
      <c r="K26" s="37">
        <v>52789382</v>
      </c>
      <c r="L26" s="37">
        <v>0</v>
      </c>
      <c r="M26" s="37">
        <v>0</v>
      </c>
      <c r="N26" s="37">
        <v>0</v>
      </c>
      <c r="O26" s="37">
        <f t="shared" si="1"/>
        <v>52789382</v>
      </c>
      <c r="P26" s="41">
        <v>52789382</v>
      </c>
      <c r="Q26" s="37">
        <f t="shared" si="0"/>
        <v>0</v>
      </c>
      <c r="R26" s="6"/>
      <c r="S26" s="6"/>
      <c r="T26" s="6"/>
    </row>
    <row r="27" spans="1:20" ht="12.75">
      <c r="A27" s="25" t="s">
        <v>43</v>
      </c>
      <c r="B27" s="14">
        <v>5688367</v>
      </c>
      <c r="C27" s="37">
        <v>7742012</v>
      </c>
      <c r="D27" s="14">
        <v>15424031</v>
      </c>
      <c r="E27" s="37">
        <v>1386606</v>
      </c>
      <c r="F27" s="14">
        <v>0</v>
      </c>
      <c r="G27" s="14">
        <v>9572461</v>
      </c>
      <c r="H27" s="37">
        <v>39813477</v>
      </c>
      <c r="I27" s="40">
        <v>61.74</v>
      </c>
      <c r="J27" s="31">
        <v>24581007.397800002</v>
      </c>
      <c r="K27" s="37">
        <v>24580841</v>
      </c>
      <c r="L27" s="37">
        <v>166.3978000022471</v>
      </c>
      <c r="M27" s="37">
        <v>0</v>
      </c>
      <c r="N27" s="37">
        <v>0</v>
      </c>
      <c r="O27" s="37">
        <f t="shared" si="1"/>
        <v>24580841</v>
      </c>
      <c r="P27" s="41">
        <v>24580841</v>
      </c>
      <c r="Q27" s="37">
        <f t="shared" si="0"/>
        <v>0</v>
      </c>
      <c r="R27" s="6"/>
      <c r="S27" s="6"/>
      <c r="T27" s="6"/>
    </row>
    <row r="28" spans="1:20" ht="12.75">
      <c r="A28" s="25" t="s">
        <v>40</v>
      </c>
      <c r="B28" s="37">
        <v>856457</v>
      </c>
      <c r="C28" s="37">
        <v>644641</v>
      </c>
      <c r="D28" s="37">
        <v>15585973</v>
      </c>
      <c r="E28" s="37">
        <v>0</v>
      </c>
      <c r="F28" s="31">
        <v>0</v>
      </c>
      <c r="G28" s="37">
        <v>3528058</v>
      </c>
      <c r="H28" s="37">
        <v>20615129</v>
      </c>
      <c r="I28" s="40">
        <v>63.06</v>
      </c>
      <c r="J28" s="31">
        <v>12999900.3474</v>
      </c>
      <c r="K28" s="37">
        <v>11356765</v>
      </c>
      <c r="L28" s="37">
        <v>1643135.3474000003</v>
      </c>
      <c r="M28" s="37">
        <v>0</v>
      </c>
      <c r="N28" s="37">
        <v>0</v>
      </c>
      <c r="O28" s="37">
        <f t="shared" si="1"/>
        <v>11356765</v>
      </c>
      <c r="P28" s="41">
        <v>11356765</v>
      </c>
      <c r="Q28" s="37">
        <f t="shared" si="0"/>
        <v>0</v>
      </c>
      <c r="R28" s="6"/>
      <c r="S28" s="6"/>
      <c r="T28" s="6"/>
    </row>
    <row r="29" spans="1:20" ht="12.75">
      <c r="A29" s="25" t="s">
        <v>44</v>
      </c>
      <c r="B29" s="37">
        <v>0</v>
      </c>
      <c r="C29" s="37">
        <v>0</v>
      </c>
      <c r="D29" s="37">
        <v>18537231</v>
      </c>
      <c r="E29" s="37">
        <v>0</v>
      </c>
      <c r="F29" s="31">
        <v>0</v>
      </c>
      <c r="G29" s="37">
        <v>0</v>
      </c>
      <c r="H29" s="37">
        <v>18537231</v>
      </c>
      <c r="I29" s="40">
        <v>60.03</v>
      </c>
      <c r="J29" s="31">
        <v>11127899.7693</v>
      </c>
      <c r="K29" s="37">
        <v>11127900</v>
      </c>
      <c r="L29" s="37">
        <v>-0.23069999925792217</v>
      </c>
      <c r="M29" s="37">
        <v>0</v>
      </c>
      <c r="N29" s="37">
        <v>0</v>
      </c>
      <c r="O29" s="37">
        <f t="shared" si="1"/>
        <v>11127900</v>
      </c>
      <c r="P29" s="41">
        <v>11127900</v>
      </c>
      <c r="Q29" s="37">
        <f t="shared" si="0"/>
        <v>0</v>
      </c>
      <c r="R29" s="6"/>
      <c r="S29" s="6"/>
      <c r="T29" s="6"/>
    </row>
    <row r="30" spans="1:20" ht="12.75">
      <c r="A30" s="25" t="s">
        <v>45</v>
      </c>
      <c r="B30" s="37">
        <v>681626</v>
      </c>
      <c r="C30" s="37">
        <v>0</v>
      </c>
      <c r="D30" s="37">
        <v>19994492</v>
      </c>
      <c r="E30" s="37">
        <v>499790</v>
      </c>
      <c r="F30" s="31">
        <v>1111074</v>
      </c>
      <c r="G30" s="37">
        <v>0</v>
      </c>
      <c r="H30" s="37">
        <v>22286982</v>
      </c>
      <c r="I30" s="40">
        <v>70.55</v>
      </c>
      <c r="J30" s="31">
        <v>15723465.800999999</v>
      </c>
      <c r="K30" s="37">
        <v>15723466</v>
      </c>
      <c r="L30" s="37">
        <v>-0.19900000095367432</v>
      </c>
      <c r="M30" s="37">
        <v>0</v>
      </c>
      <c r="N30" s="37">
        <v>0</v>
      </c>
      <c r="O30" s="37">
        <f t="shared" si="1"/>
        <v>15723466</v>
      </c>
      <c r="P30" s="41">
        <v>15883061</v>
      </c>
      <c r="Q30" s="37">
        <f t="shared" si="0"/>
        <v>-159595</v>
      </c>
      <c r="R30" s="6"/>
      <c r="S30" s="6" t="s">
        <v>79</v>
      </c>
      <c r="T30" s="6"/>
    </row>
    <row r="31" spans="1:20" ht="12.75">
      <c r="A31" s="25" t="s">
        <v>46</v>
      </c>
      <c r="B31" s="37">
        <v>73716</v>
      </c>
      <c r="C31" s="37">
        <v>3052080</v>
      </c>
      <c r="D31" s="37">
        <v>3703631</v>
      </c>
      <c r="E31" s="37">
        <v>0</v>
      </c>
      <c r="F31" s="31">
        <v>104243</v>
      </c>
      <c r="G31" s="37">
        <v>0</v>
      </c>
      <c r="H31" s="37">
        <v>6933670</v>
      </c>
      <c r="I31" s="40">
        <v>70.32</v>
      </c>
      <c r="J31" s="31">
        <v>4875756.744</v>
      </c>
      <c r="K31" s="37">
        <v>4875755</v>
      </c>
      <c r="L31" s="37">
        <v>1.743999999947846</v>
      </c>
      <c r="M31" s="37">
        <v>14107248</v>
      </c>
      <c r="N31" s="37">
        <v>0</v>
      </c>
      <c r="O31" s="37">
        <f t="shared" si="1"/>
        <v>18983003</v>
      </c>
      <c r="P31" s="41">
        <v>18983001</v>
      </c>
      <c r="Q31" s="37">
        <f t="shared" si="0"/>
        <v>2</v>
      </c>
      <c r="R31" s="6"/>
      <c r="S31" s="6"/>
      <c r="T31" s="6"/>
    </row>
    <row r="32" spans="1:20" ht="12.75">
      <c r="A32" s="25" t="s">
        <v>49</v>
      </c>
      <c r="B32" s="37">
        <v>964</v>
      </c>
      <c r="C32" s="37">
        <v>251350</v>
      </c>
      <c r="D32" s="37">
        <v>6981295</v>
      </c>
      <c r="E32" s="37">
        <v>0</v>
      </c>
      <c r="F32" s="31">
        <v>0</v>
      </c>
      <c r="G32" s="37">
        <v>0</v>
      </c>
      <c r="H32" s="37">
        <v>7233609</v>
      </c>
      <c r="I32" s="40">
        <v>66.22</v>
      </c>
      <c r="J32" s="31">
        <v>4556662</v>
      </c>
      <c r="K32" s="37">
        <v>4556662</v>
      </c>
      <c r="L32" s="37">
        <v>0</v>
      </c>
      <c r="M32" s="37">
        <v>0</v>
      </c>
      <c r="N32" s="37">
        <v>0</v>
      </c>
      <c r="O32" s="37">
        <f t="shared" si="1"/>
        <v>4556662</v>
      </c>
      <c r="P32" s="41">
        <v>4556662</v>
      </c>
      <c r="Q32" s="37">
        <f t="shared" si="0"/>
        <v>0</v>
      </c>
      <c r="R32" s="6"/>
      <c r="S32" s="6"/>
      <c r="T32" s="6"/>
    </row>
    <row r="33" spans="1:20" ht="12.75">
      <c r="A33" s="25" t="s">
        <v>48</v>
      </c>
      <c r="B33" s="37">
        <v>1899226</v>
      </c>
      <c r="C33" s="37">
        <v>0</v>
      </c>
      <c r="D33" s="37">
        <v>21532474</v>
      </c>
      <c r="E33" s="37">
        <v>0</v>
      </c>
      <c r="F33" s="31">
        <v>5753798</v>
      </c>
      <c r="G33" s="37">
        <v>25952</v>
      </c>
      <c r="H33" s="37">
        <v>29211450</v>
      </c>
      <c r="I33" s="40">
        <v>50</v>
      </c>
      <c r="J33" s="31">
        <v>14605725</v>
      </c>
      <c r="K33" s="37">
        <v>14605725</v>
      </c>
      <c r="L33" s="37">
        <v>0</v>
      </c>
      <c r="M33" s="37">
        <v>6746707</v>
      </c>
      <c r="N33" s="37">
        <v>0</v>
      </c>
      <c r="O33" s="37">
        <f t="shared" si="1"/>
        <v>21352432</v>
      </c>
      <c r="P33" s="41">
        <v>21352432</v>
      </c>
      <c r="Q33" s="37">
        <f t="shared" si="0"/>
        <v>0</v>
      </c>
      <c r="R33" s="6"/>
      <c r="S33" s="6"/>
      <c r="T33" s="6"/>
    </row>
    <row r="34" spans="1:20" ht="12.75">
      <c r="A34" s="25" t="s">
        <v>47</v>
      </c>
      <c r="B34" s="37">
        <v>3423572</v>
      </c>
      <c r="C34" s="37">
        <v>11623615</v>
      </c>
      <c r="D34" s="37">
        <v>21785955</v>
      </c>
      <c r="E34" s="37">
        <v>0</v>
      </c>
      <c r="F34" s="31">
        <v>6143017</v>
      </c>
      <c r="G34" s="37">
        <v>0</v>
      </c>
      <c r="H34" s="37">
        <v>42976159</v>
      </c>
      <c r="I34" s="40">
        <v>50</v>
      </c>
      <c r="J34" s="31">
        <v>21488079.5</v>
      </c>
      <c r="K34" s="37">
        <v>21488080</v>
      </c>
      <c r="L34" s="37">
        <v>-0.5</v>
      </c>
      <c r="M34" s="37">
        <v>2795138</v>
      </c>
      <c r="N34" s="37">
        <v>0</v>
      </c>
      <c r="O34" s="37">
        <f t="shared" si="1"/>
        <v>24283218</v>
      </c>
      <c r="P34" s="41">
        <v>24283218</v>
      </c>
      <c r="Q34" s="37">
        <f t="shared" si="0"/>
        <v>0</v>
      </c>
      <c r="R34" s="6"/>
      <c r="S34" s="6"/>
      <c r="T34" s="6"/>
    </row>
    <row r="35" spans="1:20" ht="12.75">
      <c r="A35" s="25" t="s">
        <v>50</v>
      </c>
      <c r="B35" s="37">
        <v>0</v>
      </c>
      <c r="C35" s="37">
        <v>0</v>
      </c>
      <c r="D35" s="37">
        <v>0</v>
      </c>
      <c r="E35" s="37">
        <v>0</v>
      </c>
      <c r="F35" s="31">
        <v>0</v>
      </c>
      <c r="G35" s="37">
        <v>0</v>
      </c>
      <c r="H35" s="37">
        <v>0</v>
      </c>
      <c r="I35" s="40">
        <v>55.11</v>
      </c>
      <c r="J35" s="31">
        <v>0</v>
      </c>
      <c r="K35" s="37">
        <v>0</v>
      </c>
      <c r="L35" s="37">
        <v>0</v>
      </c>
      <c r="M35" s="37">
        <v>30617016</v>
      </c>
      <c r="N35" s="37">
        <v>0</v>
      </c>
      <c r="O35" s="37">
        <f t="shared" si="1"/>
        <v>30617016</v>
      </c>
      <c r="P35" s="41">
        <v>30617016</v>
      </c>
      <c r="Q35" s="37">
        <f t="shared" si="0"/>
        <v>0</v>
      </c>
      <c r="R35" s="6"/>
      <c r="S35" s="6"/>
      <c r="T35" s="6"/>
    </row>
    <row r="36" spans="1:20" ht="12.75">
      <c r="A36" s="25" t="s">
        <v>51</v>
      </c>
      <c r="B36" s="37">
        <v>0</v>
      </c>
      <c r="C36" s="37">
        <v>15653</v>
      </c>
      <c r="D36" s="37">
        <v>34727136</v>
      </c>
      <c r="E36" s="37">
        <v>0</v>
      </c>
      <c r="F36" s="31">
        <v>0</v>
      </c>
      <c r="G36" s="37">
        <v>1736357</v>
      </c>
      <c r="H36" s="37">
        <v>36479146</v>
      </c>
      <c r="I36" s="40">
        <v>51.48</v>
      </c>
      <c r="J36" s="31">
        <v>18779464.360799998</v>
      </c>
      <c r="K36" s="37">
        <v>17583397</v>
      </c>
      <c r="L36" s="37">
        <v>1196067.360799998</v>
      </c>
      <c r="M36" s="37">
        <v>2465102</v>
      </c>
      <c r="N36" s="37">
        <v>0</v>
      </c>
      <c r="O36" s="37">
        <f t="shared" si="1"/>
        <v>20048499</v>
      </c>
      <c r="P36" s="41">
        <v>20048499</v>
      </c>
      <c r="Q36" s="37">
        <f t="shared" si="0"/>
        <v>0</v>
      </c>
      <c r="R36" s="6"/>
      <c r="S36" s="6"/>
      <c r="T36" s="6"/>
    </row>
    <row r="37" spans="1:20" ht="12.75">
      <c r="A37" s="25" t="s">
        <v>53</v>
      </c>
      <c r="B37" s="37">
        <v>0</v>
      </c>
      <c r="C37" s="37">
        <v>0</v>
      </c>
      <c r="D37" s="37">
        <v>13049286</v>
      </c>
      <c r="E37" s="37">
        <v>13841</v>
      </c>
      <c r="F37" s="31">
        <v>975875</v>
      </c>
      <c r="G37" s="37">
        <v>0</v>
      </c>
      <c r="H37" s="37">
        <v>14039002</v>
      </c>
      <c r="I37" s="40">
        <v>76.8</v>
      </c>
      <c r="J37" s="31">
        <v>10781953.535999998</v>
      </c>
      <c r="K37" s="37">
        <v>10781954</v>
      </c>
      <c r="L37" s="37">
        <v>-0.46400000154972076</v>
      </c>
      <c r="M37" s="37">
        <v>1343506</v>
      </c>
      <c r="N37" s="37">
        <v>0</v>
      </c>
      <c r="O37" s="37">
        <f t="shared" si="1"/>
        <v>12125460</v>
      </c>
      <c r="P37" s="41">
        <v>12125460</v>
      </c>
      <c r="Q37" s="37">
        <f t="shared" si="0"/>
        <v>0</v>
      </c>
      <c r="R37" s="6"/>
      <c r="S37" s="6"/>
      <c r="T37" s="6"/>
    </row>
    <row r="38" spans="1:20" ht="12.75">
      <c r="A38" s="25" t="s">
        <v>52</v>
      </c>
      <c r="B38" s="37">
        <v>534309</v>
      </c>
      <c r="C38" s="37">
        <v>1162420</v>
      </c>
      <c r="D38" s="37">
        <v>32986168</v>
      </c>
      <c r="E38" s="37">
        <v>834327</v>
      </c>
      <c r="F38" s="31">
        <v>1846354</v>
      </c>
      <c r="G38" s="37">
        <v>0</v>
      </c>
      <c r="H38" s="37">
        <v>37363578</v>
      </c>
      <c r="I38" s="40">
        <v>60.51</v>
      </c>
      <c r="J38" s="31">
        <v>22608701.047799997</v>
      </c>
      <c r="K38" s="37">
        <v>22608701</v>
      </c>
      <c r="L38" s="37">
        <v>0.04779999703168869</v>
      </c>
      <c r="M38" s="37">
        <v>0</v>
      </c>
      <c r="N38" s="37">
        <v>0</v>
      </c>
      <c r="O38" s="37">
        <f t="shared" si="1"/>
        <v>22608701</v>
      </c>
      <c r="P38" s="41">
        <v>22608701</v>
      </c>
      <c r="Q38" s="37">
        <f t="shared" si="0"/>
        <v>0</v>
      </c>
      <c r="R38" s="6"/>
      <c r="S38" s="6"/>
      <c r="T38" s="6"/>
    </row>
    <row r="39" spans="1:20" ht="12.75">
      <c r="A39" s="25" t="s">
        <v>54</v>
      </c>
      <c r="B39" s="37">
        <v>0</v>
      </c>
      <c r="C39" s="37">
        <v>0</v>
      </c>
      <c r="D39" s="37">
        <v>4020844</v>
      </c>
      <c r="E39" s="37">
        <v>0</v>
      </c>
      <c r="F39" s="31">
        <v>0</v>
      </c>
      <c r="G39" s="37">
        <v>0</v>
      </c>
      <c r="H39" s="37">
        <v>4020844</v>
      </c>
      <c r="I39" s="40">
        <v>72.3</v>
      </c>
      <c r="J39" s="31">
        <v>2907070.212</v>
      </c>
      <c r="K39" s="37">
        <v>2907070</v>
      </c>
      <c r="L39" s="37">
        <v>0.21199999982491136</v>
      </c>
      <c r="M39" s="37">
        <v>0</v>
      </c>
      <c r="N39" s="37">
        <v>0</v>
      </c>
      <c r="O39" s="37">
        <f t="shared" si="1"/>
        <v>2907070</v>
      </c>
      <c r="P39" s="41">
        <v>2907070</v>
      </c>
      <c r="Q39" s="37">
        <f t="shared" si="0"/>
        <v>0</v>
      </c>
      <c r="R39" s="6"/>
      <c r="S39" s="6"/>
      <c r="T39" s="6"/>
    </row>
    <row r="40" spans="1:20" ht="12.75">
      <c r="A40" s="25" t="s">
        <v>57</v>
      </c>
      <c r="B40" s="37">
        <v>0</v>
      </c>
      <c r="C40" s="37">
        <v>0</v>
      </c>
      <c r="D40" s="37">
        <v>11598890</v>
      </c>
      <c r="E40" s="37">
        <v>0</v>
      </c>
      <c r="F40" s="31">
        <v>0</v>
      </c>
      <c r="G40" s="37">
        <v>0</v>
      </c>
      <c r="H40" s="37">
        <v>11598890</v>
      </c>
      <c r="I40" s="40">
        <v>60.88</v>
      </c>
      <c r="J40" s="31">
        <v>7061404.232000001</v>
      </c>
      <c r="K40" s="37">
        <v>7061404</v>
      </c>
      <c r="L40" s="37">
        <v>0.23200000077486038</v>
      </c>
      <c r="M40" s="37">
        <v>0</v>
      </c>
      <c r="N40" s="37">
        <v>0</v>
      </c>
      <c r="O40" s="37">
        <f t="shared" si="1"/>
        <v>7061404</v>
      </c>
      <c r="P40" s="41">
        <v>7061404</v>
      </c>
      <c r="Q40" s="37">
        <f t="shared" si="0"/>
        <v>0</v>
      </c>
      <c r="R40" s="6"/>
      <c r="S40" s="6"/>
      <c r="T40" s="6"/>
    </row>
    <row r="41" spans="1:20" ht="12.75">
      <c r="A41" s="25" t="s">
        <v>61</v>
      </c>
      <c r="B41" s="37">
        <v>295018</v>
      </c>
      <c r="C41" s="37">
        <v>38994</v>
      </c>
      <c r="D41" s="37">
        <v>3755880</v>
      </c>
      <c r="E41" s="37">
        <v>3164</v>
      </c>
      <c r="F41" s="31">
        <v>78731</v>
      </c>
      <c r="G41" s="37">
        <v>0</v>
      </c>
      <c r="H41" s="37">
        <v>4171787</v>
      </c>
      <c r="I41" s="40">
        <v>50</v>
      </c>
      <c r="J41" s="31">
        <v>2085893.5</v>
      </c>
      <c r="K41" s="37">
        <v>2085894</v>
      </c>
      <c r="L41" s="37">
        <v>-0.5</v>
      </c>
      <c r="M41" s="37">
        <v>5777072</v>
      </c>
      <c r="N41" s="37">
        <v>0</v>
      </c>
      <c r="O41" s="37">
        <f t="shared" si="1"/>
        <v>7862966</v>
      </c>
      <c r="P41" s="41">
        <v>7862965</v>
      </c>
      <c r="Q41" s="37">
        <f t="shared" si="0"/>
        <v>1</v>
      </c>
      <c r="R41" s="6"/>
      <c r="S41" s="6"/>
      <c r="T41" s="6"/>
    </row>
    <row r="42" spans="1:20" ht="12.75">
      <c r="A42" s="25" t="s">
        <v>58</v>
      </c>
      <c r="B42" s="37">
        <v>0</v>
      </c>
      <c r="C42" s="37">
        <v>0</v>
      </c>
      <c r="D42" s="37">
        <v>4816826</v>
      </c>
      <c r="E42" s="37">
        <v>4816826</v>
      </c>
      <c r="F42" s="31">
        <v>0</v>
      </c>
      <c r="G42" s="37">
        <v>0</v>
      </c>
      <c r="H42" s="37">
        <v>9633652</v>
      </c>
      <c r="I42" s="40">
        <v>50</v>
      </c>
      <c r="J42" s="31">
        <v>4816826</v>
      </c>
      <c r="K42" s="37">
        <v>4816826</v>
      </c>
      <c r="L42" s="37">
        <v>0</v>
      </c>
      <c r="M42" s="37">
        <v>0</v>
      </c>
      <c r="N42" s="37">
        <v>0</v>
      </c>
      <c r="O42" s="37">
        <f t="shared" si="1"/>
        <v>4816826</v>
      </c>
      <c r="P42" s="41">
        <v>4816826</v>
      </c>
      <c r="Q42" s="37">
        <f t="shared" si="0"/>
        <v>0</v>
      </c>
      <c r="R42" s="6"/>
      <c r="S42" s="6"/>
      <c r="T42" s="6"/>
    </row>
    <row r="43" spans="1:20" ht="12.75">
      <c r="A43" s="25" t="s">
        <v>59</v>
      </c>
      <c r="B43" s="37">
        <v>0</v>
      </c>
      <c r="C43" s="37">
        <v>1874277</v>
      </c>
      <c r="D43" s="37">
        <v>51029050</v>
      </c>
      <c r="E43" s="37">
        <v>378088</v>
      </c>
      <c r="F43" s="31">
        <v>1634009</v>
      </c>
      <c r="G43" s="37">
        <v>0</v>
      </c>
      <c r="H43" s="37">
        <v>54915424</v>
      </c>
      <c r="I43" s="40">
        <v>50</v>
      </c>
      <c r="J43" s="31">
        <v>27457712</v>
      </c>
      <c r="K43" s="37">
        <v>27457712</v>
      </c>
      <c r="L43" s="37">
        <v>0</v>
      </c>
      <c r="M43" s="37">
        <v>5548018</v>
      </c>
      <c r="N43" s="37">
        <v>0</v>
      </c>
      <c r="O43" s="37">
        <f t="shared" si="1"/>
        <v>33005730</v>
      </c>
      <c r="P43" s="41">
        <v>33340741</v>
      </c>
      <c r="Q43" s="37">
        <f t="shared" si="0"/>
        <v>-335011</v>
      </c>
      <c r="R43" s="6"/>
      <c r="S43" s="6" t="s">
        <v>79</v>
      </c>
      <c r="T43" s="6"/>
    </row>
    <row r="44" spans="1:20" ht="12.75">
      <c r="A44" s="25" t="s">
        <v>60</v>
      </c>
      <c r="B44" s="37">
        <v>224200</v>
      </c>
      <c r="C44" s="37">
        <v>0</v>
      </c>
      <c r="D44" s="37">
        <v>10888413</v>
      </c>
      <c r="E44" s="37">
        <v>0</v>
      </c>
      <c r="F44" s="31">
        <v>0</v>
      </c>
      <c r="G44" s="37">
        <v>0</v>
      </c>
      <c r="H44" s="37">
        <v>11112613</v>
      </c>
      <c r="I44" s="40">
        <v>73.32</v>
      </c>
      <c r="J44" s="31">
        <v>8147767.8516</v>
      </c>
      <c r="K44" s="37">
        <v>8147768</v>
      </c>
      <c r="L44" s="37">
        <v>-0.1484000002965331</v>
      </c>
      <c r="M44" s="37">
        <v>0</v>
      </c>
      <c r="N44" s="37">
        <v>0</v>
      </c>
      <c r="O44" s="37">
        <f t="shared" si="1"/>
        <v>8147768</v>
      </c>
      <c r="P44" s="41">
        <v>8147768</v>
      </c>
      <c r="Q44" s="37">
        <f t="shared" si="0"/>
        <v>0</v>
      </c>
      <c r="R44" s="6"/>
      <c r="S44" s="6"/>
      <c r="T44" s="6"/>
    </row>
    <row r="45" spans="1:20" ht="12.75">
      <c r="A45" s="25" t="s">
        <v>62</v>
      </c>
      <c r="B45" s="37">
        <v>0</v>
      </c>
      <c r="C45" s="37">
        <v>0</v>
      </c>
      <c r="D45" s="37">
        <v>127139400</v>
      </c>
      <c r="E45" s="37">
        <v>0</v>
      </c>
      <c r="F45" s="31">
        <v>0</v>
      </c>
      <c r="G45" s="37">
        <v>0</v>
      </c>
      <c r="H45" s="37">
        <v>127139400</v>
      </c>
      <c r="I45" s="40">
        <v>50</v>
      </c>
      <c r="J45" s="31">
        <v>63569700</v>
      </c>
      <c r="K45" s="37">
        <v>52351518</v>
      </c>
      <c r="L45" s="37">
        <v>11218182</v>
      </c>
      <c r="M45" s="37">
        <v>23195467</v>
      </c>
      <c r="N45" s="37">
        <v>0</v>
      </c>
      <c r="O45" s="37">
        <f t="shared" si="1"/>
        <v>75546985</v>
      </c>
      <c r="P45" s="41">
        <v>75546985</v>
      </c>
      <c r="Q45" s="37">
        <f t="shared" si="0"/>
        <v>0</v>
      </c>
      <c r="R45" s="6"/>
      <c r="S45" s="6"/>
      <c r="T45" s="6"/>
    </row>
    <row r="46" spans="1:20" ht="12.75">
      <c r="A46" s="25" t="s">
        <v>55</v>
      </c>
      <c r="B46" s="37">
        <v>0</v>
      </c>
      <c r="C46" s="37">
        <v>0</v>
      </c>
      <c r="D46" s="37">
        <v>50184806</v>
      </c>
      <c r="E46" s="37">
        <v>794687</v>
      </c>
      <c r="F46" s="31">
        <v>0</v>
      </c>
      <c r="G46" s="37">
        <v>0</v>
      </c>
      <c r="H46" s="37">
        <v>50979493</v>
      </c>
      <c r="I46" s="40">
        <v>62.49</v>
      </c>
      <c r="J46" s="31">
        <v>31857085.1757</v>
      </c>
      <c r="K46" s="37">
        <v>31857085</v>
      </c>
      <c r="L46" s="37">
        <v>0.17570000141859055</v>
      </c>
      <c r="M46" s="37">
        <v>0</v>
      </c>
      <c r="N46" s="37">
        <v>0</v>
      </c>
      <c r="O46" s="37">
        <f t="shared" si="1"/>
        <v>31857085</v>
      </c>
      <c r="P46" s="41">
        <v>31857085</v>
      </c>
      <c r="Q46" s="37">
        <f t="shared" si="0"/>
        <v>0</v>
      </c>
      <c r="R46" s="6"/>
      <c r="S46" s="6"/>
      <c r="T46" s="6"/>
    </row>
    <row r="47" spans="1:20" ht="12.75">
      <c r="A47" s="25" t="s">
        <v>56</v>
      </c>
      <c r="B47" s="37">
        <v>0</v>
      </c>
      <c r="C47" s="37">
        <v>0</v>
      </c>
      <c r="D47" s="37">
        <v>3103242</v>
      </c>
      <c r="E47" s="37">
        <v>0</v>
      </c>
      <c r="F47" s="31">
        <v>0</v>
      </c>
      <c r="G47" s="37">
        <v>473728</v>
      </c>
      <c r="H47" s="37">
        <v>3576970</v>
      </c>
      <c r="I47" s="40">
        <v>70.42</v>
      </c>
      <c r="J47" s="31">
        <v>2518902.274</v>
      </c>
      <c r="K47" s="37">
        <v>2518902</v>
      </c>
      <c r="L47" s="37">
        <v>0.27400000020861626</v>
      </c>
      <c r="M47" s="37">
        <v>0</v>
      </c>
      <c r="N47" s="37">
        <v>0</v>
      </c>
      <c r="O47" s="37">
        <f t="shared" si="1"/>
        <v>2518902</v>
      </c>
      <c r="P47" s="41">
        <v>2518902</v>
      </c>
      <c r="Q47" s="37">
        <f t="shared" si="0"/>
        <v>0</v>
      </c>
      <c r="R47" s="6"/>
      <c r="S47" s="6"/>
      <c r="T47" s="6"/>
    </row>
    <row r="48" spans="1:20" ht="12.75">
      <c r="A48" s="25" t="s">
        <v>63</v>
      </c>
      <c r="B48" s="37">
        <v>781710</v>
      </c>
      <c r="C48" s="37">
        <v>7470598</v>
      </c>
      <c r="D48" s="37">
        <v>69168198</v>
      </c>
      <c r="E48" s="37">
        <v>0</v>
      </c>
      <c r="F48" s="31">
        <v>0</v>
      </c>
      <c r="G48" s="37">
        <v>0</v>
      </c>
      <c r="H48" s="37">
        <v>77420506</v>
      </c>
      <c r="I48" s="40">
        <v>58.67</v>
      </c>
      <c r="J48" s="31">
        <v>45422610.87020001</v>
      </c>
      <c r="K48" s="37">
        <v>45422611</v>
      </c>
      <c r="L48" s="37">
        <v>-0.1297999918460846</v>
      </c>
      <c r="M48" s="37">
        <v>0</v>
      </c>
      <c r="N48" s="37">
        <v>0</v>
      </c>
      <c r="O48" s="37">
        <f t="shared" si="1"/>
        <v>45422611</v>
      </c>
      <c r="P48" s="41">
        <v>45883654</v>
      </c>
      <c r="Q48" s="37">
        <f t="shared" si="0"/>
        <v>-461043</v>
      </c>
      <c r="R48" s="6"/>
      <c r="S48" s="6"/>
      <c r="T48" s="6"/>
    </row>
    <row r="49" spans="1:20" ht="12.75">
      <c r="A49" s="25" t="s">
        <v>64</v>
      </c>
      <c r="B49" s="37">
        <v>0</v>
      </c>
      <c r="C49" s="37">
        <v>0</v>
      </c>
      <c r="D49" s="37">
        <v>19462640</v>
      </c>
      <c r="E49" s="37">
        <v>0</v>
      </c>
      <c r="F49" s="31">
        <v>0</v>
      </c>
      <c r="G49" s="37">
        <v>0</v>
      </c>
      <c r="H49" s="37">
        <v>19462640</v>
      </c>
      <c r="I49" s="40">
        <v>71.09</v>
      </c>
      <c r="J49" s="31">
        <v>13835990.776</v>
      </c>
      <c r="K49" s="37">
        <v>13835991</v>
      </c>
      <c r="L49" s="37">
        <v>-0.2239999994635582</v>
      </c>
      <c r="M49" s="37">
        <v>0</v>
      </c>
      <c r="N49" s="37">
        <v>0</v>
      </c>
      <c r="O49" s="37">
        <f t="shared" si="1"/>
        <v>13835991</v>
      </c>
      <c r="P49" s="41">
        <v>13835991</v>
      </c>
      <c r="Q49" s="37">
        <f t="shared" si="0"/>
        <v>0</v>
      </c>
      <c r="R49" s="6"/>
      <c r="S49" s="6"/>
      <c r="T49" s="6"/>
    </row>
    <row r="50" spans="1:20" ht="12.75">
      <c r="A50" s="25" t="s">
        <v>65</v>
      </c>
      <c r="B50" s="37">
        <v>0</v>
      </c>
      <c r="C50" s="37">
        <v>1974027</v>
      </c>
      <c r="D50" s="37">
        <v>14966676</v>
      </c>
      <c r="E50" s="37">
        <v>726279</v>
      </c>
      <c r="F50" s="31">
        <v>0</v>
      </c>
      <c r="G50" s="37">
        <v>4432274</v>
      </c>
      <c r="H50" s="37">
        <v>22099256</v>
      </c>
      <c r="I50" s="40">
        <v>59.96</v>
      </c>
      <c r="J50" s="31">
        <v>13250713.8976</v>
      </c>
      <c r="K50" s="37">
        <v>13250714</v>
      </c>
      <c r="L50" s="37">
        <v>-0.10239999927580357</v>
      </c>
      <c r="M50" s="37">
        <v>0</v>
      </c>
      <c r="N50" s="37">
        <v>0</v>
      </c>
      <c r="O50" s="37">
        <f t="shared" si="1"/>
        <v>13250714</v>
      </c>
      <c r="P50" s="41">
        <v>13250714</v>
      </c>
      <c r="Q50" s="37">
        <f t="shared" si="0"/>
        <v>0</v>
      </c>
      <c r="R50" s="6"/>
      <c r="S50" s="6"/>
      <c r="T50" s="6"/>
    </row>
    <row r="51" spans="1:20" ht="12.75">
      <c r="A51" s="25" t="s">
        <v>66</v>
      </c>
      <c r="B51" s="37">
        <v>212223</v>
      </c>
      <c r="C51" s="37">
        <v>189883</v>
      </c>
      <c r="D51" s="37">
        <v>68290433</v>
      </c>
      <c r="E51" s="37">
        <v>0</v>
      </c>
      <c r="F51" s="31">
        <v>0</v>
      </c>
      <c r="G51" s="37">
        <v>0</v>
      </c>
      <c r="H51" s="37">
        <v>68692539</v>
      </c>
      <c r="I51" s="40">
        <v>53.82</v>
      </c>
      <c r="J51" s="31">
        <v>36970324.4898</v>
      </c>
      <c r="K51" s="37">
        <v>29090939</v>
      </c>
      <c r="L51" s="37">
        <v>7879385.489799999</v>
      </c>
      <c r="M51" s="37">
        <v>17062333</v>
      </c>
      <c r="N51" s="37">
        <v>0</v>
      </c>
      <c r="O51" s="37">
        <f t="shared" si="1"/>
        <v>46153272</v>
      </c>
      <c r="P51" s="41">
        <v>46153272</v>
      </c>
      <c r="Q51" s="37">
        <f t="shared" si="0"/>
        <v>0</v>
      </c>
      <c r="R51" s="6"/>
      <c r="S51" s="6"/>
      <c r="T51" s="6"/>
    </row>
    <row r="52" spans="1:20" ht="12.75">
      <c r="A52" s="25" t="s">
        <v>89</v>
      </c>
      <c r="B52" s="37">
        <v>0</v>
      </c>
      <c r="C52" s="37">
        <v>0</v>
      </c>
      <c r="D52" s="37">
        <v>0</v>
      </c>
      <c r="E52" s="37">
        <v>0</v>
      </c>
      <c r="F52" s="31">
        <v>0</v>
      </c>
      <c r="G52" s="37">
        <v>0</v>
      </c>
      <c r="H52" s="37">
        <v>0</v>
      </c>
      <c r="I52" s="40"/>
      <c r="J52" s="31"/>
      <c r="K52" s="37"/>
      <c r="L52" s="37"/>
      <c r="M52" s="37">
        <v>0</v>
      </c>
      <c r="N52" s="37">
        <v>0</v>
      </c>
      <c r="O52" s="37"/>
      <c r="P52" s="41"/>
      <c r="Q52" s="37"/>
      <c r="R52" s="6"/>
      <c r="S52" s="6"/>
      <c r="T52" s="6"/>
    </row>
    <row r="53" spans="1:20" ht="12.75">
      <c r="A53" s="25" t="s">
        <v>67</v>
      </c>
      <c r="B53" s="37">
        <v>0</v>
      </c>
      <c r="C53" s="37">
        <v>0</v>
      </c>
      <c r="D53" s="37">
        <v>7231292</v>
      </c>
      <c r="E53" s="37">
        <v>0</v>
      </c>
      <c r="F53" s="31">
        <v>0</v>
      </c>
      <c r="G53" s="37">
        <v>0</v>
      </c>
      <c r="H53" s="37">
        <v>7231292</v>
      </c>
      <c r="I53" s="40">
        <v>53.77</v>
      </c>
      <c r="J53" s="31">
        <v>3888265.7084000004</v>
      </c>
      <c r="K53" s="37">
        <v>3888266</v>
      </c>
      <c r="L53" s="37">
        <v>-0.29159999964758754</v>
      </c>
      <c r="M53" s="37">
        <v>0</v>
      </c>
      <c r="N53" s="37">
        <v>0</v>
      </c>
      <c r="O53" s="37">
        <f t="shared" si="1"/>
        <v>3888266</v>
      </c>
      <c r="P53" s="41">
        <v>3927732</v>
      </c>
      <c r="Q53" s="37">
        <f t="shared" si="0"/>
        <v>-39466</v>
      </c>
      <c r="R53" s="6"/>
      <c r="S53" s="6"/>
      <c r="T53" s="6"/>
    </row>
    <row r="54" spans="1:20" ht="12.75">
      <c r="A54" s="25" t="s">
        <v>68</v>
      </c>
      <c r="B54" s="37">
        <v>0</v>
      </c>
      <c r="C54" s="37">
        <v>0</v>
      </c>
      <c r="D54" s="37">
        <v>21810922</v>
      </c>
      <c r="E54" s="37">
        <v>0</v>
      </c>
      <c r="F54" s="31">
        <v>0</v>
      </c>
      <c r="G54" s="37">
        <v>0</v>
      </c>
      <c r="H54" s="37">
        <v>21810922</v>
      </c>
      <c r="I54" s="40">
        <v>69.95</v>
      </c>
      <c r="J54" s="31">
        <v>15256739.939000001</v>
      </c>
      <c r="K54" s="37">
        <v>15256740</v>
      </c>
      <c r="L54" s="37">
        <v>-0.060999998822808266</v>
      </c>
      <c r="M54" s="37">
        <v>367771</v>
      </c>
      <c r="N54" s="37">
        <v>0</v>
      </c>
      <c r="O54" s="37">
        <f t="shared" si="1"/>
        <v>15624511</v>
      </c>
      <c r="P54" s="41">
        <v>15624511</v>
      </c>
      <c r="Q54" s="37">
        <f t="shared" si="0"/>
        <v>0</v>
      </c>
      <c r="R54" s="6"/>
      <c r="S54" s="6"/>
      <c r="T54" s="6"/>
    </row>
    <row r="55" spans="1:20" ht="12.75">
      <c r="A55" s="25" t="s">
        <v>69</v>
      </c>
      <c r="B55" s="37">
        <v>421438</v>
      </c>
      <c r="C55" s="37">
        <v>0</v>
      </c>
      <c r="D55" s="37">
        <v>3855060</v>
      </c>
      <c r="E55" s="37">
        <v>227310</v>
      </c>
      <c r="F55" s="31">
        <v>0</v>
      </c>
      <c r="G55" s="37">
        <v>79402</v>
      </c>
      <c r="H55" s="37">
        <v>4583210</v>
      </c>
      <c r="I55" s="40">
        <v>68.72</v>
      </c>
      <c r="J55" s="31">
        <v>3149581.912</v>
      </c>
      <c r="K55" s="37">
        <v>3149582</v>
      </c>
      <c r="L55" s="37">
        <v>-0.08799999998882413</v>
      </c>
      <c r="M55" s="37">
        <v>0</v>
      </c>
      <c r="N55" s="37">
        <v>0</v>
      </c>
      <c r="O55" s="37">
        <f t="shared" si="1"/>
        <v>3149582</v>
      </c>
      <c r="P55" s="41">
        <v>3149582</v>
      </c>
      <c r="Q55" s="37">
        <f t="shared" si="0"/>
        <v>0</v>
      </c>
      <c r="R55" s="6"/>
      <c r="S55" s="6"/>
      <c r="T55" s="6"/>
    </row>
    <row r="56" spans="1:20" ht="12.75">
      <c r="A56" s="25" t="s">
        <v>70</v>
      </c>
      <c r="B56" s="37">
        <v>1103189</v>
      </c>
      <c r="C56" s="37">
        <v>2975797</v>
      </c>
      <c r="D56" s="37">
        <v>29373043</v>
      </c>
      <c r="E56" s="37">
        <v>351458</v>
      </c>
      <c r="F56" s="31">
        <v>0</v>
      </c>
      <c r="G56" s="37">
        <v>635202</v>
      </c>
      <c r="H56" s="37">
        <v>34438689</v>
      </c>
      <c r="I56" s="40">
        <v>63.1</v>
      </c>
      <c r="J56" s="31">
        <v>21730812.759</v>
      </c>
      <c r="K56" s="37">
        <v>21730813</v>
      </c>
      <c r="L56" s="37">
        <v>-0.2410000003874302</v>
      </c>
      <c r="M56" s="37">
        <v>0</v>
      </c>
      <c r="N56" s="37">
        <v>0</v>
      </c>
      <c r="O56" s="37">
        <f t="shared" si="1"/>
        <v>21730813</v>
      </c>
      <c r="P56" s="41">
        <v>21730813</v>
      </c>
      <c r="Q56" s="37">
        <f t="shared" si="0"/>
        <v>0</v>
      </c>
      <c r="R56" s="6"/>
      <c r="S56" s="6"/>
      <c r="T56" s="6"/>
    </row>
    <row r="57" spans="1:20" ht="12.75">
      <c r="A57" s="25" t="s">
        <v>71</v>
      </c>
      <c r="B57" s="37">
        <v>10388</v>
      </c>
      <c r="C57" s="37">
        <v>2782</v>
      </c>
      <c r="D57" s="37">
        <v>108351548</v>
      </c>
      <c r="E57" s="37">
        <v>0</v>
      </c>
      <c r="F57" s="31">
        <v>0</v>
      </c>
      <c r="G57" s="37">
        <v>0</v>
      </c>
      <c r="H57" s="37">
        <v>108364718</v>
      </c>
      <c r="I57" s="40">
        <v>61.36</v>
      </c>
      <c r="J57" s="31">
        <v>66492590.96479999</v>
      </c>
      <c r="K57" s="37">
        <v>66492591</v>
      </c>
      <c r="L57" s="37">
        <v>-0.035200007259845734</v>
      </c>
      <c r="M57" s="37">
        <v>26494300</v>
      </c>
      <c r="N57" s="37">
        <v>0</v>
      </c>
      <c r="O57" s="37">
        <f t="shared" si="1"/>
        <v>92986891</v>
      </c>
      <c r="P57" s="41">
        <v>92986891</v>
      </c>
      <c r="Q57" s="37">
        <f t="shared" si="0"/>
        <v>0</v>
      </c>
      <c r="R57" s="6"/>
      <c r="S57" s="6"/>
      <c r="T57" s="6"/>
    </row>
    <row r="58" spans="1:20" ht="12.75">
      <c r="A58" s="25" t="s">
        <v>72</v>
      </c>
      <c r="B58" s="37">
        <v>0</v>
      </c>
      <c r="C58" s="37">
        <v>366227</v>
      </c>
      <c r="D58" s="37">
        <v>15308177</v>
      </c>
      <c r="E58" s="37">
        <v>0</v>
      </c>
      <c r="F58" s="31">
        <v>0</v>
      </c>
      <c r="G58" s="37">
        <v>0</v>
      </c>
      <c r="H58" s="37">
        <v>15674404</v>
      </c>
      <c r="I58" s="40">
        <v>71.55</v>
      </c>
      <c r="J58" s="31">
        <v>11215036.062</v>
      </c>
      <c r="K58" s="37">
        <v>11215036</v>
      </c>
      <c r="L58" s="37">
        <v>0.06200000084936619</v>
      </c>
      <c r="M58" s="37">
        <v>0</v>
      </c>
      <c r="N58" s="37">
        <v>41139</v>
      </c>
      <c r="O58" s="37">
        <f t="shared" si="1"/>
        <v>11256175</v>
      </c>
      <c r="P58" s="41">
        <v>11256175</v>
      </c>
      <c r="Q58" s="37">
        <f t="shared" si="0"/>
        <v>0</v>
      </c>
      <c r="R58" s="6"/>
      <c r="S58" s="6"/>
      <c r="T58" s="6"/>
    </row>
    <row r="59" spans="1:20" ht="12.75">
      <c r="A59" s="25" t="s">
        <v>74</v>
      </c>
      <c r="B59" s="37">
        <v>150548</v>
      </c>
      <c r="C59" s="37">
        <v>329676</v>
      </c>
      <c r="D59" s="37">
        <v>2788544</v>
      </c>
      <c r="E59" s="37">
        <v>0</v>
      </c>
      <c r="F59" s="31">
        <v>181876</v>
      </c>
      <c r="G59" s="37">
        <v>115948</v>
      </c>
      <c r="H59" s="37">
        <v>3566592</v>
      </c>
      <c r="I59" s="40">
        <v>62.24</v>
      </c>
      <c r="J59" s="31">
        <v>2219846.8608</v>
      </c>
      <c r="K59" s="37">
        <v>2219847</v>
      </c>
      <c r="L59" s="37">
        <v>-0.1392000000923872</v>
      </c>
      <c r="M59" s="37">
        <v>0</v>
      </c>
      <c r="N59" s="37">
        <v>0</v>
      </c>
      <c r="O59" s="37">
        <f t="shared" si="1"/>
        <v>2219847</v>
      </c>
      <c r="P59" s="41">
        <v>2219847</v>
      </c>
      <c r="Q59" s="37">
        <f t="shared" si="0"/>
        <v>0</v>
      </c>
      <c r="R59" s="6"/>
      <c r="S59" s="6"/>
      <c r="T59" s="6"/>
    </row>
    <row r="60" spans="1:20" ht="12.75">
      <c r="A60" s="25" t="s">
        <v>155</v>
      </c>
      <c r="B60" s="37">
        <v>0</v>
      </c>
      <c r="C60" s="37">
        <v>0</v>
      </c>
      <c r="D60" s="37">
        <v>0</v>
      </c>
      <c r="E60" s="37">
        <v>0</v>
      </c>
      <c r="F60" s="31">
        <v>0</v>
      </c>
      <c r="G60" s="37">
        <v>0</v>
      </c>
      <c r="H60" s="37">
        <v>0</v>
      </c>
      <c r="I60" s="40"/>
      <c r="J60" s="31"/>
      <c r="K60" s="37"/>
      <c r="L60" s="37"/>
      <c r="M60" s="37">
        <v>0</v>
      </c>
      <c r="N60" s="37">
        <v>0</v>
      </c>
      <c r="O60" s="37"/>
      <c r="P60" s="41"/>
      <c r="Q60" s="37"/>
      <c r="R60" s="6"/>
      <c r="S60" s="6"/>
      <c r="T60" s="6"/>
    </row>
    <row r="61" spans="1:20" ht="12.75">
      <c r="A61" s="25" t="s">
        <v>73</v>
      </c>
      <c r="B61" s="37">
        <v>4149616</v>
      </c>
      <c r="C61" s="37">
        <v>0</v>
      </c>
      <c r="D61" s="37">
        <v>13435146</v>
      </c>
      <c r="E61" s="37">
        <v>0</v>
      </c>
      <c r="F61" s="31">
        <v>2288074</v>
      </c>
      <c r="G61" s="37">
        <v>0</v>
      </c>
      <c r="H61" s="37">
        <v>19872836</v>
      </c>
      <c r="I61" s="40">
        <v>51.67</v>
      </c>
      <c r="J61" s="31">
        <v>10268294.3612</v>
      </c>
      <c r="K61" s="37">
        <v>10268295</v>
      </c>
      <c r="L61" s="37">
        <v>-0.6388000007718801</v>
      </c>
      <c r="M61" s="37">
        <v>16815013</v>
      </c>
      <c r="N61" s="37">
        <v>0</v>
      </c>
      <c r="O61" s="37">
        <f t="shared" si="1"/>
        <v>27083308</v>
      </c>
      <c r="P61" s="41">
        <v>27083308</v>
      </c>
      <c r="Q61" s="37">
        <f t="shared" si="0"/>
        <v>0</v>
      </c>
      <c r="R61" s="6"/>
      <c r="S61" s="6"/>
      <c r="T61" s="6"/>
    </row>
    <row r="62" spans="1:20" ht="12.75">
      <c r="A62" s="25" t="s">
        <v>75</v>
      </c>
      <c r="B62" s="37">
        <v>5251671</v>
      </c>
      <c r="C62" s="37">
        <v>283128</v>
      </c>
      <c r="D62" s="37">
        <v>32197547</v>
      </c>
      <c r="E62" s="37">
        <v>745143</v>
      </c>
      <c r="F62" s="31">
        <v>5624351</v>
      </c>
      <c r="G62" s="37">
        <v>1853882</v>
      </c>
      <c r="H62" s="37">
        <v>45955722</v>
      </c>
      <c r="I62" s="40">
        <v>51.83</v>
      </c>
      <c r="J62" s="31">
        <v>23818850.712599996</v>
      </c>
      <c r="K62" s="37">
        <v>23818851</v>
      </c>
      <c r="L62" s="37">
        <v>-0.2874000035226345</v>
      </c>
      <c r="M62" s="37">
        <v>0</v>
      </c>
      <c r="N62" s="37">
        <v>0</v>
      </c>
      <c r="O62" s="37">
        <f t="shared" si="1"/>
        <v>23818851</v>
      </c>
      <c r="P62" s="41">
        <v>23818851</v>
      </c>
      <c r="Q62" s="37">
        <f t="shared" si="0"/>
        <v>0</v>
      </c>
      <c r="R62" s="6"/>
      <c r="S62" s="6"/>
      <c r="T62" s="6"/>
    </row>
    <row r="63" spans="1:20" ht="12.75">
      <c r="A63" s="25" t="s">
        <v>77</v>
      </c>
      <c r="B63" s="37">
        <v>0</v>
      </c>
      <c r="C63" s="37">
        <v>0</v>
      </c>
      <c r="D63" s="37">
        <v>8431042</v>
      </c>
      <c r="E63" s="37">
        <v>0</v>
      </c>
      <c r="F63" s="31">
        <v>0</v>
      </c>
      <c r="G63" s="37">
        <v>0</v>
      </c>
      <c r="H63" s="37">
        <v>8431042</v>
      </c>
      <c r="I63" s="40">
        <v>74.78</v>
      </c>
      <c r="J63" s="31">
        <v>6304733.2076</v>
      </c>
      <c r="K63" s="37">
        <v>6304733</v>
      </c>
      <c r="L63" s="37">
        <v>0.2076000003144145</v>
      </c>
      <c r="M63" s="37">
        <v>0</v>
      </c>
      <c r="N63" s="37">
        <v>0</v>
      </c>
      <c r="O63" s="37">
        <f t="shared" si="1"/>
        <v>6304733</v>
      </c>
      <c r="P63" s="41">
        <v>6304733</v>
      </c>
      <c r="Q63" s="37">
        <f t="shared" si="0"/>
        <v>0</v>
      </c>
      <c r="R63" s="6"/>
      <c r="S63" s="6"/>
      <c r="T63" s="6"/>
    </row>
    <row r="64" spans="1:20" ht="12.75">
      <c r="A64" s="25" t="s">
        <v>76</v>
      </c>
      <c r="B64" s="37">
        <v>3000000</v>
      </c>
      <c r="C64" s="37">
        <v>14811293</v>
      </c>
      <c r="D64" s="37">
        <v>18121005</v>
      </c>
      <c r="E64" s="37">
        <v>0</v>
      </c>
      <c r="F64" s="31">
        <v>0</v>
      </c>
      <c r="G64" s="37">
        <v>0</v>
      </c>
      <c r="H64" s="37">
        <v>35932298</v>
      </c>
      <c r="I64" s="40">
        <v>58.78</v>
      </c>
      <c r="J64" s="31">
        <v>21121004.7644</v>
      </c>
      <c r="K64" s="37">
        <v>21121005</v>
      </c>
      <c r="L64" s="37">
        <v>-0.23559999838471413</v>
      </c>
      <c r="M64" s="37">
        <v>0</v>
      </c>
      <c r="N64" s="37">
        <v>0</v>
      </c>
      <c r="O64" s="37">
        <f t="shared" si="1"/>
        <v>21121005</v>
      </c>
      <c r="P64" s="41">
        <v>21335385</v>
      </c>
      <c r="Q64" s="37">
        <f t="shared" si="0"/>
        <v>-214380</v>
      </c>
      <c r="R64" s="6"/>
      <c r="S64" s="6"/>
      <c r="T64" s="6"/>
    </row>
    <row r="65" spans="1:20" ht="12.75">
      <c r="A65" s="25" t="s">
        <v>78</v>
      </c>
      <c r="B65" s="37">
        <v>0</v>
      </c>
      <c r="C65" s="37">
        <v>0</v>
      </c>
      <c r="D65" s="37">
        <v>2491774</v>
      </c>
      <c r="E65" s="37">
        <v>0</v>
      </c>
      <c r="F65" s="31">
        <v>0</v>
      </c>
      <c r="G65" s="37">
        <v>0</v>
      </c>
      <c r="H65" s="37">
        <v>2491774</v>
      </c>
      <c r="I65" s="40">
        <v>64.04</v>
      </c>
      <c r="J65" s="31">
        <v>1595732.0696</v>
      </c>
      <c r="K65" s="37">
        <v>1595732</v>
      </c>
      <c r="L65" s="37">
        <v>0.0696000000461936</v>
      </c>
      <c r="M65" s="37">
        <v>0</v>
      </c>
      <c r="N65" s="37">
        <v>0</v>
      </c>
      <c r="O65" s="37">
        <f t="shared" si="1"/>
        <v>1595732</v>
      </c>
      <c r="P65" s="41">
        <v>1946518</v>
      </c>
      <c r="Q65" s="37">
        <f t="shared" si="0"/>
        <v>-350786</v>
      </c>
      <c r="R65" s="6"/>
      <c r="S65" s="6"/>
      <c r="T65" s="6"/>
    </row>
    <row r="66" spans="1:20" ht="21.75" customHeight="1">
      <c r="A66" s="85" t="s">
        <v>80</v>
      </c>
      <c r="B66" s="86">
        <v>45681360</v>
      </c>
      <c r="C66" s="86">
        <v>81277056</v>
      </c>
      <c r="D66" s="86">
        <v>1487765742</v>
      </c>
      <c r="E66" s="86">
        <v>11226055</v>
      </c>
      <c r="F66" s="86">
        <v>29687003</v>
      </c>
      <c r="G66" s="86">
        <v>55311191</v>
      </c>
      <c r="H66" s="86">
        <v>1710948137</v>
      </c>
      <c r="I66" s="86"/>
      <c r="J66" s="86">
        <v>966953649.0287001</v>
      </c>
      <c r="K66" s="86">
        <v>945513790</v>
      </c>
      <c r="L66" s="86">
        <v>21439859.02870002</v>
      </c>
      <c r="M66" s="86">
        <v>185153120</v>
      </c>
      <c r="N66" s="86">
        <v>3793591</v>
      </c>
      <c r="O66" s="37">
        <f>SUM(O11:O65)</f>
        <v>1134460501</v>
      </c>
      <c r="P66" s="37">
        <f>SUM(P11:P65)</f>
        <v>1136020779</v>
      </c>
      <c r="Q66" s="37">
        <f>SUM(Q11:Q65)</f>
        <v>-1560278</v>
      </c>
      <c r="R66" s="6"/>
      <c r="S66" s="6"/>
      <c r="T66" s="6"/>
    </row>
    <row r="67" spans="1:20" ht="12.75">
      <c r="A67" s="2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6"/>
      <c r="S67" s="6"/>
      <c r="T67" s="6"/>
    </row>
    <row r="68" spans="1:20" ht="12.75">
      <c r="A68" s="45" t="s">
        <v>178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6"/>
      <c r="S68" s="6"/>
      <c r="T68" s="6"/>
    </row>
    <row r="69" spans="1:20" ht="12.75">
      <c r="A69" s="6"/>
      <c r="B69" s="6"/>
      <c r="C69" s="6"/>
      <c r="D69" s="6"/>
      <c r="E69" s="6"/>
      <c r="H69" s="42" t="s">
        <v>79</v>
      </c>
      <c r="I69" s="42"/>
      <c r="J69" s="42"/>
      <c r="K69" s="42"/>
      <c r="L69" s="42"/>
      <c r="M69" s="6"/>
      <c r="N69" s="6"/>
      <c r="O69" s="6"/>
      <c r="P69" s="6"/>
      <c r="Q69" s="6"/>
      <c r="R69" s="6"/>
      <c r="S69" s="6"/>
      <c r="T69" s="6"/>
    </row>
    <row r="70" spans="1:20" ht="12.75">
      <c r="A70" s="36"/>
      <c r="B70" s="25" t="s">
        <v>79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6"/>
      <c r="C71" s="6"/>
      <c r="D71" s="6"/>
      <c r="E71" s="6"/>
      <c r="F71" s="6"/>
      <c r="G71" s="2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</sheetData>
  <printOptions horizontalCentered="1" verticalCentered="1"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0.8515625" style="0" customWidth="1"/>
    <col min="3" max="3" width="10.421875" style="0" customWidth="1"/>
    <col min="4" max="6" width="9.57421875" style="0" customWidth="1"/>
    <col min="7" max="7" width="5.00390625" style="0" customWidth="1"/>
    <col min="8" max="8" width="9.57421875" style="0" bestFit="1" customWidth="1"/>
    <col min="9" max="10" width="8.7109375" style="0" bestFit="1" customWidth="1"/>
    <col min="11" max="11" width="9.57421875" style="0" bestFit="1" customWidth="1"/>
  </cols>
  <sheetData>
    <row r="1" spans="1:15" ht="25.5" customHeight="1">
      <c r="A1" s="71" t="s">
        <v>115</v>
      </c>
      <c r="B1" s="84"/>
      <c r="C1" s="153" t="s">
        <v>185</v>
      </c>
      <c r="D1" s="153"/>
      <c r="E1" s="153"/>
      <c r="F1" s="153"/>
      <c r="G1" s="153"/>
      <c r="H1" s="153"/>
      <c r="I1" s="153"/>
      <c r="J1" s="153"/>
      <c r="K1" s="84"/>
      <c r="L1" s="6"/>
      <c r="M1" s="6"/>
      <c r="N1" s="6"/>
      <c r="O1" s="6"/>
    </row>
    <row r="2" spans="1:11" ht="12.75">
      <c r="A2" s="82" t="s">
        <v>176</v>
      </c>
      <c r="B2" s="48"/>
      <c r="C2" s="153"/>
      <c r="D2" s="153"/>
      <c r="E2" s="153"/>
      <c r="F2" s="153"/>
      <c r="G2" s="153"/>
      <c r="H2" s="153"/>
      <c r="I2" s="153"/>
      <c r="J2" s="153"/>
      <c r="K2" s="48"/>
    </row>
    <row r="3" spans="1:11" ht="13.5" thickBot="1">
      <c r="A3" s="47"/>
      <c r="B3" s="48"/>
      <c r="C3" s="155"/>
      <c r="D3" s="155"/>
      <c r="E3" s="155"/>
      <c r="F3" s="155"/>
      <c r="G3" s="155"/>
      <c r="H3" s="155"/>
      <c r="I3" s="155"/>
      <c r="J3" s="155"/>
      <c r="K3" s="48"/>
    </row>
    <row r="4" spans="1:11" ht="12.75">
      <c r="A4" s="73"/>
      <c r="B4" s="113" t="s">
        <v>7</v>
      </c>
      <c r="C4" s="114"/>
      <c r="D4" s="114"/>
      <c r="E4" s="114"/>
      <c r="F4" s="114"/>
      <c r="G4" s="115"/>
      <c r="H4" s="114"/>
      <c r="I4" s="114"/>
      <c r="J4" s="114"/>
      <c r="K4" s="53"/>
    </row>
    <row r="5" spans="1:11" ht="12.75">
      <c r="A5" s="112" t="s">
        <v>16</v>
      </c>
      <c r="B5" s="56" t="s">
        <v>81</v>
      </c>
      <c r="C5" s="55"/>
      <c r="D5" s="57" t="s">
        <v>97</v>
      </c>
      <c r="E5" s="57" t="s">
        <v>1</v>
      </c>
      <c r="F5" s="57" t="s">
        <v>1</v>
      </c>
      <c r="G5" s="89"/>
      <c r="H5" s="57" t="s">
        <v>98</v>
      </c>
      <c r="I5" s="57" t="s">
        <v>98</v>
      </c>
      <c r="J5" s="57" t="s">
        <v>11</v>
      </c>
      <c r="K5" s="61" t="s">
        <v>15</v>
      </c>
    </row>
    <row r="6" spans="1:11" ht="12.75">
      <c r="A6" s="77"/>
      <c r="B6" s="56" t="s">
        <v>112</v>
      </c>
      <c r="C6" s="57" t="s">
        <v>100</v>
      </c>
      <c r="D6" s="57" t="s">
        <v>9</v>
      </c>
      <c r="E6" s="57" t="s">
        <v>9</v>
      </c>
      <c r="F6" s="57" t="s">
        <v>11</v>
      </c>
      <c r="G6" s="89"/>
      <c r="H6" s="57" t="s">
        <v>10</v>
      </c>
      <c r="I6" s="57" t="s">
        <v>10</v>
      </c>
      <c r="J6" s="57" t="s">
        <v>10</v>
      </c>
      <c r="K6" s="61" t="s">
        <v>11</v>
      </c>
    </row>
    <row r="7" spans="1:11" ht="12.75">
      <c r="A7" s="77"/>
      <c r="B7" s="56" t="s">
        <v>113</v>
      </c>
      <c r="C7" s="57" t="s">
        <v>101</v>
      </c>
      <c r="D7" s="57" t="s">
        <v>10</v>
      </c>
      <c r="E7" s="57" t="s">
        <v>10</v>
      </c>
      <c r="F7" s="57" t="s">
        <v>114</v>
      </c>
      <c r="G7" s="89"/>
      <c r="H7" s="57" t="s">
        <v>102</v>
      </c>
      <c r="I7" s="57" t="s">
        <v>103</v>
      </c>
      <c r="J7" s="57" t="s">
        <v>104</v>
      </c>
      <c r="K7" s="116" t="s">
        <v>114</v>
      </c>
    </row>
    <row r="8" spans="1:11" ht="13.5" thickBot="1">
      <c r="A8" s="79"/>
      <c r="B8" s="117"/>
      <c r="C8" s="117"/>
      <c r="D8" s="117"/>
      <c r="E8" s="117"/>
      <c r="F8" s="117"/>
      <c r="G8" s="118"/>
      <c r="H8" s="119" t="s">
        <v>128</v>
      </c>
      <c r="I8" s="119" t="s">
        <v>129</v>
      </c>
      <c r="J8" s="119" t="s">
        <v>130</v>
      </c>
      <c r="K8" s="120" t="s">
        <v>131</v>
      </c>
    </row>
    <row r="9" spans="1:11" ht="12.75">
      <c r="A9" s="25" t="s">
        <v>29</v>
      </c>
      <c r="B9" s="9">
        <f>'T4-MATCHING'!H11</f>
        <v>18961233</v>
      </c>
      <c r="C9" s="40">
        <v>69.57</v>
      </c>
      <c r="D9" s="9">
        <f aca="true" t="shared" si="0" ref="D9:D40">B9*C9/100</f>
        <v>13191329.7981</v>
      </c>
      <c r="E9" s="9">
        <v>13191330</v>
      </c>
      <c r="F9" s="9">
        <f aca="true" t="shared" si="1" ref="F9:F40">B9-E9</f>
        <v>5769903</v>
      </c>
      <c r="H9" s="9">
        <v>4784903</v>
      </c>
      <c r="I9" s="9">
        <v>0</v>
      </c>
      <c r="J9" s="9">
        <v>985000</v>
      </c>
      <c r="K9" s="9">
        <f>H9+I9+J9</f>
        <v>5769903</v>
      </c>
    </row>
    <row r="10" spans="1:11" ht="12.75">
      <c r="A10" s="25" t="s">
        <v>28</v>
      </c>
      <c r="B10" s="9">
        <f>'T4-MATCHING'!H12</f>
        <v>5572135</v>
      </c>
      <c r="C10" s="40">
        <v>54.13</v>
      </c>
      <c r="D10" s="9">
        <f t="shared" si="0"/>
        <v>3016196.6755</v>
      </c>
      <c r="E10" s="9">
        <v>2912122</v>
      </c>
      <c r="F10" s="9">
        <f t="shared" si="1"/>
        <v>2660013</v>
      </c>
      <c r="H10" s="9">
        <v>2660013</v>
      </c>
      <c r="I10" s="9">
        <v>0</v>
      </c>
      <c r="J10" s="9">
        <v>0</v>
      </c>
      <c r="K10" s="9">
        <f aca="true" t="shared" si="2" ref="K10:K59">H10+I10+J10</f>
        <v>2660013</v>
      </c>
    </row>
    <row r="11" spans="1:11" ht="12.75">
      <c r="A11" s="25" t="s">
        <v>31</v>
      </c>
      <c r="B11" s="9">
        <f>'T4-MATCHING'!H13</f>
        <v>12295630</v>
      </c>
      <c r="C11" s="40">
        <v>65.92</v>
      </c>
      <c r="D11" s="9">
        <f t="shared" si="0"/>
        <v>8105279.296</v>
      </c>
      <c r="E11" s="9">
        <v>7970177</v>
      </c>
      <c r="F11" s="9">
        <f t="shared" si="1"/>
        <v>4325453</v>
      </c>
      <c r="H11" s="9">
        <v>4325453</v>
      </c>
      <c r="I11" s="9">
        <v>0</v>
      </c>
      <c r="J11" s="9">
        <v>0</v>
      </c>
      <c r="K11" s="9">
        <f t="shared" si="2"/>
        <v>4325453</v>
      </c>
    </row>
    <row r="12" spans="1:11" ht="12.75">
      <c r="A12" s="25" t="s">
        <v>30</v>
      </c>
      <c r="B12" s="9">
        <f>'T4-MATCHING'!H15</f>
        <v>8682420</v>
      </c>
      <c r="C12" s="40">
        <v>72.85</v>
      </c>
      <c r="D12" s="9">
        <f t="shared" si="0"/>
        <v>6325142.97</v>
      </c>
      <c r="E12" s="9">
        <v>6325143</v>
      </c>
      <c r="F12" s="9">
        <f t="shared" si="1"/>
        <v>2357277</v>
      </c>
      <c r="H12" s="9">
        <v>2357277</v>
      </c>
      <c r="I12" s="9">
        <v>0</v>
      </c>
      <c r="J12" s="9">
        <v>0</v>
      </c>
      <c r="K12" s="9">
        <f t="shared" si="2"/>
        <v>2357277</v>
      </c>
    </row>
    <row r="13" spans="1:11" ht="12.75">
      <c r="A13" s="25" t="s">
        <v>32</v>
      </c>
      <c r="B13" s="9">
        <f>'T4-MATCHING'!H16</f>
        <v>291993083</v>
      </c>
      <c r="C13" s="40">
        <v>51.67</v>
      </c>
      <c r="D13" s="9">
        <f t="shared" si="0"/>
        <v>150872825.98610002</v>
      </c>
      <c r="E13" s="9">
        <v>151609079</v>
      </c>
      <c r="F13" s="9">
        <f t="shared" si="1"/>
        <v>140384004</v>
      </c>
      <c r="H13" s="9">
        <v>140384004</v>
      </c>
      <c r="I13" s="9">
        <v>0</v>
      </c>
      <c r="J13" s="9">
        <v>0</v>
      </c>
      <c r="K13" s="9">
        <f t="shared" si="2"/>
        <v>140384004</v>
      </c>
    </row>
    <row r="14" spans="1:11" ht="12.75">
      <c r="A14" s="25" t="s">
        <v>33</v>
      </c>
      <c r="B14" s="9">
        <f>'T4-MATCHING'!H17</f>
        <v>6280253</v>
      </c>
      <c r="C14" s="40">
        <v>50</v>
      </c>
      <c r="D14" s="9">
        <f t="shared" si="0"/>
        <v>3140126.5</v>
      </c>
      <c r="E14" s="9">
        <v>3140126</v>
      </c>
      <c r="F14" s="9">
        <f t="shared" si="1"/>
        <v>3140127</v>
      </c>
      <c r="H14" s="9">
        <v>3140127</v>
      </c>
      <c r="I14" s="9">
        <v>0</v>
      </c>
      <c r="J14" s="9">
        <v>0</v>
      </c>
      <c r="K14" s="9">
        <f t="shared" si="2"/>
        <v>3140127</v>
      </c>
    </row>
    <row r="15" spans="1:11" ht="12.75">
      <c r="A15" s="25" t="s">
        <v>34</v>
      </c>
      <c r="B15" s="9">
        <f>'T4-MATCHING'!H18</f>
        <v>26324410</v>
      </c>
      <c r="C15" s="40">
        <v>50</v>
      </c>
      <c r="D15" s="9">
        <f t="shared" si="0"/>
        <v>13162205</v>
      </c>
      <c r="E15" s="9">
        <v>13162205</v>
      </c>
      <c r="F15" s="9">
        <f t="shared" si="1"/>
        <v>13162205</v>
      </c>
      <c r="H15" s="9">
        <v>13162205</v>
      </c>
      <c r="I15" s="9">
        <v>0</v>
      </c>
      <c r="J15" s="9">
        <v>0</v>
      </c>
      <c r="K15" s="9">
        <f t="shared" si="2"/>
        <v>13162205</v>
      </c>
    </row>
    <row r="16" spans="1:11" ht="12.75">
      <c r="A16" s="25" t="s">
        <v>36</v>
      </c>
      <c r="B16" s="9">
        <f>'T4-MATCHING'!H19</f>
        <v>5852440</v>
      </c>
      <c r="C16" s="40">
        <v>50</v>
      </c>
      <c r="D16" s="9">
        <f t="shared" si="0"/>
        <v>2926220</v>
      </c>
      <c r="E16" s="9">
        <v>2926220</v>
      </c>
      <c r="F16" s="9">
        <f t="shared" si="1"/>
        <v>2926220</v>
      </c>
      <c r="H16" s="9">
        <v>2926220</v>
      </c>
      <c r="I16" s="9">
        <v>0</v>
      </c>
      <c r="J16" s="9">
        <v>0</v>
      </c>
      <c r="K16" s="9">
        <f t="shared" si="2"/>
        <v>2926220</v>
      </c>
    </row>
    <row r="17" spans="1:11" ht="12.75">
      <c r="A17" s="25" t="s">
        <v>35</v>
      </c>
      <c r="B17" s="9">
        <f>'T4-MATCHING'!H20</f>
        <v>3622836</v>
      </c>
      <c r="C17" s="40">
        <v>50</v>
      </c>
      <c r="D17" s="9">
        <f t="shared" si="0"/>
        <v>1811418</v>
      </c>
      <c r="E17" s="9">
        <v>1811418</v>
      </c>
      <c r="F17" s="9">
        <f t="shared" si="1"/>
        <v>1811418</v>
      </c>
      <c r="H17" s="9">
        <v>1811418</v>
      </c>
      <c r="I17" s="9">
        <v>0</v>
      </c>
      <c r="J17" s="9">
        <v>0</v>
      </c>
      <c r="K17" s="9">
        <f t="shared" si="2"/>
        <v>1811418</v>
      </c>
    </row>
    <row r="18" spans="1:11" ht="12.75">
      <c r="A18" s="25" t="s">
        <v>37</v>
      </c>
      <c r="B18" s="9">
        <f>'T4-MATCHING'!H21</f>
        <v>103608721</v>
      </c>
      <c r="C18" s="40">
        <v>56.52</v>
      </c>
      <c r="D18" s="9">
        <f t="shared" si="0"/>
        <v>58559649.1092</v>
      </c>
      <c r="E18" s="9">
        <v>58559649</v>
      </c>
      <c r="F18" s="9">
        <f t="shared" si="1"/>
        <v>45049072</v>
      </c>
      <c r="H18" s="9">
        <v>21361412</v>
      </c>
      <c r="I18" s="9">
        <v>17432603</v>
      </c>
      <c r="J18" s="9">
        <v>6255057</v>
      </c>
      <c r="K18" s="9">
        <f t="shared" si="2"/>
        <v>45049072</v>
      </c>
    </row>
    <row r="19" spans="1:11" ht="12.75">
      <c r="A19" s="25" t="s">
        <v>38</v>
      </c>
      <c r="B19" s="9">
        <f>'T4-MATCHING'!H22</f>
        <v>55836218</v>
      </c>
      <c r="C19" s="40">
        <v>59.88</v>
      </c>
      <c r="D19" s="9">
        <f t="shared" si="0"/>
        <v>33434727.338400003</v>
      </c>
      <c r="E19" s="9">
        <v>33434728</v>
      </c>
      <c r="F19" s="9">
        <f t="shared" si="1"/>
        <v>22401490</v>
      </c>
      <c r="H19" s="9">
        <v>22401490</v>
      </c>
      <c r="I19" s="9">
        <v>0</v>
      </c>
      <c r="J19" s="9">
        <v>0</v>
      </c>
      <c r="K19" s="9">
        <f t="shared" si="2"/>
        <v>22401490</v>
      </c>
    </row>
    <row r="20" spans="1:11" ht="12.75">
      <c r="A20" s="25" t="s">
        <v>39</v>
      </c>
      <c r="B20" s="9">
        <f>'T4-MATCHING'!H24</f>
        <v>9773265</v>
      </c>
      <c r="C20" s="40">
        <v>51.01</v>
      </c>
      <c r="D20" s="9">
        <f t="shared" si="0"/>
        <v>4985342.4765</v>
      </c>
      <c r="E20" s="9">
        <v>4985342</v>
      </c>
      <c r="F20" s="9">
        <f t="shared" si="1"/>
        <v>4787923</v>
      </c>
      <c r="H20" s="9">
        <v>4787922</v>
      </c>
      <c r="I20" s="9">
        <v>0</v>
      </c>
      <c r="J20" s="9">
        <v>0</v>
      </c>
      <c r="K20" s="9">
        <f t="shared" si="2"/>
        <v>4787922</v>
      </c>
    </row>
    <row r="21" spans="1:11" ht="12.75">
      <c r="A21" s="25" t="s">
        <v>41</v>
      </c>
      <c r="B21" s="9">
        <f>'T4-MATCHING'!H25</f>
        <v>7899783</v>
      </c>
      <c r="C21" s="40">
        <v>70.15</v>
      </c>
      <c r="D21" s="9">
        <f t="shared" si="0"/>
        <v>5541697.7745</v>
      </c>
      <c r="E21" s="9">
        <v>5541698</v>
      </c>
      <c r="F21" s="9">
        <f t="shared" si="1"/>
        <v>2358085</v>
      </c>
      <c r="H21" s="9">
        <v>2358086</v>
      </c>
      <c r="I21" s="9">
        <v>0</v>
      </c>
      <c r="J21" s="9">
        <v>0</v>
      </c>
      <c r="K21" s="9">
        <f t="shared" si="2"/>
        <v>2358086</v>
      </c>
    </row>
    <row r="22" spans="1:11" ht="12.75">
      <c r="A22" s="25" t="s">
        <v>42</v>
      </c>
      <c r="B22" s="9">
        <f>'T4-MATCHING'!H26</f>
        <v>105578764</v>
      </c>
      <c r="C22" s="40">
        <v>50</v>
      </c>
      <c r="D22" s="9">
        <f t="shared" si="0"/>
        <v>52789382</v>
      </c>
      <c r="E22" s="9">
        <v>52789382</v>
      </c>
      <c r="F22" s="9">
        <f t="shared" si="1"/>
        <v>52789382</v>
      </c>
      <c r="H22" s="9">
        <v>52789382</v>
      </c>
      <c r="I22" s="9">
        <v>0</v>
      </c>
      <c r="J22" s="9">
        <v>0</v>
      </c>
      <c r="K22" s="9">
        <f t="shared" si="2"/>
        <v>52789382</v>
      </c>
    </row>
    <row r="23" spans="1:11" ht="12.75">
      <c r="A23" s="25" t="s">
        <v>43</v>
      </c>
      <c r="B23" s="9">
        <f>'T4-MATCHING'!H27</f>
        <v>39813477</v>
      </c>
      <c r="C23" s="40">
        <v>61.74</v>
      </c>
      <c r="D23" s="9">
        <f t="shared" si="0"/>
        <v>24580840.6998</v>
      </c>
      <c r="E23" s="9">
        <v>24580841</v>
      </c>
      <c r="F23" s="9">
        <v>15232636</v>
      </c>
      <c r="H23" s="9">
        <v>15232636</v>
      </c>
      <c r="I23" s="9">
        <v>0</v>
      </c>
      <c r="J23" s="9">
        <v>0</v>
      </c>
      <c r="K23" s="9">
        <f t="shared" si="2"/>
        <v>15232636</v>
      </c>
    </row>
    <row r="24" spans="1:11" ht="12.75">
      <c r="A24" s="25" t="s">
        <v>40</v>
      </c>
      <c r="B24" s="9">
        <f>'T4-MATCHING'!H28</f>
        <v>20615129</v>
      </c>
      <c r="C24" s="40">
        <v>63.06</v>
      </c>
      <c r="D24" s="9">
        <f t="shared" si="0"/>
        <v>12999900.3474</v>
      </c>
      <c r="E24" s="9">
        <v>11356765</v>
      </c>
      <c r="F24" s="9">
        <f t="shared" si="1"/>
        <v>9258364</v>
      </c>
      <c r="H24" s="9">
        <v>9258365</v>
      </c>
      <c r="I24" s="9">
        <v>0</v>
      </c>
      <c r="J24" s="9">
        <v>0</v>
      </c>
      <c r="K24" s="9">
        <f t="shared" si="2"/>
        <v>9258365</v>
      </c>
    </row>
    <row r="25" spans="1:11" ht="12.75">
      <c r="A25" s="25" t="s">
        <v>44</v>
      </c>
      <c r="B25" s="9">
        <f>'T4-MATCHING'!H29</f>
        <v>18537231</v>
      </c>
      <c r="C25" s="40">
        <v>60.03</v>
      </c>
      <c r="D25" s="9">
        <f t="shared" si="0"/>
        <v>11127899.7693</v>
      </c>
      <c r="E25" s="9">
        <v>11127900</v>
      </c>
      <c r="F25" s="9">
        <f t="shared" si="1"/>
        <v>7409331</v>
      </c>
      <c r="H25" s="9">
        <v>7409331</v>
      </c>
      <c r="I25" s="9">
        <v>0</v>
      </c>
      <c r="J25" s="9">
        <v>0</v>
      </c>
      <c r="K25" s="9">
        <f t="shared" si="2"/>
        <v>7409331</v>
      </c>
    </row>
    <row r="26" spans="1:11" ht="12.75">
      <c r="A26" s="25" t="s">
        <v>45</v>
      </c>
      <c r="B26" s="9">
        <f>'T4-MATCHING'!H30</f>
        <v>22286982</v>
      </c>
      <c r="C26" s="40">
        <v>70.55</v>
      </c>
      <c r="D26" s="9">
        <f t="shared" si="0"/>
        <v>15723465.800999999</v>
      </c>
      <c r="E26" s="9">
        <v>15723466</v>
      </c>
      <c r="F26" s="9">
        <f t="shared" si="1"/>
        <v>6563516</v>
      </c>
      <c r="H26" s="9">
        <v>6563516</v>
      </c>
      <c r="I26" s="9">
        <v>0</v>
      </c>
      <c r="J26" s="9">
        <v>0</v>
      </c>
      <c r="K26" s="9">
        <f t="shared" si="2"/>
        <v>6563516</v>
      </c>
    </row>
    <row r="27" spans="1:11" ht="12.75">
      <c r="A27" s="25" t="s">
        <v>46</v>
      </c>
      <c r="B27" s="9">
        <f>'T4-MATCHING'!H31</f>
        <v>6933670</v>
      </c>
      <c r="C27" s="40">
        <v>70.32</v>
      </c>
      <c r="D27" s="9">
        <f t="shared" si="0"/>
        <v>4875756.744</v>
      </c>
      <c r="E27" s="9">
        <v>4875755</v>
      </c>
      <c r="F27" s="9">
        <f t="shared" si="1"/>
        <v>2057915</v>
      </c>
      <c r="H27" s="9">
        <v>2057915</v>
      </c>
      <c r="I27" s="9">
        <v>0</v>
      </c>
      <c r="J27" s="9">
        <v>0</v>
      </c>
      <c r="K27" s="9">
        <f t="shared" si="2"/>
        <v>2057915</v>
      </c>
    </row>
    <row r="28" spans="1:11" ht="12.75">
      <c r="A28" s="25" t="s">
        <v>49</v>
      </c>
      <c r="B28" s="9">
        <f>'T4-MATCHING'!H32</f>
        <v>7233609</v>
      </c>
      <c r="C28" s="40">
        <v>66.22</v>
      </c>
      <c r="D28" s="9">
        <f t="shared" si="0"/>
        <v>4790095.8798</v>
      </c>
      <c r="E28" s="9">
        <v>4556662</v>
      </c>
      <c r="F28" s="9">
        <v>2442549</v>
      </c>
      <c r="H28" s="9">
        <v>2442549</v>
      </c>
      <c r="I28" s="9">
        <v>0</v>
      </c>
      <c r="J28" s="9">
        <v>0</v>
      </c>
      <c r="K28" s="9">
        <f t="shared" si="2"/>
        <v>2442549</v>
      </c>
    </row>
    <row r="29" spans="1:11" ht="12.75">
      <c r="A29" s="25" t="s">
        <v>48</v>
      </c>
      <c r="B29" s="9">
        <f>'T4-MATCHING'!H33</f>
        <v>29211450</v>
      </c>
      <c r="C29" s="40">
        <v>50</v>
      </c>
      <c r="D29" s="9">
        <f t="shared" si="0"/>
        <v>14605725</v>
      </c>
      <c r="E29" s="9">
        <v>14605725</v>
      </c>
      <c r="F29" s="9">
        <f t="shared" si="1"/>
        <v>14605725</v>
      </c>
      <c r="H29" s="9">
        <v>9478925</v>
      </c>
      <c r="I29" s="9">
        <v>0</v>
      </c>
      <c r="J29" s="9">
        <v>5126800</v>
      </c>
      <c r="K29" s="9">
        <f t="shared" si="2"/>
        <v>14605725</v>
      </c>
    </row>
    <row r="30" spans="1:11" ht="12.75">
      <c r="A30" s="25" t="s">
        <v>47</v>
      </c>
      <c r="B30" s="9">
        <f>'T4-MATCHING'!H34</f>
        <v>42976159</v>
      </c>
      <c r="C30" s="40">
        <v>50</v>
      </c>
      <c r="D30" s="9">
        <f t="shared" si="0"/>
        <v>21488079.5</v>
      </c>
      <c r="E30" s="9">
        <v>21488080</v>
      </c>
      <c r="F30" s="9">
        <f t="shared" si="1"/>
        <v>21488079</v>
      </c>
      <c r="H30" s="9">
        <v>16882774</v>
      </c>
      <c r="I30" s="9">
        <v>0</v>
      </c>
      <c r="J30" s="9">
        <v>4605306</v>
      </c>
      <c r="K30" s="9">
        <f t="shared" si="2"/>
        <v>21488080</v>
      </c>
    </row>
    <row r="31" spans="1:11" ht="12.75">
      <c r="A31" s="25" t="s">
        <v>50</v>
      </c>
      <c r="B31" s="9">
        <f>'T4-MATCHING'!H35</f>
        <v>0</v>
      </c>
      <c r="C31" s="40">
        <v>55.11</v>
      </c>
      <c r="D31" s="9">
        <f t="shared" si="0"/>
        <v>0</v>
      </c>
      <c r="E31" s="9">
        <v>0</v>
      </c>
      <c r="F31" s="9">
        <f t="shared" si="1"/>
        <v>0</v>
      </c>
      <c r="H31" s="9">
        <v>0</v>
      </c>
      <c r="I31" s="9">
        <v>0</v>
      </c>
      <c r="J31" s="9">
        <v>0</v>
      </c>
      <c r="K31" s="9">
        <f t="shared" si="2"/>
        <v>0</v>
      </c>
    </row>
    <row r="32" spans="1:11" ht="12.75">
      <c r="A32" s="25" t="s">
        <v>51</v>
      </c>
      <c r="B32" s="9">
        <f>'T4-MATCHING'!H36</f>
        <v>36479146</v>
      </c>
      <c r="C32" s="40">
        <v>51.48</v>
      </c>
      <c r="D32" s="9">
        <f t="shared" si="0"/>
        <v>18779464.360799998</v>
      </c>
      <c r="E32" s="9">
        <v>17583397</v>
      </c>
      <c r="F32" s="9">
        <f t="shared" si="1"/>
        <v>18895749</v>
      </c>
      <c r="H32" s="9">
        <v>18895749</v>
      </c>
      <c r="I32" s="9">
        <v>0</v>
      </c>
      <c r="J32" s="9">
        <v>0</v>
      </c>
      <c r="K32" s="9">
        <f t="shared" si="2"/>
        <v>18895749</v>
      </c>
    </row>
    <row r="33" spans="1:11" ht="12.75">
      <c r="A33" s="25" t="s">
        <v>53</v>
      </c>
      <c r="B33" s="9">
        <f>'T4-MATCHING'!H37</f>
        <v>14039002</v>
      </c>
      <c r="C33" s="40">
        <v>76.8</v>
      </c>
      <c r="D33" s="9">
        <f t="shared" si="0"/>
        <v>10781953.535999998</v>
      </c>
      <c r="E33" s="9">
        <v>10781954</v>
      </c>
      <c r="F33" s="9">
        <f t="shared" si="1"/>
        <v>3257048</v>
      </c>
      <c r="H33" s="9">
        <v>3257048</v>
      </c>
      <c r="I33" s="9">
        <v>0</v>
      </c>
      <c r="J33" s="9">
        <v>0</v>
      </c>
      <c r="K33" s="9">
        <f t="shared" si="2"/>
        <v>3257048</v>
      </c>
    </row>
    <row r="34" spans="1:11" ht="12.75">
      <c r="A34" s="25" t="s">
        <v>52</v>
      </c>
      <c r="B34" s="9">
        <f>'T4-MATCHING'!H38</f>
        <v>37363578</v>
      </c>
      <c r="C34" s="40">
        <v>60.51</v>
      </c>
      <c r="D34" s="9">
        <f t="shared" si="0"/>
        <v>22608701.047799997</v>
      </c>
      <c r="E34" s="9">
        <v>22608701</v>
      </c>
      <c r="F34" s="9">
        <f t="shared" si="1"/>
        <v>14754877</v>
      </c>
      <c r="H34" s="9">
        <v>14754877</v>
      </c>
      <c r="I34" s="9">
        <v>0</v>
      </c>
      <c r="J34" s="9">
        <v>0</v>
      </c>
      <c r="K34" s="9">
        <f t="shared" si="2"/>
        <v>14754877</v>
      </c>
    </row>
    <row r="35" spans="1:11" ht="12.75">
      <c r="A35" s="25" t="s">
        <v>54</v>
      </c>
      <c r="B35" s="9">
        <f>'T4-MATCHING'!H39</f>
        <v>4020844</v>
      </c>
      <c r="C35" s="40">
        <v>72.3</v>
      </c>
      <c r="D35" s="9">
        <f t="shared" si="0"/>
        <v>2907070.212</v>
      </c>
      <c r="E35" s="9">
        <v>2907070</v>
      </c>
      <c r="F35" s="9">
        <f t="shared" si="1"/>
        <v>1113774</v>
      </c>
      <c r="H35" s="9">
        <v>1113774</v>
      </c>
      <c r="I35" s="9">
        <v>0</v>
      </c>
      <c r="J35" s="9">
        <v>0</v>
      </c>
      <c r="K35" s="9">
        <f t="shared" si="2"/>
        <v>1113774</v>
      </c>
    </row>
    <row r="36" spans="1:11" ht="12.75">
      <c r="A36" s="25" t="s">
        <v>57</v>
      </c>
      <c r="B36" s="9">
        <f>'T4-MATCHING'!H40</f>
        <v>11598890</v>
      </c>
      <c r="C36" s="40">
        <v>60.88</v>
      </c>
      <c r="D36" s="9">
        <f t="shared" si="0"/>
        <v>7061404.232000001</v>
      </c>
      <c r="E36" s="9">
        <v>7061404</v>
      </c>
      <c r="F36" s="9">
        <f t="shared" si="1"/>
        <v>4537486</v>
      </c>
      <c r="H36" s="9">
        <v>4537486</v>
      </c>
      <c r="I36" s="9">
        <v>0</v>
      </c>
      <c r="J36" s="9">
        <v>0</v>
      </c>
      <c r="K36" s="9">
        <f t="shared" si="2"/>
        <v>4537486</v>
      </c>
    </row>
    <row r="37" spans="1:11" ht="12.75">
      <c r="A37" s="25" t="s">
        <v>61</v>
      </c>
      <c r="B37" s="9">
        <f>'T4-MATCHING'!H41</f>
        <v>4171787</v>
      </c>
      <c r="C37" s="40">
        <v>50</v>
      </c>
      <c r="D37" s="9">
        <f t="shared" si="0"/>
        <v>2085893.5</v>
      </c>
      <c r="E37" s="9">
        <v>2085894</v>
      </c>
      <c r="F37" s="9">
        <f t="shared" si="1"/>
        <v>2085893</v>
      </c>
      <c r="H37" s="9">
        <v>2085894</v>
      </c>
      <c r="I37" s="9">
        <v>0</v>
      </c>
      <c r="J37" s="9">
        <v>0</v>
      </c>
      <c r="K37" s="9">
        <f t="shared" si="2"/>
        <v>2085894</v>
      </c>
    </row>
    <row r="38" spans="1:11" ht="12.75">
      <c r="A38" s="25" t="s">
        <v>58</v>
      </c>
      <c r="B38" s="9">
        <f>'T4-MATCHING'!H42</f>
        <v>9633652</v>
      </c>
      <c r="C38" s="40">
        <v>50</v>
      </c>
      <c r="D38" s="9">
        <f t="shared" si="0"/>
        <v>4816826</v>
      </c>
      <c r="E38" s="9">
        <v>4816826</v>
      </c>
      <c r="F38" s="9">
        <f t="shared" si="1"/>
        <v>4816826</v>
      </c>
      <c r="H38" s="9">
        <v>4816826</v>
      </c>
      <c r="I38" s="9">
        <v>0</v>
      </c>
      <c r="J38" s="9">
        <v>0</v>
      </c>
      <c r="K38" s="9">
        <f t="shared" si="2"/>
        <v>4816826</v>
      </c>
    </row>
    <row r="39" spans="1:11" ht="12.75">
      <c r="A39" s="25" t="s">
        <v>59</v>
      </c>
      <c r="B39" s="9">
        <f>'T4-MATCHING'!H43</f>
        <v>54915424</v>
      </c>
      <c r="C39" s="40">
        <v>50</v>
      </c>
      <c r="D39" s="9">
        <f t="shared" si="0"/>
        <v>27457712</v>
      </c>
      <c r="E39" s="9">
        <v>27457712</v>
      </c>
      <c r="F39" s="9">
        <f t="shared" si="1"/>
        <v>27457712</v>
      </c>
      <c r="H39" s="9">
        <v>27457712</v>
      </c>
      <c r="I39" s="9">
        <v>0</v>
      </c>
      <c r="J39" s="9">
        <v>0</v>
      </c>
      <c r="K39" s="9">
        <f t="shared" si="2"/>
        <v>27457712</v>
      </c>
    </row>
    <row r="40" spans="1:11" ht="12.75">
      <c r="A40" s="25" t="s">
        <v>60</v>
      </c>
      <c r="B40" s="9">
        <f>'T4-MATCHING'!H44</f>
        <v>11112613</v>
      </c>
      <c r="C40" s="40">
        <v>73.32</v>
      </c>
      <c r="D40" s="9">
        <f t="shared" si="0"/>
        <v>8147767.8516</v>
      </c>
      <c r="E40" s="9">
        <v>8147768</v>
      </c>
      <c r="F40" s="9">
        <f t="shared" si="1"/>
        <v>2964845</v>
      </c>
      <c r="H40" s="9">
        <v>2964846</v>
      </c>
      <c r="I40" s="9">
        <v>0</v>
      </c>
      <c r="J40" s="9">
        <v>0</v>
      </c>
      <c r="K40" s="9">
        <f t="shared" si="2"/>
        <v>2964846</v>
      </c>
    </row>
    <row r="41" spans="1:11" ht="12.75">
      <c r="A41" s="25" t="s">
        <v>62</v>
      </c>
      <c r="B41" s="9">
        <f>'T4-MATCHING'!H45</f>
        <v>127139400</v>
      </c>
      <c r="C41" s="40">
        <v>50</v>
      </c>
      <c r="D41" s="9">
        <f aca="true" t="shared" si="3" ref="D41:D59">B41*C41/100</f>
        <v>63569700</v>
      </c>
      <c r="E41" s="9">
        <v>52351518</v>
      </c>
      <c r="F41" s="9">
        <f aca="true" t="shared" si="4" ref="F41:F59">B41-E41</f>
        <v>74787882</v>
      </c>
      <c r="H41" s="9">
        <v>74787882</v>
      </c>
      <c r="I41" s="9">
        <v>0</v>
      </c>
      <c r="J41" s="9">
        <v>0</v>
      </c>
      <c r="K41" s="9">
        <f t="shared" si="2"/>
        <v>74787882</v>
      </c>
    </row>
    <row r="42" spans="1:11" ht="12.75">
      <c r="A42" s="25" t="s">
        <v>55</v>
      </c>
      <c r="B42" s="9">
        <f>'T4-MATCHING'!H46</f>
        <v>50979493</v>
      </c>
      <c r="C42" s="40">
        <v>62.49</v>
      </c>
      <c r="D42" s="9">
        <f t="shared" si="3"/>
        <v>31857085.1757</v>
      </c>
      <c r="E42" s="9">
        <v>31857085</v>
      </c>
      <c r="F42" s="9">
        <f t="shared" si="4"/>
        <v>19122408</v>
      </c>
      <c r="H42" s="9">
        <v>19122408</v>
      </c>
      <c r="I42" s="9">
        <v>0</v>
      </c>
      <c r="J42" s="9">
        <v>0</v>
      </c>
      <c r="K42" s="9">
        <f t="shared" si="2"/>
        <v>19122408</v>
      </c>
    </row>
    <row r="43" spans="1:11" ht="12.75">
      <c r="A43" s="25" t="s">
        <v>56</v>
      </c>
      <c r="B43" s="9">
        <f>'T4-MATCHING'!H47</f>
        <v>3576970</v>
      </c>
      <c r="C43" s="40">
        <v>70.42</v>
      </c>
      <c r="D43" s="9">
        <f t="shared" si="3"/>
        <v>2518902.274</v>
      </c>
      <c r="E43" s="9">
        <v>2518902</v>
      </c>
      <c r="F43" s="9">
        <v>1060148</v>
      </c>
      <c r="H43" s="9">
        <v>1060148</v>
      </c>
      <c r="I43" s="9">
        <v>0</v>
      </c>
      <c r="J43" s="9">
        <v>0</v>
      </c>
      <c r="K43" s="9">
        <f t="shared" si="2"/>
        <v>1060148</v>
      </c>
    </row>
    <row r="44" spans="1:11" ht="12.75">
      <c r="A44" s="25" t="s">
        <v>63</v>
      </c>
      <c r="B44" s="9">
        <f>'T4-MATCHING'!H48</f>
        <v>77420506</v>
      </c>
      <c r="C44" s="40">
        <v>58.67</v>
      </c>
      <c r="D44" s="9">
        <f t="shared" si="3"/>
        <v>45422610.87020001</v>
      </c>
      <c r="E44" s="9">
        <v>45422611</v>
      </c>
      <c r="F44" s="9">
        <f t="shared" si="4"/>
        <v>31997895</v>
      </c>
      <c r="H44" s="9">
        <v>31997895</v>
      </c>
      <c r="I44" s="9">
        <v>0</v>
      </c>
      <c r="J44" s="9">
        <v>0</v>
      </c>
      <c r="K44" s="9">
        <f t="shared" si="2"/>
        <v>31997895</v>
      </c>
    </row>
    <row r="45" spans="1:11" ht="12.75">
      <c r="A45" s="25" t="s">
        <v>64</v>
      </c>
      <c r="B45" s="9">
        <f>'T4-MATCHING'!H49</f>
        <v>19462640</v>
      </c>
      <c r="C45" s="40">
        <v>71.09</v>
      </c>
      <c r="D45" s="9">
        <f t="shared" si="3"/>
        <v>13835990.776</v>
      </c>
      <c r="E45" s="9">
        <v>13835991</v>
      </c>
      <c r="F45" s="9">
        <f t="shared" si="4"/>
        <v>5626649</v>
      </c>
      <c r="H45" s="9">
        <v>5626649</v>
      </c>
      <c r="I45" s="9">
        <v>0</v>
      </c>
      <c r="J45" s="9">
        <v>0</v>
      </c>
      <c r="K45" s="9">
        <f t="shared" si="2"/>
        <v>5626649</v>
      </c>
    </row>
    <row r="46" spans="1:11" ht="12.75">
      <c r="A46" s="25" t="s">
        <v>65</v>
      </c>
      <c r="B46" s="9">
        <f>'T4-MATCHING'!H50</f>
        <v>22099256</v>
      </c>
      <c r="C46" s="40">
        <v>59.96</v>
      </c>
      <c r="D46" s="9">
        <f t="shared" si="3"/>
        <v>13250713.8976</v>
      </c>
      <c r="E46" s="9">
        <v>13250714</v>
      </c>
      <c r="F46" s="9">
        <f t="shared" si="4"/>
        <v>8848542</v>
      </c>
      <c r="H46" s="9">
        <v>7157119</v>
      </c>
      <c r="I46" s="9">
        <v>0</v>
      </c>
      <c r="J46" s="9">
        <v>1691422</v>
      </c>
      <c r="K46" s="9">
        <f t="shared" si="2"/>
        <v>8848541</v>
      </c>
    </row>
    <row r="47" spans="1:11" ht="12.75">
      <c r="A47" s="25" t="s">
        <v>66</v>
      </c>
      <c r="B47" s="9">
        <f>'T4-MATCHING'!H51</f>
        <v>68692539</v>
      </c>
      <c r="C47" s="40">
        <v>53.82</v>
      </c>
      <c r="D47" s="9">
        <f t="shared" si="3"/>
        <v>36970324.4898</v>
      </c>
      <c r="E47" s="9">
        <v>29090939</v>
      </c>
      <c r="F47" s="9">
        <f t="shared" si="4"/>
        <v>39601600</v>
      </c>
      <c r="H47" s="9">
        <v>39601600</v>
      </c>
      <c r="I47" s="9">
        <v>0</v>
      </c>
      <c r="J47" s="9">
        <v>0</v>
      </c>
      <c r="K47" s="9">
        <f t="shared" si="2"/>
        <v>39601600</v>
      </c>
    </row>
    <row r="48" spans="1:11" ht="12.75">
      <c r="A48" s="25" t="s">
        <v>67</v>
      </c>
      <c r="B48" s="9">
        <f>'T4-MATCHING'!H53</f>
        <v>7231292</v>
      </c>
      <c r="C48" s="40">
        <v>53.77</v>
      </c>
      <c r="D48" s="9">
        <f t="shared" si="3"/>
        <v>3888265.7084000004</v>
      </c>
      <c r="E48" s="9">
        <v>3888266</v>
      </c>
      <c r="F48" s="9">
        <f t="shared" si="4"/>
        <v>3343026</v>
      </c>
      <c r="H48" s="9">
        <v>3343026</v>
      </c>
      <c r="I48" s="9">
        <v>0</v>
      </c>
      <c r="J48" s="9">
        <v>0</v>
      </c>
      <c r="K48" s="9">
        <f t="shared" si="2"/>
        <v>3343026</v>
      </c>
    </row>
    <row r="49" spans="1:11" ht="12.75">
      <c r="A49" s="25" t="s">
        <v>68</v>
      </c>
      <c r="B49" s="9">
        <f>'T4-MATCHING'!H54</f>
        <v>21810922</v>
      </c>
      <c r="C49" s="40">
        <v>69.95</v>
      </c>
      <c r="D49" s="9">
        <f t="shared" si="3"/>
        <v>15256739.939000001</v>
      </c>
      <c r="E49" s="9">
        <v>15256740</v>
      </c>
      <c r="F49" s="9">
        <f t="shared" si="4"/>
        <v>6554182</v>
      </c>
      <c r="H49" s="9">
        <v>6554182</v>
      </c>
      <c r="I49" s="9">
        <v>0</v>
      </c>
      <c r="J49" s="9">
        <v>0</v>
      </c>
      <c r="K49" s="9">
        <f t="shared" si="2"/>
        <v>6554182</v>
      </c>
    </row>
    <row r="50" spans="1:11" ht="12.75">
      <c r="A50" s="25" t="s">
        <v>69</v>
      </c>
      <c r="B50" s="9">
        <f>'T4-MATCHING'!H55</f>
        <v>4583210</v>
      </c>
      <c r="C50" s="40">
        <v>68.72</v>
      </c>
      <c r="D50" s="9">
        <f t="shared" si="3"/>
        <v>3149581.912</v>
      </c>
      <c r="E50" s="9">
        <v>3149582</v>
      </c>
      <c r="F50" s="9">
        <f t="shared" si="4"/>
        <v>1433628</v>
      </c>
      <c r="H50" s="9">
        <v>1433628</v>
      </c>
      <c r="I50" s="9">
        <v>0</v>
      </c>
      <c r="J50" s="9">
        <v>0</v>
      </c>
      <c r="K50" s="9">
        <f t="shared" si="2"/>
        <v>1433628</v>
      </c>
    </row>
    <row r="51" spans="1:11" ht="12.75">
      <c r="A51" s="25" t="s">
        <v>70</v>
      </c>
      <c r="B51" s="9">
        <f>'T4-MATCHING'!H56</f>
        <v>34438689</v>
      </c>
      <c r="C51" s="40">
        <v>63.1</v>
      </c>
      <c r="D51" s="9">
        <f t="shared" si="3"/>
        <v>21730812.759</v>
      </c>
      <c r="E51" s="9">
        <v>21730813</v>
      </c>
      <c r="F51" s="9">
        <f t="shared" si="4"/>
        <v>12707876</v>
      </c>
      <c r="H51" s="9">
        <v>12707876</v>
      </c>
      <c r="I51" s="9">
        <v>0</v>
      </c>
      <c r="J51" s="9">
        <v>0</v>
      </c>
      <c r="K51" s="9">
        <f t="shared" si="2"/>
        <v>12707876</v>
      </c>
    </row>
    <row r="52" spans="1:11" ht="12.75">
      <c r="A52" s="25" t="s">
        <v>71</v>
      </c>
      <c r="B52" s="9">
        <f>'T4-MATCHING'!H57</f>
        <v>108364718</v>
      </c>
      <c r="C52" s="40">
        <v>61.36</v>
      </c>
      <c r="D52" s="9">
        <f t="shared" si="3"/>
        <v>66492590.96479999</v>
      </c>
      <c r="E52" s="9">
        <v>66492591</v>
      </c>
      <c r="F52" s="9">
        <f t="shared" si="4"/>
        <v>41872127</v>
      </c>
      <c r="H52" s="9">
        <v>40420140</v>
      </c>
      <c r="I52" s="9">
        <v>1451987</v>
      </c>
      <c r="J52" s="9">
        <v>0</v>
      </c>
      <c r="K52" s="9">
        <f t="shared" si="2"/>
        <v>41872127</v>
      </c>
    </row>
    <row r="53" spans="1:11" ht="12.75">
      <c r="A53" s="25" t="s">
        <v>72</v>
      </c>
      <c r="B53" s="9">
        <f>'T4-MATCHING'!H58</f>
        <v>15674404</v>
      </c>
      <c r="C53" s="40">
        <v>71.55</v>
      </c>
      <c r="D53" s="9">
        <f t="shared" si="3"/>
        <v>11215036.062</v>
      </c>
      <c r="E53" s="9">
        <v>11215036</v>
      </c>
      <c r="F53" s="9">
        <f t="shared" si="4"/>
        <v>4459368</v>
      </c>
      <c r="H53" s="9">
        <v>4459368</v>
      </c>
      <c r="I53" s="9">
        <v>0</v>
      </c>
      <c r="J53" s="9">
        <v>0</v>
      </c>
      <c r="K53" s="9">
        <f t="shared" si="2"/>
        <v>4459368</v>
      </c>
    </row>
    <row r="54" spans="1:11" ht="12.75">
      <c r="A54" s="25" t="s">
        <v>74</v>
      </c>
      <c r="B54" s="9">
        <f>'T4-MATCHING'!H59</f>
        <v>3566592</v>
      </c>
      <c r="C54" s="40">
        <v>62.24</v>
      </c>
      <c r="D54" s="9">
        <f t="shared" si="3"/>
        <v>2219846.8608</v>
      </c>
      <c r="E54" s="9">
        <v>2219847</v>
      </c>
      <c r="F54" s="9">
        <f t="shared" si="4"/>
        <v>1346745</v>
      </c>
      <c r="H54" s="14">
        <v>1346745</v>
      </c>
      <c r="I54" s="9">
        <v>0</v>
      </c>
      <c r="J54" s="9">
        <v>0</v>
      </c>
      <c r="K54" s="9">
        <f>H54+I54+J54</f>
        <v>1346745</v>
      </c>
    </row>
    <row r="55" spans="1:11" ht="12.75">
      <c r="A55" s="25" t="s">
        <v>73</v>
      </c>
      <c r="B55" s="9">
        <f>'T4-MATCHING'!H61</f>
        <v>19872836</v>
      </c>
      <c r="C55" s="40">
        <v>51.67</v>
      </c>
      <c r="D55" s="9">
        <f t="shared" si="3"/>
        <v>10268294.3612</v>
      </c>
      <c r="E55" s="9">
        <v>10268295</v>
      </c>
      <c r="F55" s="9">
        <f t="shared" si="4"/>
        <v>9604541</v>
      </c>
      <c r="H55" s="9">
        <v>9604542</v>
      </c>
      <c r="I55" s="9">
        <v>0</v>
      </c>
      <c r="J55" s="9">
        <v>0</v>
      </c>
      <c r="K55" s="9">
        <f>H55+I55+J55</f>
        <v>9604542</v>
      </c>
    </row>
    <row r="56" spans="1:11" ht="12.75">
      <c r="A56" s="25" t="s">
        <v>75</v>
      </c>
      <c r="B56" s="9">
        <f>'T4-MATCHING'!H62</f>
        <v>45955722</v>
      </c>
      <c r="C56" s="40">
        <v>51.83</v>
      </c>
      <c r="D56" s="9">
        <f t="shared" si="3"/>
        <v>23818850.712599996</v>
      </c>
      <c r="E56" s="9">
        <v>23818851</v>
      </c>
      <c r="F56" s="9">
        <f t="shared" si="4"/>
        <v>22136871</v>
      </c>
      <c r="H56" s="9">
        <v>22136872</v>
      </c>
      <c r="I56" s="9">
        <v>0</v>
      </c>
      <c r="J56" s="9">
        <v>0</v>
      </c>
      <c r="K56" s="9">
        <f t="shared" si="2"/>
        <v>22136872</v>
      </c>
    </row>
    <row r="57" spans="1:11" ht="12.75">
      <c r="A57" s="25" t="s">
        <v>77</v>
      </c>
      <c r="B57" s="9">
        <f>'T4-MATCHING'!H63</f>
        <v>8431042</v>
      </c>
      <c r="C57" s="40">
        <v>74.78</v>
      </c>
      <c r="D57" s="9">
        <f t="shared" si="3"/>
        <v>6304733.2076</v>
      </c>
      <c r="E57" s="9">
        <v>6304733</v>
      </c>
      <c r="F57" s="9">
        <f t="shared" si="4"/>
        <v>2126309</v>
      </c>
      <c r="H57" s="9">
        <v>2126309</v>
      </c>
      <c r="I57" s="9">
        <v>0</v>
      </c>
      <c r="J57" s="9">
        <v>0</v>
      </c>
      <c r="K57" s="9">
        <f t="shared" si="2"/>
        <v>2126309</v>
      </c>
    </row>
    <row r="58" spans="1:11" ht="12.75">
      <c r="A58" s="25" t="s">
        <v>76</v>
      </c>
      <c r="B58" s="9">
        <f>'T4-MATCHING'!H64</f>
        <v>35932298</v>
      </c>
      <c r="C58" s="40">
        <v>58.78</v>
      </c>
      <c r="D58" s="9">
        <f t="shared" si="3"/>
        <v>21121004.7644</v>
      </c>
      <c r="E58" s="9">
        <v>21121005</v>
      </c>
      <c r="F58" s="9">
        <f t="shared" si="4"/>
        <v>14811293</v>
      </c>
      <c r="H58" s="9">
        <v>14811293</v>
      </c>
      <c r="I58" s="9">
        <v>0</v>
      </c>
      <c r="J58" s="9">
        <v>0</v>
      </c>
      <c r="K58" s="9">
        <f t="shared" si="2"/>
        <v>14811293</v>
      </c>
    </row>
    <row r="59" spans="1:11" ht="12.75">
      <c r="A59" s="25" t="s">
        <v>78</v>
      </c>
      <c r="B59" s="9">
        <f>'T4-MATCHING'!H65</f>
        <v>2491774</v>
      </c>
      <c r="C59" s="40">
        <v>64.04</v>
      </c>
      <c r="D59" s="9">
        <f t="shared" si="3"/>
        <v>1595732.0696</v>
      </c>
      <c r="E59" s="9">
        <v>1595732</v>
      </c>
      <c r="F59" s="9">
        <f t="shared" si="4"/>
        <v>896042</v>
      </c>
      <c r="H59" s="9">
        <v>896042</v>
      </c>
      <c r="I59" s="9">
        <v>0</v>
      </c>
      <c r="J59" s="9">
        <v>0</v>
      </c>
      <c r="K59" s="9">
        <f t="shared" si="2"/>
        <v>896042</v>
      </c>
    </row>
    <row r="60" spans="1:11" ht="19.5" customHeight="1">
      <c r="A60" s="85" t="s">
        <v>80</v>
      </c>
      <c r="B60" s="70">
        <v>1687535429</v>
      </c>
      <c r="C60" s="86"/>
      <c r="D60" s="70">
        <f>SUM(D9:D59)</f>
        <v>967186916.2105002</v>
      </c>
      <c r="E60" s="70">
        <v>932870186</v>
      </c>
      <c r="F60" s="70">
        <f>SUM(F9:F59)</f>
        <v>765202029</v>
      </c>
      <c r="G60" s="72"/>
      <c r="H60" s="70">
        <f>SUM(H9:H59)</f>
        <v>727653859</v>
      </c>
      <c r="I60" s="70">
        <f>SUM(I9:I59)</f>
        <v>18884590</v>
      </c>
      <c r="J60" s="70">
        <f>SUM(J9:J59)</f>
        <v>18663585</v>
      </c>
      <c r="K60" s="70">
        <f>SUM(K9:K59)</f>
        <v>765202034</v>
      </c>
    </row>
    <row r="61" spans="1:11" ht="12.75">
      <c r="A61" s="6"/>
      <c r="B61" s="6"/>
      <c r="C61" s="6"/>
      <c r="D61" s="6"/>
      <c r="E61" s="6"/>
      <c r="F61" s="6"/>
      <c r="H61" s="6"/>
      <c r="I61" s="6"/>
      <c r="J61" s="6"/>
      <c r="K61" s="6"/>
    </row>
    <row r="62" spans="1:11" ht="12.75">
      <c r="A62" s="6"/>
      <c r="B62" s="6"/>
      <c r="C62" s="6"/>
      <c r="D62" s="6"/>
      <c r="E62" s="6"/>
      <c r="F62" s="6"/>
      <c r="H62" s="6" t="s">
        <v>79</v>
      </c>
      <c r="I62" s="6" t="s">
        <v>79</v>
      </c>
      <c r="J62" s="6" t="s">
        <v>79</v>
      </c>
      <c r="K62" s="6" t="s">
        <v>79</v>
      </c>
    </row>
    <row r="63" spans="1:11" ht="12.75">
      <c r="A63" s="6" t="s">
        <v>79</v>
      </c>
      <c r="B63" s="6"/>
      <c r="C63" s="6"/>
      <c r="D63" s="6"/>
      <c r="E63" s="6"/>
      <c r="F63" s="6"/>
      <c r="H63" s="6"/>
      <c r="I63" s="6"/>
      <c r="J63" s="6"/>
      <c r="K63" s="6"/>
    </row>
    <row r="64" spans="1:11" ht="12.75">
      <c r="A64" s="6" t="s">
        <v>79</v>
      </c>
      <c r="B64" s="6"/>
      <c r="C64" s="6"/>
      <c r="D64" s="6"/>
      <c r="E64" s="14" t="s">
        <v>79</v>
      </c>
      <c r="F64" s="14"/>
      <c r="H64" s="14"/>
      <c r="I64" s="14"/>
      <c r="J64" s="14"/>
      <c r="K64" s="14"/>
    </row>
    <row r="65" spans="2:11" ht="12.75">
      <c r="B65" s="6"/>
      <c r="C65" s="6"/>
      <c r="D65" s="6"/>
      <c r="E65" s="6"/>
      <c r="F65" s="6"/>
      <c r="H65" s="6"/>
      <c r="I65" s="6"/>
      <c r="J65" s="6"/>
      <c r="K65" s="6"/>
    </row>
    <row r="66" spans="1:11" ht="12.75">
      <c r="A66" s="6"/>
      <c r="B66" s="6"/>
      <c r="C66" s="6"/>
      <c r="D66" s="6"/>
      <c r="E66" s="6"/>
      <c r="F66" s="6"/>
      <c r="H66" s="6"/>
      <c r="I66" s="6"/>
      <c r="J66" s="6"/>
      <c r="K66" s="6"/>
    </row>
    <row r="67" spans="1:11" ht="12.75">
      <c r="A67" s="6"/>
      <c r="B67" s="6"/>
      <c r="C67" s="6"/>
      <c r="D67" s="6"/>
      <c r="E67" s="6"/>
      <c r="F67" s="6"/>
      <c r="H67" s="6"/>
      <c r="I67" s="6"/>
      <c r="J67" s="6"/>
      <c r="K67" s="6"/>
    </row>
    <row r="68" ht="12.75">
      <c r="A68" s="6"/>
    </row>
  </sheetData>
  <mergeCells count="1">
    <mergeCell ref="C1:J3"/>
  </mergeCells>
  <printOptions horizontalCentered="1" verticalCentered="1"/>
  <pageMargins left="0.5" right="0.5" top="1" bottom="1" header="0.5" footer="0.5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N82" sqref="N82"/>
    </sheetView>
  </sheetViews>
  <sheetFormatPr defaultColWidth="9.140625" defaultRowHeight="12.75"/>
  <cols>
    <col min="1" max="1" width="15.421875" style="0" customWidth="1"/>
    <col min="3" max="3" width="9.57421875" style="0" customWidth="1"/>
    <col min="4" max="4" width="10.7109375" style="0" customWidth="1"/>
    <col min="5" max="5" width="9.57421875" style="0" customWidth="1"/>
    <col min="7" max="7" width="11.00390625" style="0" customWidth="1"/>
    <col min="8" max="8" width="10.00390625" style="0" customWidth="1"/>
    <col min="9" max="9" width="10.8515625" style="0" customWidth="1"/>
    <col min="10" max="10" width="9.57421875" style="0" customWidth="1"/>
    <col min="11" max="15" width="10.8515625" style="0" customWidth="1"/>
  </cols>
  <sheetData>
    <row r="1" spans="1:15" ht="12.75">
      <c r="A1" s="47" t="s">
        <v>135</v>
      </c>
      <c r="B1" s="47"/>
      <c r="C1" s="47"/>
      <c r="D1" s="48"/>
      <c r="E1" s="65"/>
      <c r="F1" s="66" t="s">
        <v>134</v>
      </c>
      <c r="G1" s="67"/>
      <c r="H1" s="67"/>
      <c r="I1" s="67"/>
      <c r="J1" s="47"/>
      <c r="K1" s="47"/>
      <c r="L1" s="47"/>
      <c r="M1" s="47"/>
      <c r="N1" s="6"/>
      <c r="O1" s="6"/>
    </row>
    <row r="2" spans="1:15" ht="12.75">
      <c r="A2" s="47" t="s">
        <v>184</v>
      </c>
      <c r="B2" s="47"/>
      <c r="C2" s="47"/>
      <c r="D2" s="48"/>
      <c r="E2" s="65"/>
      <c r="F2" s="65"/>
      <c r="G2" s="66" t="s">
        <v>183</v>
      </c>
      <c r="H2" s="67"/>
      <c r="I2" s="67"/>
      <c r="J2" s="47"/>
      <c r="K2" s="47"/>
      <c r="L2" s="47"/>
      <c r="M2" s="47"/>
      <c r="N2" s="6"/>
      <c r="O2" s="6"/>
    </row>
    <row r="3" spans="1:15" ht="13.5" thickBot="1">
      <c r="A3" s="47"/>
      <c r="B3" s="47"/>
      <c r="C3" s="47"/>
      <c r="D3" s="47"/>
      <c r="E3" s="48"/>
      <c r="F3" s="48"/>
      <c r="G3" s="48"/>
      <c r="H3" s="49"/>
      <c r="I3" s="47"/>
      <c r="J3" s="47"/>
      <c r="K3" s="47"/>
      <c r="L3" s="47"/>
      <c r="M3" s="47"/>
      <c r="N3" s="6"/>
      <c r="O3" s="6"/>
    </row>
    <row r="4" spans="1:15" ht="12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28"/>
      <c r="O4" s="28"/>
    </row>
    <row r="5" spans="1:15" ht="12.75">
      <c r="A5" s="54"/>
      <c r="B5" s="55"/>
      <c r="C5" s="56" t="s">
        <v>3</v>
      </c>
      <c r="D5" s="56" t="s">
        <v>136</v>
      </c>
      <c r="E5" s="56" t="s">
        <v>136</v>
      </c>
      <c r="F5" s="56" t="s">
        <v>136</v>
      </c>
      <c r="G5" s="55"/>
      <c r="H5" s="57" t="s">
        <v>96</v>
      </c>
      <c r="I5" s="57" t="s">
        <v>96</v>
      </c>
      <c r="J5" s="57" t="s">
        <v>96</v>
      </c>
      <c r="K5" s="55"/>
      <c r="L5" s="58"/>
      <c r="M5" s="59"/>
      <c r="N5" s="28"/>
      <c r="O5" s="28"/>
    </row>
    <row r="6" spans="1:15" ht="12.75">
      <c r="A6" s="54"/>
      <c r="B6" s="58"/>
      <c r="C6" s="57" t="s">
        <v>92</v>
      </c>
      <c r="D6" s="57" t="s">
        <v>137</v>
      </c>
      <c r="E6" s="57" t="s">
        <v>138</v>
      </c>
      <c r="F6" s="57" t="s">
        <v>139</v>
      </c>
      <c r="G6" s="57" t="s">
        <v>1</v>
      </c>
      <c r="H6" s="57" t="s">
        <v>2</v>
      </c>
      <c r="I6" s="57" t="s">
        <v>2</v>
      </c>
      <c r="J6" s="57" t="s">
        <v>2</v>
      </c>
      <c r="K6" s="55"/>
      <c r="L6" s="57" t="s">
        <v>93</v>
      </c>
      <c r="M6" s="59"/>
      <c r="N6" s="28"/>
      <c r="O6" s="28"/>
    </row>
    <row r="7" spans="1:15" ht="12.75" customHeight="1">
      <c r="A7" s="60" t="s">
        <v>16</v>
      </c>
      <c r="B7" s="57" t="s">
        <v>90</v>
      </c>
      <c r="C7" s="57" t="s">
        <v>2</v>
      </c>
      <c r="D7" s="57" t="s">
        <v>140</v>
      </c>
      <c r="E7" s="57" t="s">
        <v>2</v>
      </c>
      <c r="F7" s="57" t="s">
        <v>141</v>
      </c>
      <c r="G7" s="57" t="s">
        <v>4</v>
      </c>
      <c r="H7" s="57" t="s">
        <v>142</v>
      </c>
      <c r="I7" s="57" t="s">
        <v>143</v>
      </c>
      <c r="J7" s="57" t="s">
        <v>144</v>
      </c>
      <c r="K7" s="55"/>
      <c r="L7" s="57" t="s">
        <v>94</v>
      </c>
      <c r="M7" s="61" t="s">
        <v>19</v>
      </c>
      <c r="N7" s="27"/>
      <c r="O7" s="27"/>
    </row>
    <row r="8" spans="1:15" ht="12.75">
      <c r="A8" s="54"/>
      <c r="B8" s="57" t="s">
        <v>6</v>
      </c>
      <c r="C8" s="57" t="s">
        <v>168</v>
      </c>
      <c r="D8" s="57" t="s">
        <v>147</v>
      </c>
      <c r="E8" s="57" t="s">
        <v>148</v>
      </c>
      <c r="F8" s="57" t="s">
        <v>5</v>
      </c>
      <c r="G8" s="57" t="s">
        <v>149</v>
      </c>
      <c r="H8" s="57" t="s">
        <v>150</v>
      </c>
      <c r="I8" s="57" t="s">
        <v>151</v>
      </c>
      <c r="J8" s="57" t="s">
        <v>152</v>
      </c>
      <c r="K8" s="57" t="s">
        <v>7</v>
      </c>
      <c r="L8" s="57" t="s">
        <v>95</v>
      </c>
      <c r="M8" s="61" t="s">
        <v>23</v>
      </c>
      <c r="N8" s="27"/>
      <c r="O8" s="27"/>
    </row>
    <row r="9" spans="1:15" ht="13.5" thickBo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27"/>
      <c r="O9" s="27"/>
    </row>
    <row r="10" spans="1:15" ht="12.75">
      <c r="A10" s="28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8" t="s">
        <v>29</v>
      </c>
      <c r="B12" s="31">
        <v>541</v>
      </c>
      <c r="C12" s="31">
        <v>2147594</v>
      </c>
      <c r="D12" s="31">
        <v>0</v>
      </c>
      <c r="E12" s="31">
        <v>1315023</v>
      </c>
      <c r="F12" s="31">
        <v>0</v>
      </c>
      <c r="G12" s="31">
        <v>9441821</v>
      </c>
      <c r="H12" s="31">
        <v>92936</v>
      </c>
      <c r="I12" s="31">
        <v>868093</v>
      </c>
      <c r="J12" s="31">
        <v>433120</v>
      </c>
      <c r="K12" s="10">
        <f>SUM(B12:J12)</f>
        <v>14299128</v>
      </c>
      <c r="L12" s="10">
        <v>975953</v>
      </c>
      <c r="M12" s="10">
        <v>29210936</v>
      </c>
      <c r="N12" s="10"/>
      <c r="O12" s="10"/>
    </row>
    <row r="13" spans="1:15" ht="12.75">
      <c r="A13" s="8" t="s">
        <v>28</v>
      </c>
      <c r="B13" s="31">
        <v>5662</v>
      </c>
      <c r="C13" s="31">
        <v>338374</v>
      </c>
      <c r="D13" s="31">
        <v>21987</v>
      </c>
      <c r="E13" s="31">
        <v>145301</v>
      </c>
      <c r="F13" s="31">
        <v>14454</v>
      </c>
      <c r="G13" s="31">
        <v>1582603</v>
      </c>
      <c r="H13" s="31">
        <v>0</v>
      </c>
      <c r="I13" s="31">
        <v>0</v>
      </c>
      <c r="J13" s="31">
        <v>0</v>
      </c>
      <c r="K13" s="10">
        <f>SUM(B13:J13)</f>
        <v>2108381</v>
      </c>
      <c r="L13" s="15">
        <v>9178084</v>
      </c>
      <c r="M13" s="10">
        <v>4311359</v>
      </c>
      <c r="N13" s="10"/>
      <c r="O13" s="10"/>
    </row>
    <row r="14" spans="1:15" ht="12.75">
      <c r="A14" s="8" t="s">
        <v>30</v>
      </c>
      <c r="B14" s="31">
        <v>58036</v>
      </c>
      <c r="C14" s="31">
        <v>841764</v>
      </c>
      <c r="D14" s="31">
        <v>0</v>
      </c>
      <c r="E14" s="31">
        <v>216902</v>
      </c>
      <c r="F14" s="31">
        <v>0</v>
      </c>
      <c r="G14" s="31">
        <v>4505466</v>
      </c>
      <c r="H14" s="31">
        <v>0</v>
      </c>
      <c r="I14" s="31">
        <v>0</v>
      </c>
      <c r="J14" s="31">
        <v>0</v>
      </c>
      <c r="K14" s="10">
        <f aca="true" t="shared" si="0" ref="K14:K66">SUM(B14:J14)</f>
        <v>5622168</v>
      </c>
      <c r="L14" s="10">
        <v>8486768</v>
      </c>
      <c r="M14" s="10">
        <v>5000000</v>
      </c>
      <c r="N14" s="10"/>
      <c r="O14" s="10"/>
    </row>
    <row r="15" spans="1:15" ht="12.75">
      <c r="A15" s="8" t="s">
        <v>154</v>
      </c>
      <c r="B15" s="31">
        <v>43608</v>
      </c>
      <c r="C15" s="31">
        <v>28501</v>
      </c>
      <c r="D15" s="31">
        <v>31443</v>
      </c>
      <c r="E15" s="31">
        <v>121470</v>
      </c>
      <c r="F15" s="31">
        <v>16472</v>
      </c>
      <c r="G15" s="31">
        <v>759431</v>
      </c>
      <c r="H15" s="31">
        <v>0</v>
      </c>
      <c r="I15" s="31">
        <v>2031</v>
      </c>
      <c r="J15" s="31">
        <v>14924</v>
      </c>
      <c r="K15" s="10">
        <f t="shared" si="0"/>
        <v>1017880</v>
      </c>
      <c r="L15" s="10">
        <v>11958</v>
      </c>
      <c r="M15" s="10">
        <v>105792</v>
      </c>
      <c r="N15" s="10"/>
      <c r="O15" s="10"/>
    </row>
    <row r="16" spans="1:15" ht="12.75">
      <c r="A16" s="8" t="s">
        <v>31</v>
      </c>
      <c r="B16" s="31">
        <v>576478</v>
      </c>
      <c r="C16" s="31">
        <v>223563</v>
      </c>
      <c r="D16" s="31">
        <v>0</v>
      </c>
      <c r="E16" s="31">
        <v>100926</v>
      </c>
      <c r="F16" s="31">
        <v>2630</v>
      </c>
      <c r="G16" s="31">
        <v>35302644</v>
      </c>
      <c r="H16" s="31">
        <v>331172</v>
      </c>
      <c r="I16" s="31">
        <v>5989497</v>
      </c>
      <c r="J16" s="31">
        <v>0</v>
      </c>
      <c r="K16" s="10">
        <f t="shared" si="0"/>
        <v>42526910</v>
      </c>
      <c r="L16" s="10">
        <v>33316507</v>
      </c>
      <c r="M16" s="10">
        <v>0</v>
      </c>
      <c r="N16" s="10"/>
      <c r="O16" s="10"/>
    </row>
    <row r="17" spans="1:15" ht="12.75">
      <c r="A17" s="8" t="s">
        <v>32</v>
      </c>
      <c r="B17" s="31">
        <v>0</v>
      </c>
      <c r="C17" s="31">
        <v>13569636</v>
      </c>
      <c r="D17" s="31">
        <v>0</v>
      </c>
      <c r="E17" s="31">
        <v>0</v>
      </c>
      <c r="F17" s="31">
        <v>0</v>
      </c>
      <c r="G17" s="31">
        <v>268900495</v>
      </c>
      <c r="H17" s="31">
        <v>0</v>
      </c>
      <c r="I17" s="31">
        <v>16005013</v>
      </c>
      <c r="J17" s="31">
        <v>0</v>
      </c>
      <c r="K17" s="10">
        <f t="shared" si="0"/>
        <v>298475144</v>
      </c>
      <c r="L17" s="10">
        <v>371958797</v>
      </c>
      <c r="M17" s="10">
        <v>0</v>
      </c>
      <c r="N17" s="10"/>
      <c r="O17" s="10"/>
    </row>
    <row r="18" spans="1:15" ht="12.75">
      <c r="A18" s="8" t="s">
        <v>33</v>
      </c>
      <c r="B18" s="31">
        <v>0</v>
      </c>
      <c r="C18" s="31">
        <v>6622</v>
      </c>
      <c r="D18" s="31">
        <v>16</v>
      </c>
      <c r="E18" s="31">
        <v>89535</v>
      </c>
      <c r="F18" s="31">
        <v>0</v>
      </c>
      <c r="G18" s="31">
        <v>90293</v>
      </c>
      <c r="H18" s="31">
        <v>0</v>
      </c>
      <c r="I18" s="31">
        <v>0</v>
      </c>
      <c r="J18" s="31">
        <v>0</v>
      </c>
      <c r="K18" s="10">
        <f t="shared" si="0"/>
        <v>186466</v>
      </c>
      <c r="L18" s="10">
        <v>1753679</v>
      </c>
      <c r="M18" s="10">
        <v>0</v>
      </c>
      <c r="N18" s="10"/>
      <c r="O18" s="10"/>
    </row>
    <row r="19" spans="1:15" ht="12.75">
      <c r="A19" s="8" t="s">
        <v>34</v>
      </c>
      <c r="B19" s="31">
        <v>0</v>
      </c>
      <c r="C19" s="31">
        <v>3717801</v>
      </c>
      <c r="D19" s="31">
        <v>364298</v>
      </c>
      <c r="E19" s="31">
        <v>1258081</v>
      </c>
      <c r="F19" s="31">
        <v>136507</v>
      </c>
      <c r="G19" s="31">
        <v>2872133</v>
      </c>
      <c r="H19" s="31">
        <v>0</v>
      </c>
      <c r="I19" s="31">
        <v>0</v>
      </c>
      <c r="J19" s="31">
        <v>0</v>
      </c>
      <c r="K19" s="10">
        <f t="shared" si="0"/>
        <v>8348820</v>
      </c>
      <c r="L19" s="10">
        <v>0</v>
      </c>
      <c r="M19" s="10">
        <v>0</v>
      </c>
      <c r="N19" s="10"/>
      <c r="O19" s="10"/>
    </row>
    <row r="20" spans="1:15" ht="12.75">
      <c r="A20" s="8" t="s">
        <v>36</v>
      </c>
      <c r="B20" s="31">
        <v>274559</v>
      </c>
      <c r="C20" s="31">
        <v>490956</v>
      </c>
      <c r="D20" s="31">
        <v>0</v>
      </c>
      <c r="E20" s="31">
        <v>0</v>
      </c>
      <c r="F20" s="31">
        <v>0</v>
      </c>
      <c r="G20" s="31">
        <v>4676676</v>
      </c>
      <c r="H20" s="31">
        <v>0</v>
      </c>
      <c r="I20" s="31">
        <v>0</v>
      </c>
      <c r="J20" s="31">
        <v>0</v>
      </c>
      <c r="K20" s="10">
        <f>SUM(B20:J20)</f>
        <v>5442191</v>
      </c>
      <c r="L20" s="10">
        <v>1731611</v>
      </c>
      <c r="M20" s="10">
        <v>0</v>
      </c>
      <c r="N20" s="10"/>
      <c r="O20" s="10"/>
    </row>
    <row r="21" spans="1:15" ht="12.75">
      <c r="A21" s="8" t="s">
        <v>35</v>
      </c>
      <c r="B21" s="31">
        <v>352188</v>
      </c>
      <c r="C21" s="31">
        <v>3872547</v>
      </c>
      <c r="D21" s="31">
        <v>87483</v>
      </c>
      <c r="E21" s="31">
        <v>302118</v>
      </c>
      <c r="F21" s="31">
        <v>32781</v>
      </c>
      <c r="G21" s="31">
        <v>9305235</v>
      </c>
      <c r="H21" s="31">
        <v>0</v>
      </c>
      <c r="I21" s="31">
        <v>667132</v>
      </c>
      <c r="J21" s="31">
        <v>0</v>
      </c>
      <c r="K21" s="10">
        <f t="shared" si="0"/>
        <v>14619484</v>
      </c>
      <c r="L21" s="10">
        <v>1700408</v>
      </c>
      <c r="M21" s="10">
        <v>4206967</v>
      </c>
      <c r="N21" s="10"/>
      <c r="O21" s="10"/>
    </row>
    <row r="22" spans="1:15" ht="12.75">
      <c r="A22" s="8" t="s">
        <v>37</v>
      </c>
      <c r="B22" s="31">
        <v>983112</v>
      </c>
      <c r="C22" s="31">
        <v>8050537</v>
      </c>
      <c r="D22" s="31">
        <v>0</v>
      </c>
      <c r="E22" s="31">
        <v>0</v>
      </c>
      <c r="F22" s="31">
        <v>0</v>
      </c>
      <c r="G22" s="31">
        <v>99873332</v>
      </c>
      <c r="H22" s="31">
        <v>72460</v>
      </c>
      <c r="I22" s="31">
        <v>0</v>
      </c>
      <c r="J22" s="31">
        <v>10005547</v>
      </c>
      <c r="K22" s="10">
        <f t="shared" si="0"/>
        <v>118984988</v>
      </c>
      <c r="L22" s="10">
        <v>0</v>
      </c>
      <c r="M22" s="10">
        <v>59286054</v>
      </c>
      <c r="N22" s="10"/>
      <c r="O22" s="10"/>
    </row>
    <row r="23" spans="1:15" ht="12.75">
      <c r="A23" s="8" t="s">
        <v>38</v>
      </c>
      <c r="B23" s="31">
        <v>0</v>
      </c>
      <c r="C23" s="31">
        <v>973451</v>
      </c>
      <c r="D23" s="31">
        <v>0</v>
      </c>
      <c r="E23" s="31">
        <v>0</v>
      </c>
      <c r="F23" s="31">
        <v>0</v>
      </c>
      <c r="G23" s="31">
        <v>44245616</v>
      </c>
      <c r="H23" s="31">
        <v>0</v>
      </c>
      <c r="I23" s="31">
        <v>0</v>
      </c>
      <c r="J23" s="31">
        <v>0</v>
      </c>
      <c r="K23" s="10">
        <f t="shared" si="0"/>
        <v>45219067</v>
      </c>
      <c r="L23" s="10">
        <v>337426</v>
      </c>
      <c r="M23" s="10">
        <v>45183517</v>
      </c>
      <c r="N23" s="10"/>
      <c r="O23" s="10"/>
    </row>
    <row r="24" spans="1:15" ht="12.75">
      <c r="A24" s="8" t="s">
        <v>88</v>
      </c>
      <c r="B24" s="31">
        <v>67057</v>
      </c>
      <c r="C24" s="31">
        <v>39508</v>
      </c>
      <c r="D24" s="31">
        <v>0</v>
      </c>
      <c r="E24" s="31">
        <v>0</v>
      </c>
      <c r="F24" s="31">
        <v>0</v>
      </c>
      <c r="G24" s="31">
        <v>2597717</v>
      </c>
      <c r="H24" s="31">
        <v>0</v>
      </c>
      <c r="I24" s="31">
        <v>6872</v>
      </c>
      <c r="J24" s="31">
        <v>7066</v>
      </c>
      <c r="K24" s="10">
        <f t="shared" si="0"/>
        <v>2718220</v>
      </c>
      <c r="L24" s="10">
        <v>14988</v>
      </c>
      <c r="M24" s="10">
        <v>0</v>
      </c>
      <c r="N24" s="10"/>
      <c r="O24" s="10"/>
    </row>
    <row r="25" spans="1:15" ht="12.75">
      <c r="A25" s="8" t="s">
        <v>39</v>
      </c>
      <c r="B25" s="31">
        <v>317530</v>
      </c>
      <c r="C25" s="31">
        <v>0</v>
      </c>
      <c r="D25" s="31">
        <v>218162</v>
      </c>
      <c r="E25" s="31">
        <v>701160</v>
      </c>
      <c r="F25" s="31">
        <v>82166</v>
      </c>
      <c r="G25" s="31">
        <v>4203277</v>
      </c>
      <c r="H25" s="31">
        <v>0</v>
      </c>
      <c r="I25" s="31">
        <v>0</v>
      </c>
      <c r="J25" s="31">
        <v>0</v>
      </c>
      <c r="K25" s="10">
        <f t="shared" si="0"/>
        <v>5522295</v>
      </c>
      <c r="L25" s="10">
        <v>0</v>
      </c>
      <c r="M25" s="10">
        <v>0</v>
      </c>
      <c r="N25" s="10"/>
      <c r="O25" s="10"/>
    </row>
    <row r="26" spans="1:15" ht="12.75">
      <c r="A26" s="8" t="s">
        <v>41</v>
      </c>
      <c r="B26" s="31">
        <v>569729</v>
      </c>
      <c r="C26" s="31">
        <v>1502412</v>
      </c>
      <c r="D26" s="31">
        <v>0</v>
      </c>
      <c r="E26" s="31">
        <v>125000</v>
      </c>
      <c r="F26" s="31">
        <v>158884</v>
      </c>
      <c r="G26" s="31">
        <v>7782396</v>
      </c>
      <c r="H26" s="31">
        <v>147008</v>
      </c>
      <c r="I26" s="31">
        <v>0</v>
      </c>
      <c r="J26" s="31">
        <v>1466424</v>
      </c>
      <c r="K26" s="10">
        <f t="shared" si="0"/>
        <v>11751853</v>
      </c>
      <c r="L26" s="10">
        <v>0</v>
      </c>
      <c r="M26" s="10">
        <v>1081503</v>
      </c>
      <c r="N26" s="10"/>
      <c r="O26" s="10"/>
    </row>
    <row r="27" spans="1:15" ht="12.75">
      <c r="A27" s="8" t="s">
        <v>42</v>
      </c>
      <c r="B27" s="31">
        <v>0</v>
      </c>
      <c r="C27" s="31">
        <v>13568314</v>
      </c>
      <c r="D27" s="31">
        <v>1924245</v>
      </c>
      <c r="E27" s="31">
        <v>6645265</v>
      </c>
      <c r="F27" s="31">
        <v>721040</v>
      </c>
      <c r="G27" s="31">
        <v>145393952</v>
      </c>
      <c r="H27" s="31">
        <v>171958</v>
      </c>
      <c r="I27" s="31">
        <v>0</v>
      </c>
      <c r="J27" s="31">
        <v>0</v>
      </c>
      <c r="K27" s="10">
        <f t="shared" si="0"/>
        <v>168424774</v>
      </c>
      <c r="L27" s="10">
        <v>0</v>
      </c>
      <c r="M27" s="10">
        <v>0</v>
      </c>
      <c r="N27" s="10"/>
      <c r="O27" s="10"/>
    </row>
    <row r="28" spans="1:15" ht="12.75">
      <c r="A28" s="8" t="s">
        <v>43</v>
      </c>
      <c r="B28" s="31">
        <v>0</v>
      </c>
      <c r="C28" s="14">
        <v>3707697</v>
      </c>
      <c r="D28" s="14">
        <v>0</v>
      </c>
      <c r="E28" s="14">
        <v>0</v>
      </c>
      <c r="F28" s="14">
        <v>0</v>
      </c>
      <c r="G28" s="31">
        <v>0</v>
      </c>
      <c r="H28" s="31">
        <v>0</v>
      </c>
      <c r="I28" s="14">
        <v>0</v>
      </c>
      <c r="J28" s="14">
        <v>0</v>
      </c>
      <c r="K28" s="10">
        <f t="shared" si="0"/>
        <v>3707697</v>
      </c>
      <c r="L28" s="10">
        <v>59331785</v>
      </c>
      <c r="M28" s="10">
        <v>0</v>
      </c>
      <c r="N28" s="10"/>
      <c r="O28" s="10"/>
    </row>
    <row r="29" spans="1:15" ht="12.75">
      <c r="A29" s="8" t="s">
        <v>40</v>
      </c>
      <c r="B29" s="31">
        <v>0</v>
      </c>
      <c r="C29" s="31">
        <v>12136302</v>
      </c>
      <c r="D29" s="31">
        <v>0</v>
      </c>
      <c r="E29" s="31">
        <v>0</v>
      </c>
      <c r="F29" s="31">
        <v>0</v>
      </c>
      <c r="G29" s="31">
        <v>22619409</v>
      </c>
      <c r="H29" s="31">
        <v>0</v>
      </c>
      <c r="I29" s="31">
        <v>0</v>
      </c>
      <c r="J29" s="31">
        <v>0</v>
      </c>
      <c r="K29" s="10">
        <f>SUM(B29:J29)</f>
        <v>34755711</v>
      </c>
      <c r="L29" s="10">
        <v>5297</v>
      </c>
      <c r="M29" s="10">
        <v>2230267</v>
      </c>
      <c r="N29" s="10"/>
      <c r="O29" s="10"/>
    </row>
    <row r="30" spans="1:15" ht="12.75">
      <c r="A30" s="8" t="s">
        <v>44</v>
      </c>
      <c r="B30" s="31">
        <v>106306</v>
      </c>
      <c r="C30" s="31">
        <v>12284341</v>
      </c>
      <c r="D30" s="31">
        <v>456141</v>
      </c>
      <c r="E30" s="31">
        <v>1575257</v>
      </c>
      <c r="F30" s="31">
        <v>170922</v>
      </c>
      <c r="G30" s="31">
        <v>11197354</v>
      </c>
      <c r="H30" s="31">
        <v>0</v>
      </c>
      <c r="I30" s="31">
        <v>0</v>
      </c>
      <c r="J30" s="31">
        <v>0</v>
      </c>
      <c r="K30" s="10">
        <f t="shared" si="0"/>
        <v>25790321</v>
      </c>
      <c r="L30" s="10">
        <v>0</v>
      </c>
      <c r="M30" s="10">
        <v>0</v>
      </c>
      <c r="N30" s="10"/>
      <c r="O30" s="10"/>
    </row>
    <row r="31" spans="1:15" ht="12.75">
      <c r="A31" s="8" t="s">
        <v>45</v>
      </c>
      <c r="B31" s="31">
        <v>925761</v>
      </c>
      <c r="C31" s="31">
        <v>1054013</v>
      </c>
      <c r="D31" s="31">
        <v>1326289</v>
      </c>
      <c r="E31" s="31">
        <v>0</v>
      </c>
      <c r="F31" s="31">
        <v>1123247</v>
      </c>
      <c r="G31" s="31">
        <v>16387756</v>
      </c>
      <c r="H31" s="31">
        <v>143316</v>
      </c>
      <c r="I31" s="31">
        <v>1182125</v>
      </c>
      <c r="J31" s="31">
        <v>0</v>
      </c>
      <c r="K31" s="10">
        <f t="shared" si="0"/>
        <v>22142507</v>
      </c>
      <c r="L31" s="10">
        <v>35213487</v>
      </c>
      <c r="M31" s="10">
        <v>0</v>
      </c>
      <c r="N31" s="10"/>
      <c r="O31" s="10"/>
    </row>
    <row r="32" spans="1:15" ht="12.75">
      <c r="A32" s="8" t="s">
        <v>46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34914454</v>
      </c>
      <c r="H32" s="31">
        <v>0</v>
      </c>
      <c r="I32" s="31">
        <v>0</v>
      </c>
      <c r="J32" s="31">
        <v>0</v>
      </c>
      <c r="K32" s="10">
        <f t="shared" si="0"/>
        <v>34914454</v>
      </c>
      <c r="L32" s="10">
        <v>49144067</v>
      </c>
      <c r="M32" s="10">
        <v>0</v>
      </c>
      <c r="N32" s="10"/>
      <c r="O32" s="10"/>
    </row>
    <row r="33" spans="1:15" ht="12.75">
      <c r="A33" s="8" t="s">
        <v>49</v>
      </c>
      <c r="B33" s="31">
        <v>240804</v>
      </c>
      <c r="C33" s="31">
        <v>837405</v>
      </c>
      <c r="D33" s="31">
        <v>202285</v>
      </c>
      <c r="E33" s="31">
        <v>0</v>
      </c>
      <c r="F33" s="31">
        <v>75799</v>
      </c>
      <c r="G33" s="31">
        <v>9891917</v>
      </c>
      <c r="H33" s="31">
        <v>0</v>
      </c>
      <c r="I33" s="31">
        <v>0</v>
      </c>
      <c r="J33" s="31">
        <v>0</v>
      </c>
      <c r="K33" s="10">
        <f>SUM(B33:J33)</f>
        <v>11248210</v>
      </c>
      <c r="L33" s="10">
        <v>0</v>
      </c>
      <c r="M33" s="10">
        <v>541059</v>
      </c>
      <c r="N33" s="10"/>
      <c r="O33" s="10"/>
    </row>
    <row r="34" spans="1:15" ht="12.75">
      <c r="A34" s="8" t="s">
        <v>48</v>
      </c>
      <c r="B34" s="31">
        <v>114012</v>
      </c>
      <c r="C34" s="31">
        <v>6604916</v>
      </c>
      <c r="D34" s="31">
        <v>0</v>
      </c>
      <c r="E34" s="31">
        <v>0</v>
      </c>
      <c r="F34" s="31">
        <v>215353</v>
      </c>
      <c r="G34" s="31">
        <v>1434375</v>
      </c>
      <c r="H34" s="31">
        <v>0</v>
      </c>
      <c r="I34" s="31">
        <v>0</v>
      </c>
      <c r="J34" s="31">
        <v>1542920</v>
      </c>
      <c r="K34" s="10">
        <f>SUM(B34:J34)</f>
        <v>9911576</v>
      </c>
      <c r="L34" s="10">
        <v>51505587</v>
      </c>
      <c r="M34" s="10">
        <v>0</v>
      </c>
      <c r="N34" s="10"/>
      <c r="O34" s="10"/>
    </row>
    <row r="35" spans="1:15" ht="12.75">
      <c r="A35" s="8" t="s">
        <v>47</v>
      </c>
      <c r="B35" s="31">
        <v>0</v>
      </c>
      <c r="C35" s="31">
        <v>0</v>
      </c>
      <c r="D35" s="31">
        <v>538203</v>
      </c>
      <c r="E35" s="31">
        <v>1819638</v>
      </c>
      <c r="F35" s="31">
        <v>205030</v>
      </c>
      <c r="G35" s="31">
        <v>98474375</v>
      </c>
      <c r="H35" s="31">
        <v>0</v>
      </c>
      <c r="I35" s="31">
        <v>145267</v>
      </c>
      <c r="J35" s="31">
        <v>0</v>
      </c>
      <c r="K35" s="10">
        <f t="shared" si="0"/>
        <v>101182513</v>
      </c>
      <c r="L35" s="10">
        <v>6636520</v>
      </c>
      <c r="M35" s="10">
        <v>0</v>
      </c>
      <c r="N35" s="10"/>
      <c r="O35" s="10"/>
    </row>
    <row r="36" spans="1:15" ht="12.75">
      <c r="A36" s="8" t="s">
        <v>50</v>
      </c>
      <c r="B36" s="31">
        <v>391434</v>
      </c>
      <c r="C36" s="31">
        <v>14660164</v>
      </c>
      <c r="D36" s="31">
        <v>0</v>
      </c>
      <c r="E36" s="31">
        <v>105811</v>
      </c>
      <c r="F36" s="31">
        <v>0</v>
      </c>
      <c r="G36" s="31">
        <v>6743248</v>
      </c>
      <c r="H36" s="31">
        <v>0</v>
      </c>
      <c r="I36" s="31">
        <v>13965399</v>
      </c>
      <c r="J36" s="31">
        <v>0</v>
      </c>
      <c r="K36" s="10">
        <f>SUM(B36:J36)</f>
        <v>35866056</v>
      </c>
      <c r="L36" s="10">
        <v>6939691</v>
      </c>
      <c r="M36" s="10">
        <v>0</v>
      </c>
      <c r="N36" s="10"/>
      <c r="O36" s="10"/>
    </row>
    <row r="37" spans="1:15" ht="12.75">
      <c r="A37" s="8" t="s">
        <v>51</v>
      </c>
      <c r="B37" s="31">
        <v>0</v>
      </c>
      <c r="C37" s="31">
        <v>0</v>
      </c>
      <c r="D37" s="31">
        <v>563645</v>
      </c>
      <c r="E37" s="31">
        <v>2119679</v>
      </c>
      <c r="F37" s="31">
        <v>254540</v>
      </c>
      <c r="G37" s="31">
        <v>1596190</v>
      </c>
      <c r="H37" s="31">
        <v>0</v>
      </c>
      <c r="I37" s="31">
        <v>0</v>
      </c>
      <c r="J37" s="31">
        <v>79810</v>
      </c>
      <c r="K37" s="10">
        <f>SUM(B37:J37)</f>
        <v>4613864</v>
      </c>
      <c r="L37" s="10">
        <v>28051912</v>
      </c>
      <c r="M37" s="10">
        <v>0</v>
      </c>
      <c r="N37" s="10"/>
      <c r="O37" s="10"/>
    </row>
    <row r="38" spans="1:15" ht="12.75">
      <c r="A38" s="8" t="s">
        <v>53</v>
      </c>
      <c r="B38" s="31">
        <v>1662042</v>
      </c>
      <c r="C38" s="31">
        <v>778447</v>
      </c>
      <c r="D38" s="31">
        <v>675264</v>
      </c>
      <c r="E38" s="31">
        <v>232236</v>
      </c>
      <c r="F38" s="31">
        <v>0</v>
      </c>
      <c r="G38" s="31">
        <v>11415985</v>
      </c>
      <c r="H38" s="31">
        <v>8340</v>
      </c>
      <c r="I38" s="31">
        <v>1028369</v>
      </c>
      <c r="J38" s="31">
        <v>0</v>
      </c>
      <c r="K38" s="10">
        <f>SUM(B38:J38)</f>
        <v>15800683</v>
      </c>
      <c r="L38" s="10">
        <v>22387609</v>
      </c>
      <c r="M38" s="10">
        <v>0</v>
      </c>
      <c r="N38" s="10"/>
      <c r="O38" s="10"/>
    </row>
    <row r="39" spans="1:15" ht="12.75">
      <c r="A39" s="8" t="s">
        <v>52</v>
      </c>
      <c r="B39" s="31">
        <v>340630</v>
      </c>
      <c r="C39" s="31">
        <v>11292452</v>
      </c>
      <c r="D39" s="31">
        <v>948705</v>
      </c>
      <c r="E39" s="31">
        <v>0</v>
      </c>
      <c r="F39" s="31">
        <v>43059</v>
      </c>
      <c r="G39" s="31">
        <v>21233175</v>
      </c>
      <c r="H39" s="31">
        <v>425363</v>
      </c>
      <c r="I39" s="31">
        <v>997330</v>
      </c>
      <c r="J39" s="31">
        <v>0</v>
      </c>
      <c r="K39" s="10">
        <f t="shared" si="0"/>
        <v>35280714</v>
      </c>
      <c r="L39" s="10">
        <v>0</v>
      </c>
      <c r="M39" s="10">
        <v>7173976</v>
      </c>
      <c r="N39" s="10"/>
      <c r="O39" s="10"/>
    </row>
    <row r="40" spans="1:15" ht="12.75">
      <c r="A40" s="8" t="s">
        <v>54</v>
      </c>
      <c r="B40" s="31">
        <v>268</v>
      </c>
      <c r="C40" s="31">
        <v>298597</v>
      </c>
      <c r="D40" s="31">
        <v>65807</v>
      </c>
      <c r="E40" s="31">
        <v>431338</v>
      </c>
      <c r="F40" s="31">
        <v>5350</v>
      </c>
      <c r="G40" s="31">
        <v>59519</v>
      </c>
      <c r="H40" s="31">
        <v>0</v>
      </c>
      <c r="I40" s="31">
        <v>1484933</v>
      </c>
      <c r="J40" s="31">
        <v>0</v>
      </c>
      <c r="K40" s="10">
        <f t="shared" si="0"/>
        <v>2345812</v>
      </c>
      <c r="L40" s="10">
        <v>8884634</v>
      </c>
      <c r="M40" s="10">
        <v>0</v>
      </c>
      <c r="N40" s="10"/>
      <c r="O40" s="10"/>
    </row>
    <row r="41" spans="1:15" ht="12.75">
      <c r="A41" s="8" t="s">
        <v>57</v>
      </c>
      <c r="B41" s="31">
        <v>0</v>
      </c>
      <c r="C41" s="31">
        <v>0</v>
      </c>
      <c r="D41" s="31">
        <v>107084</v>
      </c>
      <c r="E41" s="31">
        <v>121151</v>
      </c>
      <c r="F41" s="31">
        <v>81818</v>
      </c>
      <c r="G41" s="31">
        <v>9312177</v>
      </c>
      <c r="H41" s="31">
        <v>0</v>
      </c>
      <c r="I41" s="31">
        <v>0</v>
      </c>
      <c r="J41" s="31">
        <v>0</v>
      </c>
      <c r="K41" s="10">
        <f aca="true" t="shared" si="1" ref="K41:K46">SUM(B41:J41)</f>
        <v>9622230</v>
      </c>
      <c r="L41" s="10">
        <v>0</v>
      </c>
      <c r="M41" s="10">
        <v>1107793</v>
      </c>
      <c r="N41" s="10"/>
      <c r="O41" s="10"/>
    </row>
    <row r="42" spans="1:15" ht="12.75">
      <c r="A42" s="8" t="s">
        <v>61</v>
      </c>
      <c r="B42" s="31">
        <v>0</v>
      </c>
      <c r="C42" s="31">
        <v>1604530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484787</v>
      </c>
      <c r="J42" s="31">
        <v>0</v>
      </c>
      <c r="K42" s="10">
        <f t="shared" si="1"/>
        <v>2089317</v>
      </c>
      <c r="L42" s="10">
        <v>2178911</v>
      </c>
      <c r="M42" s="10">
        <v>1604530</v>
      </c>
      <c r="N42" s="10"/>
      <c r="O42" s="10"/>
    </row>
    <row r="43" spans="1:15" ht="12.75">
      <c r="A43" s="8" t="s">
        <v>58</v>
      </c>
      <c r="B43" s="31">
        <v>0</v>
      </c>
      <c r="C43" s="31">
        <v>0</v>
      </c>
      <c r="D43" s="31">
        <v>58540</v>
      </c>
      <c r="E43" s="31">
        <v>115580</v>
      </c>
      <c r="F43" s="31">
        <v>0</v>
      </c>
      <c r="G43" s="31">
        <v>2646615</v>
      </c>
      <c r="H43" s="31">
        <v>0</v>
      </c>
      <c r="I43" s="31">
        <v>0</v>
      </c>
      <c r="J43" s="31">
        <v>0</v>
      </c>
      <c r="K43" s="10">
        <f t="shared" si="1"/>
        <v>2820735</v>
      </c>
      <c r="L43" s="10">
        <v>68775</v>
      </c>
      <c r="M43" s="10">
        <v>0</v>
      </c>
      <c r="N43" s="10"/>
      <c r="O43" s="10"/>
    </row>
    <row r="44" spans="1:15" ht="12.75">
      <c r="A44" s="8" t="s">
        <v>59</v>
      </c>
      <c r="B44" s="31">
        <v>695201</v>
      </c>
      <c r="C44" s="31">
        <v>481345</v>
      </c>
      <c r="D44" s="31">
        <v>1071196</v>
      </c>
      <c r="E44" s="31">
        <v>0</v>
      </c>
      <c r="F44" s="31">
        <v>0</v>
      </c>
      <c r="G44" s="31">
        <v>9741464</v>
      </c>
      <c r="H44" s="31">
        <v>953988</v>
      </c>
      <c r="I44" s="31">
        <v>2227682</v>
      </c>
      <c r="J44" s="31">
        <v>0</v>
      </c>
      <c r="K44" s="10">
        <f t="shared" si="1"/>
        <v>15170876</v>
      </c>
      <c r="L44" s="10">
        <v>86643984</v>
      </c>
      <c r="M44" s="10">
        <v>0</v>
      </c>
      <c r="N44" s="10"/>
      <c r="O44" s="10"/>
    </row>
    <row r="45" spans="1:16" ht="12.75">
      <c r="A45" s="8" t="s">
        <v>60</v>
      </c>
      <c r="B45" s="31">
        <v>147018</v>
      </c>
      <c r="C45" s="31">
        <v>500000</v>
      </c>
      <c r="D45" s="31">
        <v>480183</v>
      </c>
      <c r="E45" s="31">
        <v>1284111</v>
      </c>
      <c r="F45" s="31">
        <v>179931</v>
      </c>
      <c r="G45" s="31">
        <v>27941618</v>
      </c>
      <c r="H45" s="31">
        <v>0</v>
      </c>
      <c r="I45" s="31">
        <v>0</v>
      </c>
      <c r="J45" s="31">
        <v>0</v>
      </c>
      <c r="K45" s="10">
        <f t="shared" si="1"/>
        <v>30532861</v>
      </c>
      <c r="L45" s="10">
        <v>374174</v>
      </c>
      <c r="M45" s="10">
        <v>0</v>
      </c>
      <c r="N45" s="10"/>
      <c r="O45" s="10"/>
      <c r="P45" t="s">
        <v>79</v>
      </c>
    </row>
    <row r="46" spans="1:15" ht="12.75">
      <c r="A46" s="8" t="s">
        <v>62</v>
      </c>
      <c r="B46" s="31">
        <v>0</v>
      </c>
      <c r="C46" s="31">
        <v>27</v>
      </c>
      <c r="D46" s="31">
        <v>0</v>
      </c>
      <c r="E46" s="31">
        <v>0</v>
      </c>
      <c r="F46" s="31">
        <v>0</v>
      </c>
      <c r="G46" s="31">
        <v>22955901</v>
      </c>
      <c r="H46" s="31">
        <v>0</v>
      </c>
      <c r="I46" s="31">
        <v>0</v>
      </c>
      <c r="J46" s="31">
        <v>0</v>
      </c>
      <c r="K46" s="10">
        <f t="shared" si="1"/>
        <v>22955928</v>
      </c>
      <c r="L46" s="10">
        <v>67782361</v>
      </c>
      <c r="M46" s="10">
        <v>0</v>
      </c>
      <c r="N46" s="10"/>
      <c r="O46" s="10"/>
    </row>
    <row r="47" spans="1:15" ht="12.75">
      <c r="A47" s="8" t="s">
        <v>55</v>
      </c>
      <c r="B47" s="31">
        <v>2123770</v>
      </c>
      <c r="C47" s="31">
        <v>1914423</v>
      </c>
      <c r="D47" s="31">
        <v>0</v>
      </c>
      <c r="E47" s="31">
        <v>1832749</v>
      </c>
      <c r="F47" s="31">
        <v>97296</v>
      </c>
      <c r="G47" s="31">
        <v>77340511</v>
      </c>
      <c r="H47" s="31">
        <v>0</v>
      </c>
      <c r="I47" s="31">
        <v>0</v>
      </c>
      <c r="J47" s="31">
        <v>0</v>
      </c>
      <c r="K47" s="10">
        <f t="shared" si="0"/>
        <v>83308749</v>
      </c>
      <c r="L47" s="10">
        <v>6990884</v>
      </c>
      <c r="M47" s="10">
        <v>9235238</v>
      </c>
      <c r="N47" s="10"/>
      <c r="O47" s="10"/>
    </row>
    <row r="48" spans="1:15" ht="12.75">
      <c r="A48" s="8" t="s">
        <v>56</v>
      </c>
      <c r="B48" s="31">
        <v>350365</v>
      </c>
      <c r="C48" s="31">
        <v>0</v>
      </c>
      <c r="D48" s="31">
        <v>0</v>
      </c>
      <c r="E48" s="31">
        <v>0</v>
      </c>
      <c r="F48" s="31">
        <v>0</v>
      </c>
      <c r="G48" s="31">
        <v>116952</v>
      </c>
      <c r="H48" s="31">
        <v>0</v>
      </c>
      <c r="I48" s="31">
        <v>0</v>
      </c>
      <c r="J48" s="31">
        <v>0</v>
      </c>
      <c r="K48" s="10">
        <f t="shared" si="0"/>
        <v>467317</v>
      </c>
      <c r="L48" s="10">
        <v>2705177</v>
      </c>
      <c r="M48" s="10">
        <v>0</v>
      </c>
      <c r="N48" s="10"/>
      <c r="O48" s="10"/>
    </row>
    <row r="49" spans="1:15" ht="12.75">
      <c r="A49" s="8" t="s">
        <v>63</v>
      </c>
      <c r="B49" s="31">
        <v>6152975</v>
      </c>
      <c r="C49" s="31">
        <v>4041736</v>
      </c>
      <c r="D49" s="31">
        <v>2167764</v>
      </c>
      <c r="E49" s="31">
        <v>5871779</v>
      </c>
      <c r="F49" s="31">
        <v>1996585</v>
      </c>
      <c r="G49" s="31">
        <v>86748947</v>
      </c>
      <c r="H49" s="31">
        <v>0</v>
      </c>
      <c r="I49" s="31">
        <v>0</v>
      </c>
      <c r="J49" s="31">
        <v>9439735</v>
      </c>
      <c r="K49" s="10">
        <f t="shared" si="0"/>
        <v>116419521</v>
      </c>
      <c r="L49" s="10">
        <v>0</v>
      </c>
      <c r="M49" s="10">
        <v>0</v>
      </c>
      <c r="N49" s="10"/>
      <c r="O49" s="10"/>
    </row>
    <row r="50" spans="1:15" ht="12.75">
      <c r="A50" s="8" t="s">
        <v>64</v>
      </c>
      <c r="B50" s="31">
        <v>0</v>
      </c>
      <c r="C50" s="31">
        <v>0</v>
      </c>
      <c r="D50" s="31">
        <v>0</v>
      </c>
      <c r="E50" s="31">
        <v>0</v>
      </c>
      <c r="F50" s="31">
        <v>2411208</v>
      </c>
      <c r="G50" s="31">
        <v>10842583</v>
      </c>
      <c r="H50" s="31">
        <v>105016</v>
      </c>
      <c r="I50" s="31">
        <v>0</v>
      </c>
      <c r="J50" s="31">
        <v>0</v>
      </c>
      <c r="K50" s="10">
        <f t="shared" si="0"/>
        <v>13358807</v>
      </c>
      <c r="L50" s="10">
        <v>30927941</v>
      </c>
      <c r="M50" s="10">
        <v>0</v>
      </c>
      <c r="N50" s="10"/>
      <c r="O50" s="10"/>
    </row>
    <row r="51" spans="1:15" ht="12.75">
      <c r="A51" s="8" t="s">
        <v>65</v>
      </c>
      <c r="B51" s="31">
        <f>202523+78716</f>
        <v>281239</v>
      </c>
      <c r="C51" s="31">
        <f>1213288+928332</f>
        <v>2141620</v>
      </c>
      <c r="D51" s="31">
        <v>0</v>
      </c>
      <c r="E51" s="31">
        <v>0</v>
      </c>
      <c r="F51" s="31">
        <v>0</v>
      </c>
      <c r="G51" s="31">
        <v>5339150</v>
      </c>
      <c r="H51" s="31">
        <v>0</v>
      </c>
      <c r="I51" s="31">
        <v>0</v>
      </c>
      <c r="J51" s="31">
        <v>0</v>
      </c>
      <c r="K51" s="10">
        <f t="shared" si="0"/>
        <v>7762009</v>
      </c>
      <c r="L51" s="10">
        <v>0</v>
      </c>
      <c r="M51" s="10">
        <f>2819341+1548381</f>
        <v>4367722</v>
      </c>
      <c r="N51" s="10"/>
      <c r="O51" s="10"/>
    </row>
    <row r="52" spans="1:15" ht="12.75">
      <c r="A52" s="8" t="s">
        <v>66</v>
      </c>
      <c r="B52" s="31">
        <v>2253009</v>
      </c>
      <c r="C52" s="31">
        <v>3851477</v>
      </c>
      <c r="D52" s="31">
        <v>0</v>
      </c>
      <c r="E52" s="31">
        <v>2559012</v>
      </c>
      <c r="F52" s="31">
        <v>7500</v>
      </c>
      <c r="G52" s="31">
        <v>33418850</v>
      </c>
      <c r="H52" s="31">
        <v>0</v>
      </c>
      <c r="I52" s="31">
        <v>0</v>
      </c>
      <c r="J52" s="31">
        <v>0</v>
      </c>
      <c r="K52" s="10">
        <f t="shared" si="0"/>
        <v>42089848</v>
      </c>
      <c r="L52" s="10">
        <v>2781550</v>
      </c>
      <c r="M52" s="10">
        <v>59477969</v>
      </c>
      <c r="N52" s="10"/>
      <c r="O52" s="10"/>
    </row>
    <row r="53" spans="1:15" ht="12.75">
      <c r="A53" s="8" t="s">
        <v>89</v>
      </c>
      <c r="B53" s="31">
        <v>1441022</v>
      </c>
      <c r="C53" s="31">
        <v>963535</v>
      </c>
      <c r="D53" s="31">
        <v>543897</v>
      </c>
      <c r="E53" s="31">
        <v>1336321</v>
      </c>
      <c r="F53" s="31">
        <v>298854</v>
      </c>
      <c r="G53" s="31">
        <v>19493082</v>
      </c>
      <c r="H53" s="31">
        <v>0</v>
      </c>
      <c r="I53" s="31">
        <v>0</v>
      </c>
      <c r="J53" s="31">
        <v>532442</v>
      </c>
      <c r="K53" s="10">
        <f t="shared" si="0"/>
        <v>24609153</v>
      </c>
      <c r="L53" s="10">
        <v>3173190</v>
      </c>
      <c r="M53" s="10">
        <v>370864</v>
      </c>
      <c r="N53" s="10"/>
      <c r="O53" s="10"/>
    </row>
    <row r="54" spans="1:15" ht="12.75">
      <c r="A54" s="8" t="s">
        <v>67</v>
      </c>
      <c r="B54" s="31">
        <v>639589</v>
      </c>
      <c r="C54" s="31">
        <v>93615</v>
      </c>
      <c r="D54" s="31">
        <v>7478</v>
      </c>
      <c r="E54" s="31">
        <v>264625</v>
      </c>
      <c r="F54" s="31">
        <v>50570</v>
      </c>
      <c r="G54" s="31">
        <v>4582691</v>
      </c>
      <c r="H54" s="31">
        <v>0</v>
      </c>
      <c r="I54" s="31">
        <v>0</v>
      </c>
      <c r="J54" s="31">
        <v>0</v>
      </c>
      <c r="K54" s="10">
        <f t="shared" si="0"/>
        <v>5638568</v>
      </c>
      <c r="L54" s="10">
        <v>564678</v>
      </c>
      <c r="M54" s="10">
        <v>974694</v>
      </c>
      <c r="N54" s="10"/>
      <c r="O54" s="10"/>
    </row>
    <row r="55" spans="1:15" ht="12.75">
      <c r="A55" s="8" t="s">
        <v>68</v>
      </c>
      <c r="B55" s="31">
        <v>2062378</v>
      </c>
      <c r="C55" s="31">
        <v>502335</v>
      </c>
      <c r="D55" s="31">
        <v>930975</v>
      </c>
      <c r="E55" s="31">
        <v>0</v>
      </c>
      <c r="F55" s="31">
        <v>61785</v>
      </c>
      <c r="G55" s="31">
        <v>1675454</v>
      </c>
      <c r="H55" s="31">
        <v>134024</v>
      </c>
      <c r="I55" s="31">
        <v>859677</v>
      </c>
      <c r="J55" s="31">
        <v>0</v>
      </c>
      <c r="K55" s="10">
        <f t="shared" si="0"/>
        <v>6226628</v>
      </c>
      <c r="L55" s="10">
        <v>2691291</v>
      </c>
      <c r="M55" s="10">
        <v>13344949</v>
      </c>
      <c r="N55" s="10"/>
      <c r="O55" s="10"/>
    </row>
    <row r="56" spans="1:15" ht="12.75">
      <c r="A56" s="8" t="s">
        <v>69</v>
      </c>
      <c r="B56" s="31">
        <v>0</v>
      </c>
      <c r="C56" s="31">
        <v>730343</v>
      </c>
      <c r="D56" s="31">
        <v>0</v>
      </c>
      <c r="E56" s="31">
        <v>0</v>
      </c>
      <c r="F56" s="31">
        <v>17407</v>
      </c>
      <c r="G56" s="31">
        <v>2905173</v>
      </c>
      <c r="H56" s="31">
        <v>0</v>
      </c>
      <c r="I56" s="31">
        <v>0</v>
      </c>
      <c r="J56" s="31">
        <v>0</v>
      </c>
      <c r="K56" s="10">
        <f t="shared" si="0"/>
        <v>3652923</v>
      </c>
      <c r="L56" s="10">
        <v>0</v>
      </c>
      <c r="M56" s="10">
        <v>4409278</v>
      </c>
      <c r="N56" s="10"/>
      <c r="O56" s="10"/>
    </row>
    <row r="57" spans="1:15" ht="12.75">
      <c r="A57" s="8" t="s">
        <v>70</v>
      </c>
      <c r="B57" s="31">
        <v>1037538</v>
      </c>
      <c r="C57" s="31">
        <v>3402942</v>
      </c>
      <c r="D57" s="31">
        <v>0</v>
      </c>
      <c r="E57" s="31">
        <v>0</v>
      </c>
      <c r="F57" s="31">
        <v>0</v>
      </c>
      <c r="G57" s="31">
        <v>70691937</v>
      </c>
      <c r="H57" s="31">
        <v>393790</v>
      </c>
      <c r="I57" s="31">
        <v>0</v>
      </c>
      <c r="J57" s="31">
        <v>711711</v>
      </c>
      <c r="K57" s="10">
        <f t="shared" si="0"/>
        <v>76237918</v>
      </c>
      <c r="L57" s="10">
        <v>0</v>
      </c>
      <c r="M57" s="10">
        <v>5076149</v>
      </c>
      <c r="N57" s="10"/>
      <c r="O57" s="10"/>
    </row>
    <row r="58" spans="1:15" ht="12.75">
      <c r="A58" s="8" t="s">
        <v>71</v>
      </c>
      <c r="B58" s="31">
        <v>15524081</v>
      </c>
      <c r="C58" s="31">
        <v>4289339</v>
      </c>
      <c r="D58" s="31">
        <v>132504</v>
      </c>
      <c r="E58" s="31">
        <v>0</v>
      </c>
      <c r="F58" s="31">
        <v>0</v>
      </c>
      <c r="G58" s="31">
        <v>78881756</v>
      </c>
      <c r="H58" s="31">
        <v>2368460</v>
      </c>
      <c r="I58" s="31">
        <v>2468217</v>
      </c>
      <c r="J58" s="31">
        <v>0</v>
      </c>
      <c r="K58" s="10">
        <f t="shared" si="0"/>
        <v>103664357</v>
      </c>
      <c r="L58" s="10">
        <v>46430707</v>
      </c>
      <c r="M58" s="10">
        <v>0</v>
      </c>
      <c r="N58" s="10"/>
      <c r="O58" s="10"/>
    </row>
    <row r="59" spans="1:15" ht="12.75">
      <c r="A59" s="8" t="s">
        <v>72</v>
      </c>
      <c r="B59" s="31">
        <v>1190848</v>
      </c>
      <c r="C59" s="31">
        <v>1511789</v>
      </c>
      <c r="D59" s="31">
        <v>333074</v>
      </c>
      <c r="E59" s="31">
        <v>1770064</v>
      </c>
      <c r="F59" s="31">
        <v>192060</v>
      </c>
      <c r="G59" s="31">
        <v>2131481</v>
      </c>
      <c r="H59" s="31">
        <v>106258</v>
      </c>
      <c r="I59" s="31">
        <v>4331369</v>
      </c>
      <c r="J59" s="31">
        <v>0</v>
      </c>
      <c r="K59" s="10">
        <f t="shared" si="0"/>
        <v>11566943</v>
      </c>
      <c r="L59" s="10">
        <v>179477</v>
      </c>
      <c r="M59" s="10">
        <v>0</v>
      </c>
      <c r="N59" s="10"/>
      <c r="O59" s="10"/>
    </row>
    <row r="60" spans="1:15" ht="12.75">
      <c r="A60" s="8" t="s">
        <v>74</v>
      </c>
      <c r="B60" s="31">
        <v>380373</v>
      </c>
      <c r="C60" s="31">
        <v>859144</v>
      </c>
      <c r="D60" s="31">
        <v>150500</v>
      </c>
      <c r="E60" s="31">
        <v>0</v>
      </c>
      <c r="F60" s="31">
        <v>435809</v>
      </c>
      <c r="G60" s="31">
        <v>7091087</v>
      </c>
      <c r="H60" s="31">
        <v>0</v>
      </c>
      <c r="I60" s="31">
        <v>447872</v>
      </c>
      <c r="J60" s="31">
        <v>289155</v>
      </c>
      <c r="K60" s="10">
        <f>SUM(B60:J60)</f>
        <v>9653940</v>
      </c>
      <c r="L60" s="10">
        <v>0</v>
      </c>
      <c r="M60" s="10">
        <v>0</v>
      </c>
      <c r="N60" s="10"/>
      <c r="O60" s="10"/>
    </row>
    <row r="61" spans="1:15" ht="12.75">
      <c r="A61" s="8" t="s">
        <v>73</v>
      </c>
      <c r="B61" s="31">
        <v>69960</v>
      </c>
      <c r="C61" s="31">
        <v>1551127</v>
      </c>
      <c r="D61" s="31">
        <v>0</v>
      </c>
      <c r="E61" s="31">
        <v>0</v>
      </c>
      <c r="F61" s="31">
        <v>264303</v>
      </c>
      <c r="G61" s="31">
        <v>0</v>
      </c>
      <c r="H61" s="31">
        <v>0</v>
      </c>
      <c r="I61" s="31">
        <v>0</v>
      </c>
      <c r="J61" s="31">
        <v>0</v>
      </c>
      <c r="K61" s="10">
        <f t="shared" si="0"/>
        <v>1885390</v>
      </c>
      <c r="L61" s="10">
        <v>48531775</v>
      </c>
      <c r="M61" s="10">
        <v>0</v>
      </c>
      <c r="N61" s="10"/>
      <c r="O61" s="10"/>
    </row>
    <row r="62" spans="1:15" ht="12.75">
      <c r="A62" s="8" t="s">
        <v>155</v>
      </c>
      <c r="B62" s="31">
        <v>2983</v>
      </c>
      <c r="C62" s="14">
        <v>0</v>
      </c>
      <c r="D62" s="14">
        <v>0</v>
      </c>
      <c r="E62" s="14">
        <v>0</v>
      </c>
      <c r="F62" s="14">
        <v>0</v>
      </c>
      <c r="G62" s="31">
        <v>625000</v>
      </c>
      <c r="H62" s="31">
        <v>0</v>
      </c>
      <c r="I62" s="14">
        <v>103425</v>
      </c>
      <c r="J62" s="14">
        <v>84622</v>
      </c>
      <c r="K62" s="10">
        <f t="shared" si="0"/>
        <v>816030</v>
      </c>
      <c r="L62" s="10">
        <v>0</v>
      </c>
      <c r="M62" s="10">
        <v>665575</v>
      </c>
      <c r="N62" s="10"/>
      <c r="O62" s="10"/>
    </row>
    <row r="63" spans="1:15" ht="12.75">
      <c r="A63" s="6" t="s">
        <v>75</v>
      </c>
      <c r="B63" s="14">
        <v>1279291</v>
      </c>
      <c r="C63" s="14">
        <v>9146412</v>
      </c>
      <c r="D63" s="14">
        <v>0</v>
      </c>
      <c r="E63" s="14">
        <v>616576</v>
      </c>
      <c r="F63" s="14">
        <v>316131</v>
      </c>
      <c r="G63" s="14">
        <v>100803007</v>
      </c>
      <c r="H63" s="14">
        <v>677504</v>
      </c>
      <c r="I63" s="14">
        <v>826511</v>
      </c>
      <c r="J63" s="14">
        <v>0</v>
      </c>
      <c r="K63" s="10">
        <f t="shared" si="0"/>
        <v>113665432</v>
      </c>
      <c r="L63" s="14">
        <v>3140617</v>
      </c>
      <c r="M63" s="14">
        <v>0</v>
      </c>
      <c r="N63" s="14"/>
      <c r="O63" s="14"/>
    </row>
    <row r="64" spans="1:15" ht="12.75">
      <c r="A64" s="8" t="s">
        <v>77</v>
      </c>
      <c r="B64" s="31">
        <v>10195</v>
      </c>
      <c r="C64" s="31">
        <v>0</v>
      </c>
      <c r="D64" s="31">
        <v>0</v>
      </c>
      <c r="E64" s="31">
        <v>0</v>
      </c>
      <c r="F64" s="31">
        <v>0</v>
      </c>
      <c r="G64" s="31">
        <v>5064201</v>
      </c>
      <c r="H64" s="31">
        <v>0</v>
      </c>
      <c r="I64" s="31">
        <v>914413</v>
      </c>
      <c r="J64" s="31">
        <v>0</v>
      </c>
      <c r="K64" s="10">
        <f t="shared" si="0"/>
        <v>5988809</v>
      </c>
      <c r="L64" s="10">
        <v>0</v>
      </c>
      <c r="M64" s="10">
        <v>2596672</v>
      </c>
      <c r="N64" s="10"/>
      <c r="O64" s="10"/>
    </row>
    <row r="65" spans="1:15" ht="12.75">
      <c r="A65" s="8" t="s">
        <v>76</v>
      </c>
      <c r="B65" s="31"/>
      <c r="C65" s="31">
        <v>9799611</v>
      </c>
      <c r="D65" s="31">
        <v>0</v>
      </c>
      <c r="E65" s="31">
        <v>0</v>
      </c>
      <c r="F65" s="31">
        <v>0</v>
      </c>
      <c r="G65" s="31">
        <v>27617406</v>
      </c>
      <c r="H65" s="31">
        <v>0</v>
      </c>
      <c r="I65" s="31">
        <v>0</v>
      </c>
      <c r="J65" s="31">
        <v>0</v>
      </c>
      <c r="K65" s="10">
        <f t="shared" si="0"/>
        <v>37417017</v>
      </c>
      <c r="L65" s="10">
        <v>0</v>
      </c>
      <c r="M65" s="10">
        <v>43353398</v>
      </c>
      <c r="N65" s="10"/>
      <c r="O65" s="10"/>
    </row>
    <row r="66" spans="1:15" ht="12.75">
      <c r="A66" s="8" t="s">
        <v>78</v>
      </c>
      <c r="B66" s="31">
        <v>0</v>
      </c>
      <c r="C66" s="31">
        <v>6622</v>
      </c>
      <c r="D66" s="31">
        <v>16</v>
      </c>
      <c r="E66" s="31">
        <v>89535</v>
      </c>
      <c r="F66" s="31">
        <v>0</v>
      </c>
      <c r="G66" s="31">
        <v>90293</v>
      </c>
      <c r="H66" s="31">
        <v>0</v>
      </c>
      <c r="I66" s="31">
        <v>0</v>
      </c>
      <c r="J66" s="31">
        <v>0</v>
      </c>
      <c r="K66" s="10">
        <f t="shared" si="0"/>
        <v>186466</v>
      </c>
      <c r="L66" s="10">
        <v>1753679</v>
      </c>
      <c r="M66" s="10">
        <v>0</v>
      </c>
      <c r="N66" s="10"/>
      <c r="O66" s="10"/>
    </row>
    <row r="67" spans="1:15" ht="12.7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"/>
      <c r="O67" s="6"/>
    </row>
    <row r="68" spans="1:15" ht="12.75">
      <c r="A68" s="69" t="s">
        <v>7</v>
      </c>
      <c r="B68" s="70">
        <f aca="true" t="shared" si="2" ref="B68:M68">SUM(B12:B67)</f>
        <v>42671592</v>
      </c>
      <c r="C68" s="70">
        <f t="shared" si="2"/>
        <v>160417886</v>
      </c>
      <c r="D68" s="70">
        <f t="shared" si="2"/>
        <v>13407184</v>
      </c>
      <c r="E68" s="70">
        <f t="shared" si="2"/>
        <v>33166243</v>
      </c>
      <c r="F68" s="70">
        <f t="shared" si="2"/>
        <v>9669491</v>
      </c>
      <c r="G68" s="70">
        <f t="shared" si="2"/>
        <v>1485558180</v>
      </c>
      <c r="H68" s="70">
        <f t="shared" si="2"/>
        <v>6131593</v>
      </c>
      <c r="I68" s="70">
        <f t="shared" si="2"/>
        <v>55006014</v>
      </c>
      <c r="J68" s="70">
        <f t="shared" si="2"/>
        <v>24607476</v>
      </c>
      <c r="K68" s="70">
        <f t="shared" si="2"/>
        <v>1830635659</v>
      </c>
      <c r="L68" s="70">
        <f t="shared" si="2"/>
        <v>1004485939</v>
      </c>
      <c r="M68" s="70">
        <f t="shared" si="2"/>
        <v>304916261</v>
      </c>
      <c r="N68" s="9"/>
      <c r="O68" s="9"/>
    </row>
    <row r="69" spans="2:15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 t="s">
        <v>79</v>
      </c>
      <c r="B70" s="6"/>
      <c r="C70" s="6"/>
      <c r="D70" s="6"/>
      <c r="E70" s="6"/>
      <c r="F70" s="6"/>
      <c r="G70" s="12" t="s">
        <v>79</v>
      </c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6"/>
      <c r="D71" s="6"/>
      <c r="E71" s="6"/>
      <c r="F71" s="6"/>
      <c r="G71" s="12" t="s">
        <v>79</v>
      </c>
      <c r="H71" s="11" t="s">
        <v>79</v>
      </c>
      <c r="I71" s="6"/>
      <c r="J71" s="6"/>
      <c r="K71" s="6"/>
      <c r="L71" s="6"/>
      <c r="M71" s="6"/>
      <c r="N71" s="6"/>
      <c r="O71" s="6"/>
    </row>
    <row r="72" spans="3:15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3:15" ht="12.75">
      <c r="C73" s="6"/>
      <c r="D73" s="6"/>
      <c r="E73" s="6"/>
      <c r="F73" s="6"/>
      <c r="I73" s="6"/>
      <c r="J73" s="6"/>
      <c r="K73" s="6"/>
      <c r="L73" s="6"/>
      <c r="M73" s="6"/>
      <c r="N73" s="6"/>
      <c r="O73" s="6"/>
    </row>
    <row r="74" spans="3:15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3:15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3:15" ht="12.7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3:15" ht="12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3:15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</sheetData>
  <printOptions horizontalCentered="1" verticalCentered="1"/>
  <pageMargins left="0.5" right="0.5" top="0.5" bottom="0.5" header="0" footer="0"/>
  <pageSetup horizontalDpi="300" verticalDpi="3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2" width="10.7109375" style="0" customWidth="1"/>
    <col min="4" max="4" width="10.8515625" style="0" bestFit="1" customWidth="1"/>
    <col min="5" max="5" width="10.00390625" style="0" bestFit="1" customWidth="1"/>
    <col min="6" max="6" width="9.8515625" style="0" customWidth="1"/>
    <col min="7" max="7" width="9.8515625" style="0" bestFit="1" customWidth="1"/>
  </cols>
  <sheetData>
    <row r="1" spans="1:6" ht="12.75">
      <c r="A1" s="71" t="s">
        <v>162</v>
      </c>
      <c r="B1" s="156" t="s">
        <v>190</v>
      </c>
      <c r="C1" s="149"/>
      <c r="D1" s="149"/>
      <c r="E1" s="149"/>
      <c r="F1" s="149"/>
    </row>
    <row r="2" spans="1:13" ht="12.75">
      <c r="A2" s="94" t="s">
        <v>191</v>
      </c>
      <c r="B2" s="149"/>
      <c r="C2" s="149"/>
      <c r="D2" s="149"/>
      <c r="E2" s="149"/>
      <c r="F2" s="149"/>
      <c r="H2" s="6"/>
      <c r="I2" s="6"/>
      <c r="J2" s="6"/>
      <c r="K2" s="6"/>
      <c r="L2" s="6"/>
      <c r="M2" s="6"/>
    </row>
    <row r="3" spans="1:13" ht="13.5" thickBot="1">
      <c r="A3" s="48"/>
      <c r="B3" s="150"/>
      <c r="C3" s="150"/>
      <c r="D3" s="150"/>
      <c r="E3" s="150"/>
      <c r="F3" s="150"/>
      <c r="H3" s="6"/>
      <c r="I3" s="6"/>
      <c r="J3" s="6"/>
      <c r="K3" s="6"/>
      <c r="L3" s="6"/>
      <c r="M3" s="6"/>
    </row>
    <row r="4" spans="1:6" ht="12.75">
      <c r="A4" s="73"/>
      <c r="B4" s="52" t="s">
        <v>1</v>
      </c>
      <c r="C4" s="52" t="s">
        <v>1</v>
      </c>
      <c r="D4" s="52" t="s">
        <v>15</v>
      </c>
      <c r="E4" s="114"/>
      <c r="F4" s="53"/>
    </row>
    <row r="5" spans="1:6" ht="12.75">
      <c r="A5" s="90" t="s">
        <v>16</v>
      </c>
      <c r="B5" s="57" t="s">
        <v>20</v>
      </c>
      <c r="C5" s="57" t="s">
        <v>21</v>
      </c>
      <c r="D5" s="57" t="s">
        <v>1</v>
      </c>
      <c r="E5" s="57" t="s">
        <v>22</v>
      </c>
      <c r="F5" s="59"/>
    </row>
    <row r="6" spans="1:6" ht="12.75">
      <c r="A6" s="96"/>
      <c r="B6" s="57" t="s">
        <v>25</v>
      </c>
      <c r="C6" s="57" t="s">
        <v>18</v>
      </c>
      <c r="D6" s="57" t="s">
        <v>20</v>
      </c>
      <c r="E6" s="57" t="s">
        <v>26</v>
      </c>
      <c r="F6" s="61" t="s">
        <v>24</v>
      </c>
    </row>
    <row r="7" spans="1:6" ht="13.5" thickBot="1">
      <c r="A7" s="97"/>
      <c r="B7" s="63" t="s">
        <v>27</v>
      </c>
      <c r="C7" s="63" t="s">
        <v>163</v>
      </c>
      <c r="D7" s="63" t="s">
        <v>164</v>
      </c>
      <c r="E7" s="63" t="s">
        <v>165</v>
      </c>
      <c r="F7" s="64" t="s">
        <v>166</v>
      </c>
    </row>
    <row r="8" spans="1:6" ht="12.75">
      <c r="A8" s="6"/>
      <c r="B8" s="6"/>
      <c r="C8" s="6"/>
      <c r="D8" s="6"/>
      <c r="E8" s="6"/>
      <c r="F8" s="6"/>
    </row>
    <row r="9" spans="1:8" ht="12.75">
      <c r="A9" s="8" t="s">
        <v>28</v>
      </c>
      <c r="B9" s="9">
        <v>3544811</v>
      </c>
      <c r="C9" s="9">
        <v>0</v>
      </c>
      <c r="D9" s="9">
        <f>B9+C9</f>
        <v>3544811</v>
      </c>
      <c r="E9" s="9">
        <v>3544811</v>
      </c>
      <c r="F9" s="9">
        <f>D9-E9</f>
        <v>0</v>
      </c>
      <c r="G9" t="s">
        <v>79</v>
      </c>
      <c r="H9" t="s">
        <v>79</v>
      </c>
    </row>
    <row r="10" spans="1:6" ht="12.75">
      <c r="A10" s="8" t="s">
        <v>29</v>
      </c>
      <c r="B10" s="9">
        <v>6280469</v>
      </c>
      <c r="C10" s="9">
        <v>615948</v>
      </c>
      <c r="D10" s="9">
        <f>B10+C10</f>
        <v>6896417</v>
      </c>
      <c r="E10" s="9">
        <v>6896417</v>
      </c>
      <c r="F10" s="9">
        <f aca="true" t="shared" si="0" ref="F10:F59">D10-E10</f>
        <v>0</v>
      </c>
    </row>
    <row r="11" spans="1:6" ht="12.75">
      <c r="A11" s="8" t="s">
        <v>30</v>
      </c>
      <c r="B11" s="9">
        <v>1886543</v>
      </c>
      <c r="C11" s="9">
        <v>0</v>
      </c>
      <c r="D11" s="9">
        <f aca="true" t="shared" si="1" ref="D11:D59">B11+C11</f>
        <v>1886543</v>
      </c>
      <c r="E11" s="9">
        <v>1886543</v>
      </c>
      <c r="F11" s="9">
        <f t="shared" si="0"/>
        <v>0</v>
      </c>
    </row>
    <row r="12" spans="1:6" ht="12.75">
      <c r="A12" s="8" t="s">
        <v>31</v>
      </c>
      <c r="B12" s="9">
        <v>10032936</v>
      </c>
      <c r="C12" s="9">
        <v>0</v>
      </c>
      <c r="D12" s="9">
        <f t="shared" si="1"/>
        <v>10032936</v>
      </c>
      <c r="E12" s="9">
        <v>10032936</v>
      </c>
      <c r="F12" s="9">
        <f t="shared" si="0"/>
        <v>0</v>
      </c>
    </row>
    <row r="13" spans="1:6" ht="12.75">
      <c r="A13" s="8" t="s">
        <v>32</v>
      </c>
      <c r="B13" s="9">
        <v>85593217</v>
      </c>
      <c r="C13" s="9">
        <v>0</v>
      </c>
      <c r="D13" s="9">
        <f t="shared" si="1"/>
        <v>85593217</v>
      </c>
      <c r="E13" s="9">
        <v>85593217</v>
      </c>
      <c r="F13" s="9">
        <f t="shared" si="0"/>
        <v>0</v>
      </c>
    </row>
    <row r="14" spans="1:6" ht="12.75">
      <c r="A14" s="8" t="s">
        <v>33</v>
      </c>
      <c r="B14" s="9">
        <v>8985901</v>
      </c>
      <c r="C14" s="9">
        <v>0</v>
      </c>
      <c r="D14" s="9">
        <f t="shared" si="1"/>
        <v>8985901</v>
      </c>
      <c r="E14" s="9">
        <v>8985901</v>
      </c>
      <c r="F14" s="9">
        <f t="shared" si="0"/>
        <v>0</v>
      </c>
    </row>
    <row r="15" spans="1:6" ht="12.75">
      <c r="A15" s="8" t="s">
        <v>34</v>
      </c>
      <c r="B15" s="9">
        <v>105064097</v>
      </c>
      <c r="C15" s="9">
        <v>0</v>
      </c>
      <c r="D15" s="9">
        <f t="shared" si="1"/>
        <v>105064097</v>
      </c>
      <c r="E15" s="9">
        <v>18738358</v>
      </c>
      <c r="F15" s="9">
        <f t="shared" si="0"/>
        <v>86325739</v>
      </c>
    </row>
    <row r="16" spans="1:6" ht="12.75">
      <c r="A16" s="8" t="s">
        <v>35</v>
      </c>
      <c r="B16" s="9">
        <v>4566974</v>
      </c>
      <c r="C16" s="9">
        <v>0</v>
      </c>
      <c r="D16" s="9">
        <f t="shared" si="1"/>
        <v>4566974</v>
      </c>
      <c r="E16" s="9">
        <v>4566972</v>
      </c>
      <c r="F16" s="9">
        <v>0</v>
      </c>
    </row>
    <row r="17" spans="1:6" ht="12.75">
      <c r="A17" s="8" t="s">
        <v>36</v>
      </c>
      <c r="B17" s="9">
        <v>16957202</v>
      </c>
      <c r="C17" s="9">
        <v>0</v>
      </c>
      <c r="D17" s="9">
        <f t="shared" si="1"/>
        <v>16957202</v>
      </c>
      <c r="E17" s="9">
        <v>5179325</v>
      </c>
      <c r="F17" s="9">
        <f t="shared" si="0"/>
        <v>11777877</v>
      </c>
    </row>
    <row r="18" spans="1:6" ht="12.75">
      <c r="A18" s="8" t="s">
        <v>37</v>
      </c>
      <c r="B18" s="9">
        <v>33415872</v>
      </c>
      <c r="C18" s="9">
        <v>0</v>
      </c>
      <c r="D18" s="9">
        <f t="shared" si="1"/>
        <v>33415872</v>
      </c>
      <c r="E18" s="9">
        <v>33415872</v>
      </c>
      <c r="F18" s="9">
        <f t="shared" si="0"/>
        <v>0</v>
      </c>
    </row>
    <row r="19" spans="1:6" ht="12.75">
      <c r="A19" s="8" t="s">
        <v>38</v>
      </c>
      <c r="B19" s="9">
        <v>31954514</v>
      </c>
      <c r="C19" s="9">
        <v>1743514</v>
      </c>
      <c r="D19" s="9">
        <f t="shared" si="1"/>
        <v>33698028</v>
      </c>
      <c r="E19" s="9">
        <v>22182651</v>
      </c>
      <c r="F19" s="9">
        <f t="shared" si="0"/>
        <v>11515377</v>
      </c>
    </row>
    <row r="20" spans="1:6" ht="12.75">
      <c r="A20" s="8" t="s">
        <v>39</v>
      </c>
      <c r="B20" s="9">
        <v>4971633</v>
      </c>
      <c r="C20" s="9">
        <v>0</v>
      </c>
      <c r="D20" s="9">
        <f t="shared" si="1"/>
        <v>4971633</v>
      </c>
      <c r="E20" s="9">
        <v>4971630</v>
      </c>
      <c r="F20" s="9">
        <v>0</v>
      </c>
    </row>
    <row r="21" spans="1:6" ht="12.75">
      <c r="A21" s="8" t="s">
        <v>41</v>
      </c>
      <c r="B21" s="9">
        <v>1175819</v>
      </c>
      <c r="C21" s="9">
        <v>0</v>
      </c>
      <c r="D21" s="9">
        <f>B21+C21</f>
        <v>1175819</v>
      </c>
      <c r="E21" s="9">
        <v>1175819</v>
      </c>
      <c r="F21" s="9">
        <f>D21-E21</f>
        <v>0</v>
      </c>
    </row>
    <row r="22" spans="1:6" ht="12.75">
      <c r="A22" s="8" t="s">
        <v>42</v>
      </c>
      <c r="B22" s="9">
        <v>56873824</v>
      </c>
      <c r="C22" s="9">
        <v>0</v>
      </c>
      <c r="D22" s="9">
        <f t="shared" si="1"/>
        <v>56873824</v>
      </c>
      <c r="E22" s="9">
        <v>56873825</v>
      </c>
      <c r="F22" s="9">
        <v>0</v>
      </c>
    </row>
    <row r="23" spans="1:6" ht="12.75">
      <c r="A23" s="8" t="s">
        <v>43</v>
      </c>
      <c r="B23" s="9">
        <v>15356947</v>
      </c>
      <c r="C23" s="9">
        <v>0</v>
      </c>
      <c r="D23" s="9">
        <f t="shared" si="1"/>
        <v>15356947</v>
      </c>
      <c r="E23" s="9">
        <v>15356947</v>
      </c>
      <c r="F23" s="9">
        <f t="shared" si="0"/>
        <v>0</v>
      </c>
    </row>
    <row r="24" spans="1:6" ht="12.75">
      <c r="A24" s="8" t="s">
        <v>40</v>
      </c>
      <c r="B24" s="9">
        <v>5711701</v>
      </c>
      <c r="C24" s="9">
        <v>0</v>
      </c>
      <c r="D24" s="9">
        <f>B24+C24</f>
        <v>5711701</v>
      </c>
      <c r="E24" s="9">
        <v>5078586</v>
      </c>
      <c r="F24" s="9">
        <f>D24-E24</f>
        <v>633115</v>
      </c>
    </row>
    <row r="25" spans="1:6" ht="12.75">
      <c r="A25" s="8" t="s">
        <v>44</v>
      </c>
      <c r="B25" s="9">
        <v>6731651</v>
      </c>
      <c r="C25" s="9">
        <v>0</v>
      </c>
      <c r="D25" s="9">
        <f t="shared" si="1"/>
        <v>6731651</v>
      </c>
      <c r="E25" s="9">
        <v>6673024</v>
      </c>
      <c r="F25" s="9">
        <f t="shared" si="0"/>
        <v>58627</v>
      </c>
    </row>
    <row r="26" spans="1:6" ht="12.75">
      <c r="A26" s="8" t="s">
        <v>45</v>
      </c>
      <c r="B26" s="9">
        <v>7274537</v>
      </c>
      <c r="C26" s="9">
        <v>0</v>
      </c>
      <c r="D26" s="9">
        <f t="shared" si="1"/>
        <v>7274537</v>
      </c>
      <c r="E26" s="9">
        <v>7274537</v>
      </c>
      <c r="F26" s="9">
        <f t="shared" si="0"/>
        <v>0</v>
      </c>
    </row>
    <row r="27" spans="1:6" ht="12.75">
      <c r="A27" s="8" t="s">
        <v>46</v>
      </c>
      <c r="B27" s="9">
        <v>5219508</v>
      </c>
      <c r="C27" s="9">
        <v>0</v>
      </c>
      <c r="D27" s="9">
        <f t="shared" si="1"/>
        <v>5219508</v>
      </c>
      <c r="E27" s="9">
        <v>5219488</v>
      </c>
      <c r="F27" s="9">
        <v>0</v>
      </c>
    </row>
    <row r="28" spans="1:6" ht="12.75">
      <c r="A28" s="8" t="s">
        <v>49</v>
      </c>
      <c r="B28" s="9">
        <v>4012969</v>
      </c>
      <c r="C28" s="9">
        <v>0</v>
      </c>
      <c r="D28" s="9">
        <f>B28+C28</f>
        <v>4012969</v>
      </c>
      <c r="E28" s="9">
        <v>1749818</v>
      </c>
      <c r="F28" s="9">
        <f>D28-E28</f>
        <v>2263151</v>
      </c>
    </row>
    <row r="29" spans="1:6" ht="12.75">
      <c r="A29" s="8" t="s">
        <v>48</v>
      </c>
      <c r="B29" s="9">
        <v>23301407</v>
      </c>
      <c r="C29" s="9">
        <v>0</v>
      </c>
      <c r="D29" s="9">
        <f t="shared" si="1"/>
        <v>23301407</v>
      </c>
      <c r="E29" s="9">
        <v>23301407</v>
      </c>
      <c r="F29" s="9">
        <f t="shared" si="0"/>
        <v>0</v>
      </c>
    </row>
    <row r="30" spans="1:6" ht="12.75">
      <c r="A30" s="8" t="s">
        <v>47</v>
      </c>
      <c r="B30" s="9">
        <v>44973373</v>
      </c>
      <c r="C30" s="9">
        <v>0</v>
      </c>
      <c r="D30" s="9">
        <f>B30+C30</f>
        <v>44973373</v>
      </c>
      <c r="E30" s="9">
        <v>44973368</v>
      </c>
      <c r="F30" s="9">
        <v>0</v>
      </c>
    </row>
    <row r="31" spans="1:6" ht="12.75">
      <c r="A31" s="8" t="s">
        <v>50</v>
      </c>
      <c r="B31" s="9">
        <v>19529091</v>
      </c>
      <c r="C31" s="9">
        <v>4882273</v>
      </c>
      <c r="D31" s="9">
        <f t="shared" si="1"/>
        <v>24411364</v>
      </c>
      <c r="E31" s="9">
        <v>24411364</v>
      </c>
      <c r="F31" s="9">
        <f t="shared" si="0"/>
        <v>0</v>
      </c>
    </row>
    <row r="32" spans="1:6" ht="12.75">
      <c r="A32" s="8" t="s">
        <v>51</v>
      </c>
      <c r="B32" s="9">
        <v>19690299</v>
      </c>
      <c r="C32" s="9">
        <v>0</v>
      </c>
      <c r="D32" s="9">
        <f t="shared" si="1"/>
        <v>19690299</v>
      </c>
      <c r="E32" s="9">
        <v>19690299</v>
      </c>
      <c r="F32" s="9">
        <f t="shared" si="0"/>
        <v>0</v>
      </c>
    </row>
    <row r="33" spans="1:6" ht="12.75">
      <c r="A33" s="8" t="s">
        <v>53</v>
      </c>
      <c r="B33" s="9">
        <v>1715430</v>
      </c>
      <c r="C33" s="9">
        <v>0</v>
      </c>
      <c r="D33" s="9">
        <f>B33+C33</f>
        <v>1715430</v>
      </c>
      <c r="E33" s="9">
        <v>1715430</v>
      </c>
      <c r="F33" s="9">
        <f>D33-E33</f>
        <v>0</v>
      </c>
    </row>
    <row r="34" spans="1:6" ht="12.75">
      <c r="A34" s="8" t="s">
        <v>52</v>
      </c>
      <c r="B34" s="9">
        <v>16548755</v>
      </c>
      <c r="C34" s="9">
        <v>0</v>
      </c>
      <c r="D34" s="9">
        <f t="shared" si="1"/>
        <v>16548755</v>
      </c>
      <c r="E34" s="9">
        <v>16548755</v>
      </c>
      <c r="F34" s="9">
        <f t="shared" si="0"/>
        <v>0</v>
      </c>
    </row>
    <row r="35" spans="1:6" ht="12.75">
      <c r="A35" s="8" t="s">
        <v>54</v>
      </c>
      <c r="B35" s="9">
        <v>1313990</v>
      </c>
      <c r="C35" s="9">
        <v>0</v>
      </c>
      <c r="D35" s="9">
        <f aca="true" t="shared" si="2" ref="D35:D41">B35+C35</f>
        <v>1313990</v>
      </c>
      <c r="E35" s="9">
        <v>1313990</v>
      </c>
      <c r="F35" s="9">
        <f aca="true" t="shared" si="3" ref="F35:F41">D35-E35</f>
        <v>0</v>
      </c>
    </row>
    <row r="36" spans="1:6" ht="12.75">
      <c r="A36" s="8" t="s">
        <v>57</v>
      </c>
      <c r="B36" s="9">
        <v>24073058</v>
      </c>
      <c r="C36" s="9">
        <v>0</v>
      </c>
      <c r="D36" s="9">
        <f t="shared" si="2"/>
        <v>24073058</v>
      </c>
      <c r="E36" s="9">
        <v>6498998</v>
      </c>
      <c r="F36" s="9">
        <f t="shared" si="3"/>
        <v>17574060</v>
      </c>
    </row>
    <row r="37" spans="1:6" ht="12.75">
      <c r="A37" s="8" t="s">
        <v>61</v>
      </c>
      <c r="B37" s="9">
        <v>2580421</v>
      </c>
      <c r="C37" s="9">
        <v>0</v>
      </c>
      <c r="D37" s="9">
        <f t="shared" si="2"/>
        <v>2580421</v>
      </c>
      <c r="E37" s="9">
        <v>2580421</v>
      </c>
      <c r="F37" s="9">
        <f t="shared" si="3"/>
        <v>0</v>
      </c>
    </row>
    <row r="38" spans="1:6" ht="12.75">
      <c r="A38" s="8" t="s">
        <v>58</v>
      </c>
      <c r="B38" s="9">
        <v>4972770</v>
      </c>
      <c r="C38" s="9">
        <v>0</v>
      </c>
      <c r="D38" s="9">
        <f t="shared" si="2"/>
        <v>4972770</v>
      </c>
      <c r="E38" s="9">
        <v>4581866</v>
      </c>
      <c r="F38" s="9">
        <f t="shared" si="3"/>
        <v>390904</v>
      </c>
    </row>
    <row r="39" spans="1:6" ht="12.75">
      <c r="A39" s="8" t="s">
        <v>59</v>
      </c>
      <c r="B39" s="9">
        <v>26374178</v>
      </c>
      <c r="C39" s="9">
        <v>0</v>
      </c>
      <c r="D39" s="9">
        <f t="shared" si="2"/>
        <v>26374178</v>
      </c>
      <c r="E39" s="9">
        <v>26374178</v>
      </c>
      <c r="F39" s="9">
        <f t="shared" si="3"/>
        <v>0</v>
      </c>
    </row>
    <row r="40" spans="1:6" ht="12.75">
      <c r="A40" s="8" t="s">
        <v>60</v>
      </c>
      <c r="B40" s="9">
        <v>2895259</v>
      </c>
      <c r="C40" s="9">
        <v>0</v>
      </c>
      <c r="D40" s="9">
        <f t="shared" si="2"/>
        <v>2895259</v>
      </c>
      <c r="E40" s="9">
        <v>2895259</v>
      </c>
      <c r="F40" s="9">
        <f t="shared" si="3"/>
        <v>0</v>
      </c>
    </row>
    <row r="41" spans="1:6" ht="12.75">
      <c r="A41" s="8" t="s">
        <v>62</v>
      </c>
      <c r="B41" s="9">
        <v>101983998</v>
      </c>
      <c r="C41" s="9">
        <v>0</v>
      </c>
      <c r="D41" s="9">
        <f t="shared" si="2"/>
        <v>101983998</v>
      </c>
      <c r="E41" s="9">
        <v>101983998</v>
      </c>
      <c r="F41" s="9">
        <f t="shared" si="3"/>
        <v>0</v>
      </c>
    </row>
    <row r="42" spans="1:6" ht="12.75">
      <c r="A42" s="8" t="s">
        <v>55</v>
      </c>
      <c r="B42" s="9">
        <v>37927282</v>
      </c>
      <c r="C42" s="9">
        <v>0</v>
      </c>
      <c r="D42" s="9">
        <f t="shared" si="1"/>
        <v>37927282</v>
      </c>
      <c r="E42" s="9">
        <v>37927282</v>
      </c>
      <c r="F42" s="9">
        <f t="shared" si="0"/>
        <v>0</v>
      </c>
    </row>
    <row r="43" spans="1:6" ht="12.75">
      <c r="A43" s="8" t="s">
        <v>56</v>
      </c>
      <c r="B43" s="9">
        <v>1017036</v>
      </c>
      <c r="C43" s="9">
        <v>0</v>
      </c>
      <c r="D43" s="9">
        <f t="shared" si="1"/>
        <v>1017036</v>
      </c>
      <c r="E43" s="9">
        <v>1017036</v>
      </c>
      <c r="F43" s="9">
        <f t="shared" si="0"/>
        <v>0</v>
      </c>
    </row>
    <row r="44" spans="1:6" ht="12.75">
      <c r="A44" s="8" t="s">
        <v>63</v>
      </c>
      <c r="B44" s="9">
        <v>53066767</v>
      </c>
      <c r="C44" s="9">
        <v>0</v>
      </c>
      <c r="D44" s="9">
        <f t="shared" si="1"/>
        <v>53066767</v>
      </c>
      <c r="E44" s="9">
        <v>45403943</v>
      </c>
      <c r="F44" s="9">
        <f t="shared" si="0"/>
        <v>7662824</v>
      </c>
    </row>
    <row r="45" spans="1:6" ht="12.75">
      <c r="A45" s="8" t="s">
        <v>64</v>
      </c>
      <c r="B45" s="9">
        <v>10630233</v>
      </c>
      <c r="C45" s="9">
        <v>0</v>
      </c>
      <c r="D45" s="9">
        <f t="shared" si="1"/>
        <v>10630233</v>
      </c>
      <c r="E45" s="9">
        <v>10630233</v>
      </c>
      <c r="F45" s="9">
        <f t="shared" si="0"/>
        <v>0</v>
      </c>
    </row>
    <row r="46" spans="1:6" ht="12.75">
      <c r="A46" s="8" t="s">
        <v>65</v>
      </c>
      <c r="B46" s="9">
        <v>9706388</v>
      </c>
      <c r="C46" s="9">
        <v>2008578</v>
      </c>
      <c r="D46" s="9">
        <f t="shared" si="1"/>
        <v>11714966</v>
      </c>
      <c r="E46" s="9">
        <v>11714966</v>
      </c>
      <c r="F46" s="9">
        <f t="shared" si="0"/>
        <v>0</v>
      </c>
    </row>
    <row r="47" spans="1:6" ht="12.75">
      <c r="A47" s="8" t="s">
        <v>66</v>
      </c>
      <c r="B47" s="9">
        <v>46629051</v>
      </c>
      <c r="C47" s="9">
        <v>0</v>
      </c>
      <c r="D47" s="9">
        <f t="shared" si="1"/>
        <v>46629051</v>
      </c>
      <c r="E47" s="9">
        <v>46629051</v>
      </c>
      <c r="F47" s="9">
        <f t="shared" si="0"/>
        <v>0</v>
      </c>
    </row>
    <row r="48" spans="1:6" ht="12.75">
      <c r="A48" s="8" t="s">
        <v>67</v>
      </c>
      <c r="B48" s="9">
        <v>23413355</v>
      </c>
      <c r="C48" s="9">
        <v>0</v>
      </c>
      <c r="D48" s="9">
        <f t="shared" si="1"/>
        <v>23413355</v>
      </c>
      <c r="E48" s="9">
        <v>5321126</v>
      </c>
      <c r="F48" s="9">
        <f t="shared" si="0"/>
        <v>18092229</v>
      </c>
    </row>
    <row r="49" spans="1:6" ht="12.75">
      <c r="A49" s="8" t="s">
        <v>68</v>
      </c>
      <c r="B49" s="9">
        <v>4085269</v>
      </c>
      <c r="C49" s="9">
        <v>0</v>
      </c>
      <c r="D49" s="9">
        <f t="shared" si="1"/>
        <v>4085269</v>
      </c>
      <c r="E49" s="9">
        <v>4085269</v>
      </c>
      <c r="F49" s="9">
        <f t="shared" si="0"/>
        <v>0</v>
      </c>
    </row>
    <row r="50" spans="1:6" ht="12.75">
      <c r="A50" s="8" t="s">
        <v>69</v>
      </c>
      <c r="B50" s="9">
        <v>802914</v>
      </c>
      <c r="C50" s="9">
        <v>0</v>
      </c>
      <c r="D50" s="9">
        <f t="shared" si="1"/>
        <v>802914</v>
      </c>
      <c r="E50" s="9">
        <v>802914</v>
      </c>
      <c r="F50" s="9">
        <f t="shared" si="0"/>
        <v>0</v>
      </c>
    </row>
    <row r="51" spans="1:6" ht="12.75">
      <c r="A51" s="8" t="s">
        <v>70</v>
      </c>
      <c r="B51" s="9">
        <v>18975782</v>
      </c>
      <c r="C51" s="9">
        <v>0</v>
      </c>
      <c r="D51" s="9">
        <f t="shared" si="1"/>
        <v>18975782</v>
      </c>
      <c r="E51" s="9">
        <v>18975782</v>
      </c>
      <c r="F51" s="9">
        <f t="shared" si="0"/>
        <v>0</v>
      </c>
    </row>
    <row r="52" spans="1:6" ht="12.75">
      <c r="A52" s="8" t="s">
        <v>71</v>
      </c>
      <c r="B52" s="9">
        <v>27745141</v>
      </c>
      <c r="C52" s="9">
        <v>6936285</v>
      </c>
      <c r="D52" s="9">
        <f t="shared" si="1"/>
        <v>34681426</v>
      </c>
      <c r="E52" s="9">
        <v>34681421</v>
      </c>
      <c r="F52" s="9">
        <v>0</v>
      </c>
    </row>
    <row r="53" spans="1:6" ht="12.75">
      <c r="A53" s="8" t="s">
        <v>72</v>
      </c>
      <c r="B53" s="9">
        <v>4474923</v>
      </c>
      <c r="C53" s="9">
        <v>0</v>
      </c>
      <c r="D53" s="9">
        <f t="shared" si="1"/>
        <v>4474923</v>
      </c>
      <c r="E53" s="9">
        <v>4474923</v>
      </c>
      <c r="F53" s="9">
        <f t="shared" si="0"/>
        <v>0</v>
      </c>
    </row>
    <row r="54" spans="1:6" ht="12.75">
      <c r="A54" s="8" t="s">
        <v>74</v>
      </c>
      <c r="B54" s="9">
        <v>2666323</v>
      </c>
      <c r="C54" s="9">
        <v>0</v>
      </c>
      <c r="D54" s="9">
        <f>B54+C54</f>
        <v>2666323</v>
      </c>
      <c r="E54" s="9">
        <v>2666323</v>
      </c>
      <c r="F54" s="9">
        <f>D54-E54</f>
        <v>0</v>
      </c>
    </row>
    <row r="55" spans="1:6" ht="12.75">
      <c r="A55" s="8" t="s">
        <v>73</v>
      </c>
      <c r="B55" s="9">
        <v>21328766</v>
      </c>
      <c r="C55" s="9">
        <v>0</v>
      </c>
      <c r="D55" s="9">
        <f t="shared" si="1"/>
        <v>21328766</v>
      </c>
      <c r="E55" s="9">
        <v>21328762</v>
      </c>
      <c r="F55" s="9">
        <v>0</v>
      </c>
    </row>
    <row r="56" spans="1:6" ht="12.75">
      <c r="A56" s="8" t="s">
        <v>75</v>
      </c>
      <c r="B56" s="9">
        <v>38707605</v>
      </c>
      <c r="C56" s="9">
        <v>4692000</v>
      </c>
      <c r="D56" s="9">
        <f t="shared" si="1"/>
        <v>43399605</v>
      </c>
      <c r="E56" s="9">
        <v>38707605</v>
      </c>
      <c r="F56" s="9">
        <f t="shared" si="0"/>
        <v>4692000</v>
      </c>
    </row>
    <row r="57" spans="1:6" ht="12.75">
      <c r="A57" s="8" t="s">
        <v>77</v>
      </c>
      <c r="B57" s="9">
        <v>2971393</v>
      </c>
      <c r="C57" s="9">
        <v>0</v>
      </c>
      <c r="D57" s="9">
        <f>B57+C57</f>
        <v>2971393</v>
      </c>
      <c r="E57" s="9">
        <v>2971392</v>
      </c>
      <c r="F57" s="9">
        <v>0</v>
      </c>
    </row>
    <row r="58" spans="1:6" ht="12.75">
      <c r="A58" s="8" t="s">
        <v>76</v>
      </c>
      <c r="B58" s="9">
        <v>16449406</v>
      </c>
      <c r="C58" s="9">
        <v>0</v>
      </c>
      <c r="D58" s="9">
        <f t="shared" si="1"/>
        <v>16449406</v>
      </c>
      <c r="E58" s="9">
        <v>16449406</v>
      </c>
      <c r="F58" s="9">
        <f t="shared" si="0"/>
        <v>0</v>
      </c>
    </row>
    <row r="59" spans="1:6" ht="12.75">
      <c r="A59" s="8" t="s">
        <v>78</v>
      </c>
      <c r="B59" s="9">
        <v>1553707</v>
      </c>
      <c r="C59" s="9">
        <v>0</v>
      </c>
      <c r="D59" s="9">
        <f t="shared" si="1"/>
        <v>1553707</v>
      </c>
      <c r="E59" s="9">
        <v>1553707</v>
      </c>
      <c r="F59" s="9">
        <f t="shared" si="0"/>
        <v>0</v>
      </c>
    </row>
    <row r="60" spans="1:6" ht="12.75">
      <c r="A60" s="6"/>
      <c r="B60" s="6"/>
      <c r="C60" s="6"/>
      <c r="D60" s="6"/>
      <c r="E60" s="6"/>
      <c r="F60" s="6"/>
    </row>
    <row r="61" spans="1:6" ht="17.25" customHeight="1">
      <c r="A61" s="99" t="s">
        <v>80</v>
      </c>
      <c r="B61" s="70">
        <f>SUM(B9:B59)</f>
        <v>1027714495</v>
      </c>
      <c r="C61" s="70">
        <f>SUM(C9:C59)</f>
        <v>20878598</v>
      </c>
      <c r="D61" s="70">
        <f>SUM(D9:D59)</f>
        <v>1048593093</v>
      </c>
      <c r="E61" s="70">
        <f>SUM(E9:E59)</f>
        <v>887607151</v>
      </c>
      <c r="F61" s="70">
        <f>SUM(F9:F59)</f>
        <v>160985903</v>
      </c>
    </row>
    <row r="62" spans="2:6" ht="12.75">
      <c r="B62" s="6"/>
      <c r="C62" s="6"/>
      <c r="D62" s="6"/>
      <c r="E62" s="6"/>
      <c r="F62" s="6"/>
    </row>
    <row r="63" spans="1:6" ht="12.75">
      <c r="A63" s="6" t="s">
        <v>79</v>
      </c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</sheetData>
  <mergeCells count="1">
    <mergeCell ref="B1:F3"/>
  </mergeCells>
  <printOptions horizontalCentered="1" verticalCentered="1"/>
  <pageMargins left="0.7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 Kuny, Anteon Corporation</cp:lastModifiedBy>
  <cp:lastPrinted>2006-10-24T15:48:10Z</cp:lastPrinted>
  <dcterms:created xsi:type="dcterms:W3CDTF">2000-05-31T18:56:47Z</dcterms:created>
  <dcterms:modified xsi:type="dcterms:W3CDTF">2006-10-24T15:48:18Z</dcterms:modified>
  <cp:category/>
  <cp:version/>
  <cp:contentType/>
  <cp:contentStatus/>
</cp:coreProperties>
</file>