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1880" windowHeight="5700" tabRatio="425" activeTab="1"/>
  </bookViews>
  <sheets>
    <sheet name="Instructions" sheetId="1" r:id="rId1"/>
    <sheet name="AER" sheetId="2" r:id="rId2"/>
    <sheet name="PG2" sheetId="3" r:id="rId3"/>
  </sheets>
  <definedNames>
    <definedName name="_xlnm.Print_Area" localSheetId="1">'AER'!$A$8:$R$54</definedName>
    <definedName name="_xlnm.Print_Area" localSheetId="2">'PG2'!$A$7:$R$110</definedName>
  </definedNames>
  <calcPr fullCalcOnLoad="1"/>
</workbook>
</file>

<file path=xl/sharedStrings.xml><?xml version="1.0" encoding="utf-8"?>
<sst xmlns="http://schemas.openxmlformats.org/spreadsheetml/2006/main" count="453" uniqueCount="269">
  <si>
    <t xml:space="preserve">Page    </t>
  </si>
  <si>
    <t>Of</t>
  </si>
  <si>
    <t xml:space="preserve"> </t>
  </si>
  <si>
    <t xml:space="preserve"> 1.  COUNTRY</t>
  </si>
  <si>
    <t xml:space="preserve">                                                                                                                                                                              TITTLE II, P.L. 480 COMMODITIES</t>
  </si>
  <si>
    <t>Form Approved</t>
  </si>
  <si>
    <t xml:space="preserve">                                                                                                                                                              INSTRUCTIONS FOR COMPLETING FORM AID 1550-3</t>
  </si>
  <si>
    <t>O.M.B. No. 24-250051</t>
  </si>
  <si>
    <t xml:space="preserve"> 2.  COOPERATING SPONSOR</t>
  </si>
  <si>
    <t xml:space="preserve">                                                                                                                                                                        ANNUAL ESTIMATE OF REQUIREMENTS</t>
  </si>
  <si>
    <t xml:space="preserve"> 3a.</t>
  </si>
  <si>
    <t xml:space="preserve"> 4.</t>
  </si>
  <si>
    <t xml:space="preserve"> 5.</t>
  </si>
  <si>
    <t xml:space="preserve"> 5a.</t>
  </si>
  <si>
    <t xml:space="preserve"> 6.</t>
  </si>
  <si>
    <t>PROPOSED DISTRIBUTION</t>
  </si>
  <si>
    <t xml:space="preserve"> a.</t>
  </si>
  <si>
    <t xml:space="preserve"> b.</t>
  </si>
  <si>
    <t xml:space="preserve"> c.</t>
  </si>
  <si>
    <t xml:space="preserve"> d.</t>
  </si>
  <si>
    <t>(000)</t>
  </si>
  <si>
    <t>Block</t>
  </si>
  <si>
    <t>Recipients</t>
  </si>
  <si>
    <t>Kilograms</t>
  </si>
  <si>
    <t xml:space="preserve"> 1.      </t>
  </si>
  <si>
    <t>Country:  Enter name of country covered by the estimate.</t>
  </si>
  <si>
    <t>6d.</t>
  </si>
  <si>
    <t xml:space="preserve"> (000) Kilograms: Enter the total quantity, in thousands of Kilograms, of each commodity to be distributed to</t>
  </si>
  <si>
    <t xml:space="preserve"> 2.      </t>
  </si>
  <si>
    <t>Cooperating Sponsor:  Enter name or initials of Cooperating Sponsor.</t>
  </si>
  <si>
    <t>each category.  The figure is to be derived by multiplying the number of recipients by the number of months  of</t>
  </si>
  <si>
    <t xml:space="preserve"> 3.      </t>
  </si>
  <si>
    <t>Recipient Categories:  List each recipient category.  The proposed food recipient should not be included</t>
  </si>
  <si>
    <t>operation by the rate per month and rounding to the nearest thousand kilograms.</t>
  </si>
  <si>
    <t xml:space="preserve">under more than one recipient category.  The following recipient categories have been preprinted on the </t>
  </si>
  <si>
    <t>7.</t>
  </si>
  <si>
    <t>Total Recipients:  Enter the sums of the figures posted in columns 4 and 6.b.</t>
  </si>
  <si>
    <t>8.</t>
  </si>
  <si>
    <t>Total Requirements for FY 19  :  For each commodity, enter the sum of the entries in Block 6.d.</t>
  </si>
  <si>
    <t>9.</t>
  </si>
  <si>
    <t>Quantity on Hand September 30, 19  :  Enter the total quantity on hand (in metric tons:  i.e.:  thousands of</t>
  </si>
  <si>
    <t>kilograms) in warehouses on September 30, of the past fiscal year. (Do not include commodities delivered to the</t>
  </si>
  <si>
    <t>first aid stations, family planning centers, or other paraprofessionally staffed facilities where at least</t>
  </si>
  <si>
    <t>warehouses of recipient institutions or individuals for their own utilization.)</t>
  </si>
  <si>
    <t>one primary program is to provide medical, health, family planning, nutrition, or related education and/or</t>
  </si>
  <si>
    <t>10.</t>
  </si>
  <si>
    <t>Quantity Received October 1 through Febuary 28, 19  :  Enter total quantity (in metric tons) actually received</t>
  </si>
  <si>
    <t>assistance and where food is distributed 30 days each month.</t>
  </si>
  <si>
    <t>during the period October 1 through Febuary 28, of the current fiscal year.</t>
  </si>
  <si>
    <t>10a.</t>
  </si>
  <si>
    <t>From Prior Year Approval:  Enter quantity received during this period from prior fiscal year approval.</t>
  </si>
  <si>
    <t>serviced by the above-described health related facility where food is provided 30 days a month.</t>
  </si>
  <si>
    <t>10b.</t>
  </si>
  <si>
    <t>From Current Year Approval:  Enter quantity received during this period from current fiscal year approval.</t>
  </si>
  <si>
    <t>11.</t>
  </si>
  <si>
    <t>Quantity on Hand Febuary 28,  19  :  Enter total quantity on hand (in metric tons) in warehouses as of</t>
  </si>
  <si>
    <t>day care centers, day kindergardens, or similar facilities where food is provided 25 days a month.</t>
  </si>
  <si>
    <t>Febuary 28, of the current fiscal year which have not been delivered to recipient institutions or individuals for their</t>
  </si>
  <si>
    <t>own utilization.</t>
  </si>
  <si>
    <t xml:space="preserve"> days a month in children's hospitals, boarding schools, orphanages, summer camps etc.</t>
  </si>
  <si>
    <t>12.</t>
  </si>
  <si>
    <t>Quantity Due or Rec'd. for Current FY Program After Feb. 19  :  Indicate by commodity, the quantity (in</t>
  </si>
  <si>
    <t>metric tons) of food for the current fiscal year program due to be received, or actually received, after Febuary</t>
  </si>
  <si>
    <t>ADJUSTED REQUIREMENTS FOR SHIPMENT</t>
  </si>
  <si>
    <t xml:space="preserve"> receiving food 25 days a month in daily organized child feeding facilities.</t>
  </si>
  <si>
    <t>28, of the current fiscal year.</t>
  </si>
  <si>
    <t>13.</t>
  </si>
  <si>
    <t>Total Line 11 Plus Line 12:  Enter appropriate totals.</t>
  </si>
  <si>
    <t>school (Ration to be calculated on the basis of 20 days per month.)</t>
  </si>
  <si>
    <t>14.</t>
  </si>
  <si>
    <t>Projected Distribution March 1 Through September 30, 19  :  Enter the quantity of each commodity (in metric</t>
  </si>
  <si>
    <t>Food for Work - Include workers and dependents in agriculture, economic, community, and health</t>
  </si>
  <si>
    <t>tons) to be distributed during the seven month period March 1, through September 30, of the current fiscal year.</t>
  </si>
  <si>
    <t xml:space="preserve"> development projects where the ration is fixed for a minumum number of days worked each month.</t>
  </si>
  <si>
    <t>15.</t>
  </si>
  <si>
    <t>Estimated Inventory, September 30, 19  :  Line 13, minus line 14, equals line 15.</t>
  </si>
  <si>
    <t>Other - List by definitive title any other recipient group which cannot be categorized in any of the above</t>
  </si>
  <si>
    <t>16.</t>
  </si>
  <si>
    <t>Commodities for Initial Follow-on Distribution: The cooperating sponser should indicate on this line that quantity of each</t>
  </si>
  <si>
    <t>commodity which is needed to insure continued distribution on an orderly basis to all eligible participating outlets.  In</t>
  </si>
  <si>
    <t>3a.</t>
  </si>
  <si>
    <t>Number Feeding Days Per Month: Indicate the number of feeding days per month for the additional recipient</t>
  </si>
  <si>
    <t>determining this quantity, consideration must also be given to the storability of the commodity.  Each operational</t>
  </si>
  <si>
    <t>groups which have been entered under Block 3:  Recipient Categories.</t>
  </si>
  <si>
    <t>reserve must be justified.</t>
  </si>
  <si>
    <t>4.</t>
  </si>
  <si>
    <t>Number Recipients:  Indicate the total recipients in each recipient catagory regardless of whether they receive one</t>
  </si>
  <si>
    <t>17.</t>
  </si>
  <si>
    <t>Adjusted Total Requirements FY 19  : Line 8, minus line 15, plus line 16.</t>
  </si>
  <si>
    <t>or more commodities.</t>
  </si>
  <si>
    <t>18.</t>
  </si>
  <si>
    <t>Submitted by (Field Representative): Signature and title of U.S. citizen representative of the cooperating sponsor</t>
  </si>
  <si>
    <t>5.</t>
  </si>
  <si>
    <t>Number Months Operating:  Indicate the number of months during the fiscal year in which the cooperating</t>
  </si>
  <si>
    <t>submitting the Estimate.  If the U.S. citizen representative does not sign, please explain fully, and indicate</t>
  </si>
  <si>
    <t>CLEARANCES</t>
  </si>
  <si>
    <t>DATE</t>
  </si>
  <si>
    <t>responsibility of the person signing instead. Also indicate data submitted.</t>
  </si>
  <si>
    <t>5a.</t>
  </si>
  <si>
    <t>Number Distributions Per Year:  Enter the number of times distribution will be made to each recipient category</t>
  </si>
  <si>
    <t>during the fiscal year.</t>
  </si>
  <si>
    <t>reviewing and recommending the Estimate.  Enter date recommended.</t>
  </si>
  <si>
    <t>6.</t>
  </si>
  <si>
    <t>Proposed Distributions:  Indicate in columns:</t>
  </si>
  <si>
    <t>20.</t>
  </si>
  <si>
    <t>Cooperating Sponsor Approval:  Signature and title of person approving Estimate for home office of sponsor in</t>
  </si>
  <si>
    <t>6a.</t>
  </si>
  <si>
    <t>The name or initials of the commodity and its general specification (i.e, soy fortified, all purpose, instant, etc.).</t>
  </si>
  <si>
    <t>U.S. Enter date approved.</t>
  </si>
  <si>
    <t>6b.</t>
  </si>
  <si>
    <t>Number Recipients:  Enter the number of recipients only if less than the number indicated in Block 4.</t>
  </si>
  <si>
    <t>21.</t>
  </si>
  <si>
    <t>ISC/AID/Washington Approved:  Signature and title of AID/Washington official approving the Estimate.  Enter</t>
  </si>
  <si>
    <t>USAID 1550-3</t>
  </si>
  <si>
    <t>6c.</t>
  </si>
  <si>
    <t>Rate KGs:  Enter the rate per month (in kilograms) at which the commodity will be distributed to each recipient.</t>
  </si>
  <si>
    <t>date approved by FFP/AID.</t>
  </si>
  <si>
    <t>(Sector)</t>
  </si>
  <si>
    <t>form for ease of reference.  Include the technical sector in parenthesis following the recipient category (health</t>
  </si>
  <si>
    <t>&amp; nutrition, agriculture, humanitarian assistance, micro-credit, or eduction)</t>
  </si>
  <si>
    <t>Maternal Child Health-Mother - Include women of child bearing age attending out-patient clinics,</t>
  </si>
  <si>
    <t>Maternal Child Health-Child - Include children under the age of six years living in the area</t>
  </si>
  <si>
    <t>Preschool Child Feeding - Include children under the age of six years attending day nurseries,</t>
  </si>
  <si>
    <t>Other Child Feeding - Include noninstitutionalized children from the age six to fourteen years</t>
  </si>
  <si>
    <t>Other Child Feeding - Include institutionalized fourteen year olds and younger receiving food 30</t>
  </si>
  <si>
    <t xml:space="preserve">School Feeding - Include only primary school children ages six to fourteen years attending day </t>
  </si>
  <si>
    <t>groups and/or whose number of feeding days is different - if many groups under the same category,</t>
  </si>
  <si>
    <t>use an attachment to show multiple rations/feeding days, etc. and use an average on the AER.</t>
  </si>
  <si>
    <t>7.TOTAL RECIPIENTS</t>
  </si>
  <si>
    <t>Recepient Categories</t>
  </si>
  <si>
    <t>Technical Sectors</t>
  </si>
  <si>
    <t>Health and Nutrition</t>
  </si>
  <si>
    <t>Agriculture</t>
  </si>
  <si>
    <t>Humanitarian Assistance</t>
  </si>
  <si>
    <t>Education</t>
  </si>
  <si>
    <t>Maternal Child Health-Mother</t>
  </si>
  <si>
    <t>Maternal Child Health-Child</t>
  </si>
  <si>
    <t>Preschool Child Feeding</t>
  </si>
  <si>
    <t>Other Child Feeding</t>
  </si>
  <si>
    <t>Other Child Feeding-Institution</t>
  </si>
  <si>
    <t>Other</t>
  </si>
  <si>
    <t>Food for Work</t>
  </si>
  <si>
    <t>General Relief</t>
  </si>
  <si>
    <t>ID</t>
  </si>
  <si>
    <t>MCH-M</t>
  </si>
  <si>
    <t>MCH-C</t>
  </si>
  <si>
    <t>PCF</t>
  </si>
  <si>
    <t>OCF</t>
  </si>
  <si>
    <t>OCF-I</t>
  </si>
  <si>
    <t>FFW</t>
  </si>
  <si>
    <t>GR</t>
  </si>
  <si>
    <t xml:space="preserve">Beans, Black </t>
  </si>
  <si>
    <t>Beans, Great Northern</t>
  </si>
  <si>
    <t>Beans, Kidney (dark &amp; light)</t>
  </si>
  <si>
    <t>Beans, Navy</t>
  </si>
  <si>
    <t xml:space="preserve">Beans, Pinto </t>
  </si>
  <si>
    <t xml:space="preserve">Beans, Red </t>
  </si>
  <si>
    <t>Buckwheat Farinetta</t>
  </si>
  <si>
    <t>Buckwheat Grits</t>
  </si>
  <si>
    <t>Buckwheat Groats</t>
  </si>
  <si>
    <t>Buckwheat Supreme Flour</t>
  </si>
  <si>
    <t xml:space="preserve">Bulgur </t>
  </si>
  <si>
    <t>Bulgur - SF</t>
  </si>
  <si>
    <t>Corn Soy Masa Flour</t>
  </si>
  <si>
    <t>Corn, bagged</t>
  </si>
  <si>
    <t xml:space="preserve">Cornmeal </t>
  </si>
  <si>
    <t xml:space="preserve">Cornmeal - SF </t>
  </si>
  <si>
    <t>Lentils</t>
  </si>
  <si>
    <t>Mainstay 3600</t>
  </si>
  <si>
    <t>Mainstay Complete</t>
  </si>
  <si>
    <t>Non-fat dry milk</t>
  </si>
  <si>
    <t xml:space="preserve">Peas, Green </t>
  </si>
  <si>
    <t xml:space="preserve">Peas, Split Green </t>
  </si>
  <si>
    <t xml:space="preserve">Peas, Split Yellow </t>
  </si>
  <si>
    <t xml:space="preserve">Peas, Yellow </t>
  </si>
  <si>
    <t>Potato, Dehydrated Flakes</t>
  </si>
  <si>
    <t xml:space="preserve">Rice, bagged </t>
  </si>
  <si>
    <t xml:space="preserve">Sorghum Grits - SF </t>
  </si>
  <si>
    <t>Sorghum, bagged</t>
  </si>
  <si>
    <t>Soy Flour, defatted</t>
  </si>
  <si>
    <t>Soy Protein, concentrate</t>
  </si>
  <si>
    <t>Soy Protein, isolate</t>
  </si>
  <si>
    <t>Soy Protein, textured</t>
  </si>
  <si>
    <t>Wheat Flour, AP</t>
  </si>
  <si>
    <t xml:space="preserve">Wheat Flour, bread </t>
  </si>
  <si>
    <t xml:space="preserve">Wheat Soy Blend </t>
  </si>
  <si>
    <t xml:space="preserve">Wheat Soy Milk </t>
  </si>
  <si>
    <t>Wheat, bagged (generic = lowest price)</t>
  </si>
  <si>
    <t>Wheat, Hard, White, bagged</t>
  </si>
  <si>
    <t>Whole Milk Replacer</t>
  </si>
  <si>
    <t>21.  ISC/AID Washington Approval</t>
  </si>
  <si>
    <t>Title II, PL480 Commodities</t>
  </si>
  <si>
    <t>13. Total Line 11 Plus Line 12</t>
  </si>
  <si>
    <t>AER TYPE</t>
  </si>
  <si>
    <t>Supplemental</t>
  </si>
  <si>
    <t>Standard</t>
  </si>
  <si>
    <t>1. Country</t>
  </si>
  <si>
    <t>2. PVO</t>
  </si>
  <si>
    <t>Submission Date:</t>
  </si>
  <si>
    <t>CSB</t>
  </si>
  <si>
    <t>Corn Soy Blend</t>
  </si>
  <si>
    <t>CSMF</t>
  </si>
  <si>
    <t>CSM</t>
  </si>
  <si>
    <t>Corn Soy Milk</t>
  </si>
  <si>
    <t>ICSM</t>
  </si>
  <si>
    <t>Instant Corn Soy Milk</t>
  </si>
  <si>
    <t xml:space="preserve">Veg, 20l </t>
  </si>
  <si>
    <t>Veg oil, 208l</t>
  </si>
  <si>
    <t xml:space="preserve">Veg oil, 4l </t>
  </si>
  <si>
    <t>Wheat, HRS, bagged</t>
  </si>
  <si>
    <t xml:space="preserve">Wheat, HRW, bagged </t>
  </si>
  <si>
    <t>Wheat, SRW bagged</t>
  </si>
  <si>
    <t>WMR</t>
  </si>
  <si>
    <t>Corn, Blk, w/bags*</t>
  </si>
  <si>
    <t>Rice, Blk, w/bags*</t>
  </si>
  <si>
    <t xml:space="preserve">Sorghum, Blk </t>
  </si>
  <si>
    <t>Sorghum, Blk, w/bags*</t>
  </si>
  <si>
    <t>Soybean meal, Blk</t>
  </si>
  <si>
    <t>Veg oil, (CDSO) Blk</t>
  </si>
  <si>
    <t xml:space="preserve">Veg oil, refined Blk  </t>
  </si>
  <si>
    <t>Wheat, Blk (generic), w/bags*</t>
  </si>
  <si>
    <t>Wheat, HRS, Blk</t>
  </si>
  <si>
    <t>Wheat, HRW, Blk</t>
  </si>
  <si>
    <t>Wheat, HRW, Blk, w/bags*</t>
  </si>
  <si>
    <t>Wheat, Hard, White, Blk</t>
  </si>
  <si>
    <t xml:space="preserve">Wheat, NS, Blk </t>
  </si>
  <si>
    <t xml:space="preserve">Wheat, NSD, Blk </t>
  </si>
  <si>
    <t>Wheat, SRW, Blk</t>
  </si>
  <si>
    <t xml:space="preserve">Wheat, Soft, White, Blk </t>
  </si>
  <si>
    <t>Wheat, Soft, White, Blk, w/bags*</t>
  </si>
  <si>
    <t>Corn, Blk</t>
  </si>
  <si>
    <t xml:space="preserve"> a. Total</t>
  </si>
  <si>
    <t>sponsor proposes to serve each recipient category.</t>
  </si>
  <si>
    <t>19.</t>
  </si>
  <si>
    <t xml:space="preserve">Reviewed and Recommended by U.S. AID or Embasy:  Signature and title of U.S. Aid or Embassy official </t>
  </si>
  <si>
    <t>FY of Program Activities</t>
  </si>
  <si>
    <t>TITLE</t>
  </si>
  <si>
    <t>Name</t>
  </si>
  <si>
    <t>Feeding Days Per Month</t>
  </si>
  <si>
    <t>AG</t>
  </si>
  <si>
    <t>ED</t>
  </si>
  <si>
    <t>HN</t>
  </si>
  <si>
    <t>HA</t>
  </si>
  <si>
    <t>n.a.</t>
  </si>
  <si>
    <t>Months Operating</t>
  </si>
  <si>
    <t>Distrib Per Year</t>
  </si>
  <si>
    <t>Number Recipients</t>
  </si>
  <si>
    <t>Ln 8 Total Pg. 1</t>
  </si>
  <si>
    <t>Ln 8 AER Total</t>
  </si>
  <si>
    <t>Ln 17 Total Pg 1</t>
  </si>
  <si>
    <t>Ln 17 AER Total</t>
  </si>
  <si>
    <t>Ln 17 Pg 2 Total</t>
  </si>
  <si>
    <t>Ln 8 Pg 2</t>
  </si>
  <si>
    <t>AER Types</t>
  </si>
  <si>
    <t>Commodities</t>
  </si>
  <si>
    <t>Micro-Finance</t>
  </si>
  <si>
    <t>Incremental</t>
  </si>
  <si>
    <t>MF</t>
  </si>
  <si>
    <t>1. Country, Countries, Regional</t>
  </si>
  <si>
    <t>Appendix 3</t>
  </si>
  <si>
    <t xml:space="preserve"> Rate KGs</t>
  </si>
  <si>
    <t>Rate KGs</t>
  </si>
  <si>
    <t>School Feeding</t>
  </si>
  <si>
    <t>SF</t>
  </si>
  <si>
    <t>MONETIZATION</t>
  </si>
  <si>
    <t>3.  Recipient Category</t>
  </si>
  <si>
    <t>18.  Submitted by (Field Representative)</t>
  </si>
  <si>
    <t>19.  Reviewed and Recommended by US AID or Embassy</t>
  </si>
  <si>
    <t>20. Cooperating Sponsor Approval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</si>
</sst>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_);[Red]\(#,##0.000\)"/>
    <numFmt numFmtId="166" formatCode="_(* #,##0.000_);_(* \(#,##0.000\);_(* &quot;-&quot;???_);_(@_)"/>
  </numFmts>
  <fonts count="25">
    <font>
      <sz val="12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5"/>
      <name val="Arial"/>
      <family val="2"/>
    </font>
    <font>
      <sz val="5"/>
      <color indexed="8"/>
      <name val="Arial"/>
      <family val="2"/>
    </font>
    <font>
      <sz val="6.5"/>
      <name val="Arial"/>
      <family val="2"/>
    </font>
    <font>
      <b/>
      <sz val="6.5"/>
      <color indexed="8"/>
      <name val="Arial"/>
      <family val="2"/>
    </font>
    <font>
      <sz val="6.5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b/>
      <sz val="5"/>
      <color indexed="8"/>
      <name val="Arial"/>
      <family val="2"/>
    </font>
    <font>
      <i/>
      <sz val="6.5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 Narrow"/>
      <family val="2"/>
    </font>
    <font>
      <b/>
      <sz val="13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9"/>
      </patternFill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 style="double"/>
      <top style="thin"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91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right"/>
    </xf>
    <xf numFmtId="164" fontId="2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 horizontal="center"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 horizontal="center"/>
    </xf>
    <xf numFmtId="0" fontId="8" fillId="2" borderId="0" xfId="0" applyNumberFormat="1" applyFont="1" applyAlignment="1">
      <alignment/>
    </xf>
    <xf numFmtId="0" fontId="8" fillId="2" borderId="0" xfId="0" applyNumberFormat="1" applyFont="1" applyAlignment="1">
      <alignment horizontal="right"/>
    </xf>
    <xf numFmtId="0" fontId="9" fillId="2" borderId="0" xfId="0" applyNumberFormat="1" applyFont="1" applyAlignment="1">
      <alignment/>
    </xf>
    <xf numFmtId="0" fontId="9" fillId="2" borderId="0" xfId="0" applyNumberFormat="1" applyFont="1" applyAlignment="1">
      <alignment horizontal="center" vertical="top"/>
    </xf>
    <xf numFmtId="0" fontId="13" fillId="2" borderId="0" xfId="0" applyNumberFormat="1" applyFont="1" applyAlignment="1">
      <alignment/>
    </xf>
    <xf numFmtId="0" fontId="7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9" fillId="0" borderId="0" xfId="0" applyNumberFormat="1" applyFont="1" applyFill="1" applyAlignment="1">
      <alignment/>
    </xf>
    <xf numFmtId="0" fontId="9" fillId="2" borderId="0" xfId="0" applyNumberFormat="1" applyFont="1" applyFill="1" applyAlignment="1">
      <alignment horizontal="right"/>
    </xf>
    <xf numFmtId="0" fontId="9" fillId="3" borderId="0" xfId="0" applyNumberFormat="1" applyFont="1" applyFill="1" applyAlignment="1">
      <alignment horizontal="right"/>
    </xf>
    <xf numFmtId="0" fontId="9" fillId="2" borderId="1" xfId="0" applyNumberFormat="1" applyFont="1" applyBorder="1" applyAlignment="1">
      <alignment/>
    </xf>
    <xf numFmtId="0" fontId="14" fillId="2" borderId="0" xfId="0" applyNumberFormat="1" applyFont="1" applyAlignment="1">
      <alignment/>
    </xf>
    <xf numFmtId="37" fontId="14" fillId="2" borderId="0" xfId="0" applyNumberFormat="1" applyFont="1" applyAlignment="1">
      <alignment/>
    </xf>
    <xf numFmtId="164" fontId="8" fillId="2" borderId="0" xfId="0" applyNumberFormat="1" applyFont="1" applyAlignment="1">
      <alignment/>
    </xf>
    <xf numFmtId="37" fontId="8" fillId="2" borderId="0" xfId="0" applyNumberFormat="1" applyFont="1" applyAlignment="1">
      <alignment/>
    </xf>
    <xf numFmtId="37" fontId="5" fillId="2" borderId="0" xfId="0" applyNumberFormat="1" applyFont="1" applyAlignment="1">
      <alignment/>
    </xf>
    <xf numFmtId="0" fontId="8" fillId="2" borderId="0" xfId="0" applyNumberFormat="1" applyFont="1" applyAlignment="1">
      <alignment horizontal="left"/>
    </xf>
    <xf numFmtId="0" fontId="13" fillId="2" borderId="0" xfId="0" applyNumberFormat="1" applyFont="1" applyAlignment="1">
      <alignment horizontal="center"/>
    </xf>
    <xf numFmtId="164" fontId="8" fillId="2" borderId="0" xfId="0" applyNumberFormat="1" applyFont="1" applyAlignment="1">
      <alignment horizontal="right"/>
    </xf>
    <xf numFmtId="37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37" fontId="7" fillId="2" borderId="0" xfId="0" applyNumberFormat="1" applyFont="1" applyAlignment="1">
      <alignment/>
    </xf>
    <xf numFmtId="164" fontId="8" fillId="2" borderId="0" xfId="0" applyNumberFormat="1" applyFont="1" applyAlignment="1">
      <alignment horizontal="left"/>
    </xf>
    <xf numFmtId="164" fontId="7" fillId="2" borderId="0" xfId="0" applyNumberFormat="1" applyFont="1" applyAlignment="1">
      <alignment/>
    </xf>
    <xf numFmtId="0" fontId="9" fillId="2" borderId="0" xfId="0" applyNumberFormat="1" applyFont="1" applyBorder="1" applyAlignment="1">
      <alignment/>
    </xf>
    <xf numFmtId="0" fontId="9" fillId="0" borderId="2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0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left"/>
    </xf>
    <xf numFmtId="164" fontId="10" fillId="2" borderId="0" xfId="0" applyNumberFormat="1" applyFont="1" applyAlignment="1">
      <alignment/>
    </xf>
    <xf numFmtId="164" fontId="10" fillId="2" borderId="0" xfId="0" applyNumberFormat="1" applyFont="1" applyAlignment="1">
      <alignment horizontal="right"/>
    </xf>
    <xf numFmtId="37" fontId="10" fillId="2" borderId="0" xfId="0" applyNumberFormat="1" applyFont="1" applyAlignment="1">
      <alignment/>
    </xf>
    <xf numFmtId="37" fontId="10" fillId="2" borderId="0" xfId="0" applyNumberFormat="1" applyFont="1" applyAlignment="1">
      <alignment horizontal="right"/>
    </xf>
    <xf numFmtId="0" fontId="9" fillId="4" borderId="0" xfId="0" applyNumberFormat="1" applyFont="1" applyFill="1" applyBorder="1" applyAlignment="1">
      <alignment/>
    </xf>
    <xf numFmtId="9" fontId="10" fillId="4" borderId="0" xfId="0" applyNumberFormat="1" applyFont="1" applyFill="1" applyBorder="1" applyAlignment="1">
      <alignment horizontal="left"/>
    </xf>
    <xf numFmtId="0" fontId="9" fillId="4" borderId="3" xfId="0" applyNumberFormat="1" applyFont="1" applyFill="1" applyBorder="1" applyAlignment="1">
      <alignment/>
    </xf>
    <xf numFmtId="0" fontId="9" fillId="5" borderId="4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center"/>
    </xf>
    <xf numFmtId="0" fontId="10" fillId="5" borderId="5" xfId="0" applyNumberFormat="1" applyFont="1" applyFill="1" applyBorder="1" applyAlignment="1" applyProtection="1">
      <alignment/>
      <protection locked="0"/>
    </xf>
    <xf numFmtId="0" fontId="9" fillId="5" borderId="6" xfId="0" applyNumberFormat="1" applyFont="1" applyFill="1" applyBorder="1" applyAlignment="1" applyProtection="1">
      <alignment/>
      <protection locked="0"/>
    </xf>
    <xf numFmtId="0" fontId="9" fillId="5" borderId="7" xfId="0" applyNumberFormat="1" applyFont="1" applyFill="1" applyBorder="1" applyAlignment="1" applyProtection="1">
      <alignment horizontal="center"/>
      <protection locked="0"/>
    </xf>
    <xf numFmtId="0" fontId="10" fillId="5" borderId="7" xfId="0" applyNumberFormat="1" applyFont="1" applyFill="1" applyBorder="1" applyAlignment="1" applyProtection="1">
      <alignment/>
      <protection locked="0"/>
    </xf>
    <xf numFmtId="164" fontId="10" fillId="5" borderId="7" xfId="0" applyNumberFormat="1" applyFont="1" applyFill="1" applyBorder="1" applyAlignment="1" applyProtection="1">
      <alignment/>
      <protection locked="0"/>
    </xf>
    <xf numFmtId="3" fontId="10" fillId="5" borderId="7" xfId="0" applyNumberFormat="1" applyFont="1" applyFill="1" applyBorder="1" applyAlignment="1" applyProtection="1">
      <alignment/>
      <protection locked="0"/>
    </xf>
    <xf numFmtId="0" fontId="10" fillId="5" borderId="7" xfId="0" applyNumberFormat="1" applyFont="1" applyFill="1" applyBorder="1" applyAlignment="1" applyProtection="1">
      <alignment/>
      <protection/>
    </xf>
    <xf numFmtId="0" fontId="10" fillId="2" borderId="7" xfId="0" applyNumberFormat="1" applyFont="1" applyBorder="1" applyAlignment="1" applyProtection="1">
      <alignment/>
      <protection locked="0"/>
    </xf>
    <xf numFmtId="164" fontId="10" fillId="2" borderId="7" xfId="0" applyNumberFormat="1" applyFont="1" applyBorder="1" applyAlignment="1" applyProtection="1">
      <alignment/>
      <protection locked="0"/>
    </xf>
    <xf numFmtId="0" fontId="9" fillId="2" borderId="8" xfId="0" applyNumberFormat="1" applyFont="1" applyBorder="1" applyAlignment="1" applyProtection="1">
      <alignment horizontal="center"/>
      <protection locked="0"/>
    </xf>
    <xf numFmtId="0" fontId="10" fillId="2" borderId="8" xfId="0" applyNumberFormat="1" applyFont="1" applyBorder="1" applyAlignment="1" applyProtection="1">
      <alignment/>
      <protection locked="0"/>
    </xf>
    <xf numFmtId="164" fontId="10" fillId="2" borderId="8" xfId="0" applyNumberFormat="1" applyFont="1" applyBorder="1" applyAlignment="1" applyProtection="1">
      <alignment/>
      <protection locked="0"/>
    </xf>
    <xf numFmtId="0" fontId="9" fillId="5" borderId="6" xfId="0" applyNumberFormat="1" applyFont="1" applyFill="1" applyBorder="1" applyAlignment="1" applyProtection="1">
      <alignment horizontal="center"/>
      <protection locked="0"/>
    </xf>
    <xf numFmtId="0" fontId="10" fillId="5" borderId="6" xfId="0" applyNumberFormat="1" applyFont="1" applyFill="1" applyBorder="1" applyAlignment="1" applyProtection="1">
      <alignment/>
      <protection locked="0"/>
    </xf>
    <xf numFmtId="164" fontId="10" fillId="5" borderId="6" xfId="0" applyNumberFormat="1" applyFont="1" applyFill="1" applyBorder="1" applyAlignment="1" applyProtection="1">
      <alignment/>
      <protection locked="0"/>
    </xf>
    <xf numFmtId="3" fontId="10" fillId="5" borderId="6" xfId="0" applyNumberFormat="1" applyFont="1" applyFill="1" applyBorder="1" applyAlignment="1" applyProtection="1">
      <alignment/>
      <protection locked="0"/>
    </xf>
    <xf numFmtId="164" fontId="10" fillId="2" borderId="6" xfId="0" applyNumberFormat="1" applyFont="1" applyBorder="1" applyAlignment="1" applyProtection="1">
      <alignment/>
      <protection locked="0"/>
    </xf>
    <xf numFmtId="0" fontId="10" fillId="2" borderId="0" xfId="0" applyNumberFormat="1" applyFont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 vertical="top"/>
    </xf>
    <xf numFmtId="0" fontId="9" fillId="2" borderId="0" xfId="0" applyNumberFormat="1" applyFont="1" applyAlignment="1">
      <alignment vertical="top"/>
    </xf>
    <xf numFmtId="0" fontId="9" fillId="2" borderId="6" xfId="0" applyNumberFormat="1" applyFont="1" applyBorder="1" applyAlignment="1">
      <alignment horizontal="center"/>
    </xf>
    <xf numFmtId="0" fontId="10" fillId="5" borderId="6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Alignment="1">
      <alignment vertical="top"/>
    </xf>
    <xf numFmtId="0" fontId="9" fillId="0" borderId="9" xfId="0" applyNumberFormat="1" applyFont="1" applyFill="1" applyBorder="1" applyAlignment="1">
      <alignment vertical="top"/>
    </xf>
    <xf numFmtId="0" fontId="10" fillId="4" borderId="0" xfId="0" applyNumberFormat="1" applyFont="1" applyFill="1" applyBorder="1" applyAlignment="1">
      <alignment vertical="center"/>
    </xf>
    <xf numFmtId="0" fontId="10" fillId="4" borderId="10" xfId="0" applyNumberFormat="1" applyFont="1" applyFill="1" applyBorder="1" applyAlignment="1">
      <alignment/>
    </xf>
    <xf numFmtId="0" fontId="10" fillId="4" borderId="11" xfId="0" applyNumberFormat="1" applyFont="1" applyFill="1" applyBorder="1" applyAlignment="1">
      <alignment/>
    </xf>
    <xf numFmtId="0" fontId="9" fillId="2" borderId="0" xfId="0" applyNumberFormat="1" applyFont="1" applyAlignment="1">
      <alignment horizontal="center"/>
    </xf>
    <xf numFmtId="0" fontId="9" fillId="4" borderId="0" xfId="0" applyNumberFormat="1" applyFont="1" applyFill="1" applyBorder="1" applyAlignment="1">
      <alignment vertical="top"/>
    </xf>
    <xf numFmtId="0" fontId="10" fillId="4" borderId="0" xfId="0" applyNumberFormat="1" applyFont="1" applyFill="1" applyBorder="1" applyAlignment="1">
      <alignment/>
    </xf>
    <xf numFmtId="0" fontId="10" fillId="4" borderId="12" xfId="0" applyNumberFormat="1" applyFont="1" applyFill="1" applyBorder="1" applyAlignment="1">
      <alignment/>
    </xf>
    <xf numFmtId="0" fontId="10" fillId="2" borderId="0" xfId="0" applyNumberFormat="1" applyFont="1" applyAlignment="1">
      <alignment horizontal="center"/>
    </xf>
    <xf numFmtId="0" fontId="10" fillId="4" borderId="0" xfId="0" applyNumberFormat="1" applyFont="1" applyFill="1" applyBorder="1" applyAlignment="1">
      <alignment vertical="top"/>
    </xf>
    <xf numFmtId="0" fontId="10" fillId="4" borderId="1" xfId="0" applyNumberFormat="1" applyFont="1" applyFill="1" applyBorder="1" applyAlignment="1">
      <alignment vertical="top"/>
    </xf>
    <xf numFmtId="0" fontId="9" fillId="4" borderId="1" xfId="0" applyNumberFormat="1" applyFont="1" applyFill="1" applyBorder="1" applyAlignment="1">
      <alignment vertical="top"/>
    </xf>
    <xf numFmtId="0" fontId="10" fillId="4" borderId="3" xfId="0" applyNumberFormat="1" applyFont="1" applyFill="1" applyBorder="1" applyAlignment="1">
      <alignment/>
    </xf>
    <xf numFmtId="0" fontId="16" fillId="4" borderId="13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left" vertical="top"/>
    </xf>
    <xf numFmtId="0" fontId="10" fillId="0" borderId="15" xfId="0" applyNumberFormat="1" applyFont="1" applyFill="1" applyBorder="1" applyAlignment="1">
      <alignment horizontal="left" vertical="top"/>
    </xf>
    <xf numFmtId="0" fontId="10" fillId="0" borderId="16" xfId="0" applyNumberFormat="1" applyFont="1" applyFill="1" applyBorder="1" applyAlignment="1">
      <alignment horizontal="left" vertical="top"/>
    </xf>
    <xf numFmtId="0" fontId="10" fillId="0" borderId="17" xfId="0" applyNumberFormat="1" applyFont="1" applyFill="1" applyBorder="1" applyAlignment="1">
      <alignment horizontal="left" vertical="top"/>
    </xf>
    <xf numFmtId="0" fontId="10" fillId="0" borderId="1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top"/>
    </xf>
    <xf numFmtId="0" fontId="10" fillId="0" borderId="2" xfId="0" applyNumberFormat="1" applyFont="1" applyFill="1" applyBorder="1" applyAlignment="1">
      <alignment horizontal="left" vertical="top"/>
    </xf>
    <xf numFmtId="0" fontId="10" fillId="0" borderId="3" xfId="0" applyNumberFormat="1" applyFont="1" applyFill="1" applyBorder="1" applyAlignment="1">
      <alignment horizontal="left"/>
    </xf>
    <xf numFmtId="37" fontId="16" fillId="0" borderId="18" xfId="0" applyNumberFormat="1" applyFont="1" applyFill="1" applyBorder="1" applyAlignment="1">
      <alignment horizontal="left"/>
    </xf>
    <xf numFmtId="164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10" fillId="0" borderId="8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left"/>
    </xf>
    <xf numFmtId="0" fontId="10" fillId="0" borderId="19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/>
    </xf>
    <xf numFmtId="37" fontId="10" fillId="0" borderId="0" xfId="0" applyNumberFormat="1" applyFont="1" applyFill="1" applyAlignment="1">
      <alignment horizontal="left"/>
    </xf>
    <xf numFmtId="0" fontId="10" fillId="0" borderId="8" xfId="0" applyNumberFormat="1" applyFont="1" applyFill="1" applyBorder="1" applyAlignment="1">
      <alignment horizontal="left" vertical="top"/>
    </xf>
    <xf numFmtId="0" fontId="10" fillId="0" borderId="12" xfId="0" applyNumberFormat="1" applyFont="1" applyFill="1" applyBorder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Alignment="1">
      <alignment horizontal="center"/>
    </xf>
    <xf numFmtId="0" fontId="10" fillId="0" borderId="7" xfId="0" applyNumberFormat="1" applyFont="1" applyFill="1" applyBorder="1" applyAlignment="1">
      <alignment horizontal="center" vertical="top"/>
    </xf>
    <xf numFmtId="0" fontId="10" fillId="0" borderId="20" xfId="0" applyNumberFormat="1" applyFont="1" applyFill="1" applyBorder="1" applyAlignment="1">
      <alignment horizontal="center" vertical="top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22" xfId="0" applyNumberFormat="1" applyFont="1" applyFill="1" applyBorder="1" applyAlignment="1">
      <alignment horizontal="left" vertical="center"/>
    </xf>
    <xf numFmtId="0" fontId="10" fillId="6" borderId="6" xfId="0" applyNumberFormat="1" applyFont="1" applyFill="1" applyBorder="1" applyAlignment="1">
      <alignment horizontal="left" vertical="center"/>
    </xf>
    <xf numFmtId="0" fontId="10" fillId="6" borderId="23" xfId="0" applyNumberFormat="1" applyFont="1" applyFill="1" applyBorder="1" applyAlignment="1">
      <alignment horizontal="center" vertical="top"/>
    </xf>
    <xf numFmtId="0" fontId="10" fillId="6" borderId="23" xfId="0" applyNumberFormat="1" applyFont="1" applyFill="1" applyBorder="1" applyAlignment="1">
      <alignment vertical="top"/>
    </xf>
    <xf numFmtId="0" fontId="10" fillId="6" borderId="24" xfId="0" applyNumberFormat="1" applyFont="1" applyFill="1" applyBorder="1" applyAlignment="1">
      <alignment/>
    </xf>
    <xf numFmtId="0" fontId="10" fillId="6" borderId="0" xfId="0" applyNumberFormat="1" applyFont="1" applyFill="1" applyBorder="1" applyAlignment="1">
      <alignment/>
    </xf>
    <xf numFmtId="0" fontId="10" fillId="6" borderId="25" xfId="0" applyNumberFormat="1" applyFont="1" applyFill="1" applyBorder="1" applyAlignment="1">
      <alignment/>
    </xf>
    <xf numFmtId="0" fontId="10" fillId="6" borderId="26" xfId="0" applyNumberFormat="1" applyFont="1" applyFill="1" applyBorder="1" applyAlignment="1">
      <alignment/>
    </xf>
    <xf numFmtId="0" fontId="9" fillId="6" borderId="3" xfId="0" applyNumberFormat="1" applyFont="1" applyFill="1" applyBorder="1" applyAlignment="1">
      <alignment/>
    </xf>
    <xf numFmtId="0" fontId="9" fillId="6" borderId="24" xfId="0" applyNumberFormat="1" applyFont="1" applyFill="1" applyBorder="1" applyAlignment="1">
      <alignment/>
    </xf>
    <xf numFmtId="0" fontId="9" fillId="6" borderId="0" xfId="0" applyNumberFormat="1" applyFont="1" applyFill="1" applyBorder="1" applyAlignment="1">
      <alignment/>
    </xf>
    <xf numFmtId="0" fontId="9" fillId="6" borderId="25" xfId="0" applyNumberFormat="1" applyFont="1" applyFill="1" applyBorder="1" applyAlignment="1">
      <alignment/>
    </xf>
    <xf numFmtId="0" fontId="9" fillId="6" borderId="27" xfId="0" applyNumberFormat="1" applyFont="1" applyFill="1" applyBorder="1" applyAlignment="1">
      <alignment/>
    </xf>
    <xf numFmtId="0" fontId="9" fillId="6" borderId="23" xfId="0" applyNumberFormat="1" applyFont="1" applyFill="1" applyBorder="1" applyAlignment="1">
      <alignment/>
    </xf>
    <xf numFmtId="0" fontId="9" fillId="6" borderId="18" xfId="0" applyNumberFormat="1" applyFont="1" applyFill="1" applyBorder="1" applyAlignment="1">
      <alignment/>
    </xf>
    <xf numFmtId="0" fontId="9" fillId="4" borderId="28" xfId="0" applyNumberFormat="1" applyFont="1" applyFill="1" applyBorder="1" applyAlignment="1">
      <alignment horizontal="left"/>
    </xf>
    <xf numFmtId="0" fontId="9" fillId="4" borderId="29" xfId="0" applyNumberFormat="1" applyFont="1" applyFill="1" applyBorder="1" applyAlignment="1">
      <alignment horizontal="left"/>
    </xf>
    <xf numFmtId="0" fontId="10" fillId="2" borderId="30" xfId="0" applyNumberFormat="1" applyFont="1" applyBorder="1" applyAlignment="1">
      <alignment horizontal="left" vertical="top"/>
    </xf>
    <xf numFmtId="0" fontId="10" fillId="2" borderId="31" xfId="0" applyNumberFormat="1" applyFont="1" applyBorder="1" applyAlignment="1">
      <alignment horizontal="left" vertical="top"/>
    </xf>
    <xf numFmtId="0" fontId="10" fillId="2" borderId="1" xfId="0" applyNumberFormat="1" applyFont="1" applyBorder="1" applyAlignment="1">
      <alignment horizontal="left" vertical="top"/>
    </xf>
    <xf numFmtId="0" fontId="9" fillId="0" borderId="1" xfId="0" applyNumberFormat="1" applyFont="1" applyFill="1" applyBorder="1" applyAlignment="1">
      <alignment vertical="top"/>
    </xf>
    <xf numFmtId="0" fontId="10" fillId="0" borderId="1" xfId="0" applyNumberFormat="1" applyFont="1" applyFill="1" applyBorder="1" applyAlignment="1">
      <alignment vertical="top"/>
    </xf>
    <xf numFmtId="0" fontId="9" fillId="0" borderId="27" xfId="0" applyNumberFormat="1" applyFont="1" applyFill="1" applyBorder="1" applyAlignment="1">
      <alignment vertical="top"/>
    </xf>
    <xf numFmtId="0" fontId="10" fillId="0" borderId="23" xfId="0" applyNumberFormat="1" applyFont="1" applyFill="1" applyBorder="1" applyAlignment="1">
      <alignment vertical="top"/>
    </xf>
    <xf numFmtId="0" fontId="9" fillId="0" borderId="23" xfId="0" applyNumberFormat="1" applyFont="1" applyFill="1" applyBorder="1" applyAlignment="1">
      <alignment vertical="top"/>
    </xf>
    <xf numFmtId="0" fontId="10" fillId="2" borderId="32" xfId="0" applyNumberFormat="1" applyFont="1" applyBorder="1" applyAlignment="1">
      <alignment horizontal="left" vertical="top"/>
    </xf>
    <xf numFmtId="0" fontId="10" fillId="2" borderId="33" xfId="0" applyNumberFormat="1" applyFont="1" applyBorder="1" applyAlignment="1">
      <alignment horizontal="left" vertical="top"/>
    </xf>
    <xf numFmtId="0" fontId="9" fillId="0" borderId="34" xfId="0" applyNumberFormat="1" applyFont="1" applyFill="1" applyBorder="1" applyAlignment="1">
      <alignment vertical="top"/>
    </xf>
    <xf numFmtId="0" fontId="9" fillId="0" borderId="35" xfId="0" applyNumberFormat="1" applyFont="1" applyFill="1" applyBorder="1" applyAlignment="1">
      <alignment vertical="top"/>
    </xf>
    <xf numFmtId="0" fontId="10" fillId="0" borderId="35" xfId="0" applyNumberFormat="1" applyFont="1" applyFill="1" applyBorder="1" applyAlignment="1">
      <alignment vertical="top"/>
    </xf>
    <xf numFmtId="164" fontId="10" fillId="2" borderId="0" xfId="0" applyNumberFormat="1" applyFont="1" applyAlignment="1">
      <alignment/>
    </xf>
    <xf numFmtId="0" fontId="10" fillId="2" borderId="0" xfId="0" applyNumberFormat="1" applyFont="1" applyBorder="1" applyAlignment="1">
      <alignment vertical="top"/>
    </xf>
    <xf numFmtId="9" fontId="10" fillId="2" borderId="0" xfId="0" applyNumberFormat="1" applyFont="1" applyAlignment="1">
      <alignment vertical="top"/>
    </xf>
    <xf numFmtId="0" fontId="10" fillId="2" borderId="0" xfId="0" applyNumberFormat="1" applyFont="1" applyAlignment="1">
      <alignment vertical="top"/>
    </xf>
    <xf numFmtId="16" fontId="10" fillId="2" borderId="0" xfId="0" applyNumberFormat="1" applyFont="1" applyAlignment="1">
      <alignment vertical="top"/>
    </xf>
    <xf numFmtId="9" fontId="10" fillId="2" borderId="0" xfId="0" applyNumberFormat="1" applyFont="1" applyAlignment="1">
      <alignment/>
    </xf>
    <xf numFmtId="16" fontId="10" fillId="2" borderId="0" xfId="0" applyNumberFormat="1" applyFont="1" applyAlignment="1">
      <alignment/>
    </xf>
    <xf numFmtId="37" fontId="10" fillId="2" borderId="0" xfId="0" applyNumberFormat="1" applyFont="1" applyAlignment="1">
      <alignment/>
    </xf>
    <xf numFmtId="0" fontId="16" fillId="2" borderId="0" xfId="0" applyNumberFormat="1" applyFont="1" applyAlignment="1">
      <alignment/>
    </xf>
    <xf numFmtId="0" fontId="10" fillId="2" borderId="1" xfId="0" applyNumberFormat="1" applyFont="1" applyBorder="1" applyAlignment="1">
      <alignment/>
    </xf>
    <xf numFmtId="49" fontId="10" fillId="2" borderId="36" xfId="0" applyNumberFormat="1" applyFont="1" applyBorder="1" applyAlignment="1">
      <alignment/>
    </xf>
    <xf numFmtId="49" fontId="10" fillId="2" borderId="37" xfId="0" applyNumberFormat="1" applyFont="1" applyBorder="1" applyAlignment="1">
      <alignment/>
    </xf>
    <xf numFmtId="49" fontId="10" fillId="2" borderId="38" xfId="0" applyNumberFormat="1" applyFont="1" applyBorder="1" applyAlignment="1">
      <alignment/>
    </xf>
    <xf numFmtId="49" fontId="10" fillId="2" borderId="39" xfId="0" applyNumberFormat="1" applyFont="1" applyBorder="1" applyAlignment="1">
      <alignment/>
    </xf>
    <xf numFmtId="0" fontId="17" fillId="4" borderId="0" xfId="0" applyNumberFormat="1" applyFont="1" applyFill="1" applyBorder="1" applyAlignment="1">
      <alignment vertical="top"/>
    </xf>
    <xf numFmtId="0" fontId="17" fillId="4" borderId="3" xfId="0" applyNumberFormat="1" applyFont="1" applyFill="1" applyBorder="1" applyAlignment="1">
      <alignment vertical="top"/>
    </xf>
    <xf numFmtId="0" fontId="9" fillId="0" borderId="6" xfId="0" applyNumberFormat="1" applyFont="1" applyFill="1" applyBorder="1" applyAlignment="1" applyProtection="1">
      <alignment/>
      <protection locked="0"/>
    </xf>
    <xf numFmtId="0" fontId="9" fillId="5" borderId="6" xfId="0" applyNumberFormat="1" applyFont="1" applyFill="1" applyBorder="1" applyAlignment="1">
      <alignment horizontal="left" vertical="top"/>
    </xf>
    <xf numFmtId="0" fontId="9" fillId="5" borderId="6" xfId="0" applyNumberFormat="1" applyFont="1" applyFill="1" applyBorder="1" applyAlignment="1">
      <alignment/>
    </xf>
    <xf numFmtId="14" fontId="9" fillId="2" borderId="6" xfId="0" applyNumberFormat="1" applyFont="1" applyBorder="1" applyAlignment="1" applyProtection="1">
      <alignment vertical="top"/>
      <protection locked="0"/>
    </xf>
    <xf numFmtId="164" fontId="10" fillId="7" borderId="6" xfId="0" applyNumberFormat="1" applyFont="1" applyFill="1" applyBorder="1" applyAlignment="1" applyProtection="1">
      <alignment/>
      <protection/>
    </xf>
    <xf numFmtId="0" fontId="10" fillId="0" borderId="7" xfId="0" applyNumberFormat="1" applyFont="1" applyFill="1" applyBorder="1" applyAlignment="1" applyProtection="1">
      <alignment/>
      <protection/>
    </xf>
    <xf numFmtId="3" fontId="10" fillId="7" borderId="40" xfId="0" applyNumberFormat="1" applyFont="1" applyFill="1" applyBorder="1" applyAlignment="1">
      <alignment vertical="top"/>
    </xf>
    <xf numFmtId="0" fontId="9" fillId="6" borderId="15" xfId="0" applyNumberFormat="1" applyFont="1" applyFill="1" applyBorder="1" applyAlignment="1">
      <alignment/>
    </xf>
    <xf numFmtId="0" fontId="10" fillId="6" borderId="41" xfId="0" applyNumberFormat="1" applyFont="1" applyFill="1" applyBorder="1" applyAlignment="1">
      <alignment horizontal="right"/>
    </xf>
    <xf numFmtId="0" fontId="9" fillId="5" borderId="42" xfId="0" applyNumberFormat="1" applyFont="1" applyFill="1" applyBorder="1" applyAlignment="1">
      <alignment/>
    </xf>
    <xf numFmtId="0" fontId="10" fillId="0" borderId="5" xfId="0" applyNumberFormat="1" applyFont="1" applyFill="1" applyBorder="1" applyAlignment="1" applyProtection="1">
      <alignment/>
      <protection locked="0"/>
    </xf>
    <xf numFmtId="0" fontId="10" fillId="7" borderId="7" xfId="0" applyNumberFormat="1" applyFont="1" applyFill="1" applyBorder="1" applyAlignment="1" applyProtection="1">
      <alignment/>
      <protection/>
    </xf>
    <xf numFmtId="164" fontId="10" fillId="0" borderId="7" xfId="0" applyNumberFormat="1" applyFont="1" applyFill="1" applyBorder="1" applyAlignment="1" applyProtection="1">
      <alignment horizontal="center"/>
      <protection/>
    </xf>
    <xf numFmtId="164" fontId="10" fillId="5" borderId="7" xfId="0" applyNumberFormat="1" applyFont="1" applyFill="1" applyBorder="1" applyAlignment="1" applyProtection="1">
      <alignment horizontal="center"/>
      <protection/>
    </xf>
    <xf numFmtId="0" fontId="9" fillId="7" borderId="6" xfId="0" applyNumberFormat="1" applyFont="1" applyFill="1" applyBorder="1" applyAlignment="1" applyProtection="1">
      <alignment horizontal="center"/>
      <protection/>
    </xf>
    <xf numFmtId="0" fontId="10" fillId="7" borderId="6" xfId="0" applyNumberFormat="1" applyFont="1" applyFill="1" applyBorder="1" applyAlignment="1" applyProtection="1">
      <alignment/>
      <protection/>
    </xf>
    <xf numFmtId="164" fontId="10" fillId="7" borderId="27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2" xfId="0" applyNumberFormat="1" applyFont="1" applyFill="1" applyBorder="1" applyAlignment="1">
      <alignment/>
    </xf>
    <xf numFmtId="9" fontId="10" fillId="2" borderId="0" xfId="0" applyNumberFormat="1" applyFont="1" applyBorder="1" applyAlignment="1">
      <alignment vertical="top"/>
    </xf>
    <xf numFmtId="0" fontId="9" fillId="2" borderId="0" xfId="0" applyNumberFormat="1" applyFont="1" applyBorder="1" applyAlignment="1">
      <alignment vertical="top"/>
    </xf>
    <xf numFmtId="16" fontId="10" fillId="2" borderId="0" xfId="0" applyNumberFormat="1" applyFont="1" applyBorder="1" applyAlignment="1">
      <alignment vertical="top"/>
    </xf>
    <xf numFmtId="0" fontId="9" fillId="4" borderId="43" xfId="0" applyNumberFormat="1" applyFont="1" applyFill="1" applyBorder="1" applyAlignment="1">
      <alignment/>
    </xf>
    <xf numFmtId="9" fontId="10" fillId="4" borderId="10" xfId="0" applyNumberFormat="1" applyFont="1" applyFill="1" applyBorder="1" applyAlignment="1">
      <alignment horizontal="left"/>
    </xf>
    <xf numFmtId="0" fontId="9" fillId="4" borderId="10" xfId="0" applyNumberFormat="1" applyFont="1" applyFill="1" applyBorder="1" applyAlignment="1">
      <alignment vertical="top"/>
    </xf>
    <xf numFmtId="0" fontId="9" fillId="4" borderId="10" xfId="0" applyNumberFormat="1" applyFont="1" applyFill="1" applyBorder="1" applyAlignment="1">
      <alignment/>
    </xf>
    <xf numFmtId="16" fontId="10" fillId="4" borderId="10" xfId="0" applyNumberFormat="1" applyFont="1" applyFill="1" applyBorder="1" applyAlignment="1">
      <alignment vertical="top"/>
    </xf>
    <xf numFmtId="0" fontId="10" fillId="4" borderId="10" xfId="0" applyNumberFormat="1" applyFont="1" applyFill="1" applyBorder="1" applyAlignment="1">
      <alignment vertical="center"/>
    </xf>
    <xf numFmtId="9" fontId="18" fillId="4" borderId="44" xfId="0" applyNumberFormat="1" applyFont="1" applyFill="1" applyBorder="1" applyAlignment="1">
      <alignment horizontal="left"/>
    </xf>
    <xf numFmtId="0" fontId="18" fillId="4" borderId="44" xfId="0" applyNumberFormat="1" applyFont="1" applyFill="1" applyBorder="1" applyAlignment="1">
      <alignment vertical="top"/>
    </xf>
    <xf numFmtId="0" fontId="10" fillId="4" borderId="45" xfId="0" applyNumberFormat="1" applyFont="1" applyFill="1" applyBorder="1" applyAlignment="1">
      <alignment vertical="top"/>
    </xf>
    <xf numFmtId="41" fontId="10" fillId="2" borderId="40" xfId="0" applyNumberFormat="1" applyFont="1" applyFill="1" applyBorder="1" applyAlignment="1">
      <alignment horizontal="right"/>
    </xf>
    <xf numFmtId="0" fontId="10" fillId="2" borderId="46" xfId="0" applyNumberFormat="1" applyFont="1" applyBorder="1" applyAlignment="1">
      <alignment horizontal="left"/>
    </xf>
    <xf numFmtId="0" fontId="9" fillId="0" borderId="20" xfId="0" applyNumberFormat="1" applyFont="1" applyFill="1" applyBorder="1" applyAlignment="1">
      <alignment vertical="top"/>
    </xf>
    <xf numFmtId="0" fontId="15" fillId="2" borderId="47" xfId="0" applyNumberFormat="1" applyFont="1" applyBorder="1" applyAlignment="1">
      <alignment horizontal="left"/>
    </xf>
    <xf numFmtId="0" fontId="10" fillId="2" borderId="47" xfId="0" applyNumberFormat="1" applyFont="1" applyBorder="1" applyAlignment="1">
      <alignment horizontal="left"/>
    </xf>
    <xf numFmtId="0" fontId="10" fillId="2" borderId="48" xfId="0" applyNumberFormat="1" applyFont="1" applyBorder="1" applyAlignment="1">
      <alignment horizontal="left"/>
    </xf>
    <xf numFmtId="0" fontId="10" fillId="2" borderId="35" xfId="0" applyNumberFormat="1" applyFont="1" applyBorder="1" applyAlignment="1">
      <alignment horizontal="left" vertical="top"/>
    </xf>
    <xf numFmtId="0" fontId="10" fillId="2" borderId="49" xfId="0" applyNumberFormat="1" applyFont="1" applyBorder="1" applyAlignment="1">
      <alignment horizontal="left" vertical="top"/>
    </xf>
    <xf numFmtId="0" fontId="10" fillId="0" borderId="9" xfId="0" applyNumberFormat="1" applyFont="1" applyFill="1" applyBorder="1" applyAlignment="1">
      <alignment vertical="top"/>
    </xf>
    <xf numFmtId="0" fontId="9" fillId="0" borderId="50" xfId="0" applyNumberFormat="1" applyFont="1" applyFill="1" applyBorder="1" applyAlignment="1">
      <alignment vertical="top"/>
    </xf>
    <xf numFmtId="0" fontId="9" fillId="0" borderId="51" xfId="0" applyNumberFormat="1" applyFont="1" applyFill="1" applyBorder="1" applyAlignment="1">
      <alignment vertical="top"/>
    </xf>
    <xf numFmtId="38" fontId="9" fillId="0" borderId="6" xfId="0" applyNumberFormat="1" applyFont="1" applyFill="1" applyBorder="1" applyAlignment="1">
      <alignment horizontal="right" vertical="center" wrapText="1"/>
    </xf>
    <xf numFmtId="0" fontId="10" fillId="5" borderId="6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/>
      <protection/>
    </xf>
    <xf numFmtId="37" fontId="10" fillId="6" borderId="6" xfId="0" applyNumberFormat="1" applyFont="1" applyFill="1" applyBorder="1" applyAlignment="1" applyProtection="1">
      <alignment vertical="top"/>
      <protection locked="0"/>
    </xf>
    <xf numFmtId="37" fontId="10" fillId="6" borderId="6" xfId="0" applyNumberFormat="1" applyFont="1" applyFill="1" applyBorder="1" applyAlignment="1">
      <alignment vertical="top"/>
    </xf>
    <xf numFmtId="0" fontId="10" fillId="0" borderId="7" xfId="0" applyNumberFormat="1" applyFont="1" applyFill="1" applyBorder="1" applyAlignment="1" applyProtection="1">
      <alignment/>
      <protection locked="0"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0" fillId="6" borderId="6" xfId="0" applyNumberFormat="1" applyFont="1" applyFill="1" applyBorder="1" applyAlignment="1" applyProtection="1">
      <alignment horizontal="left" vertical="center"/>
      <protection/>
    </xf>
    <xf numFmtId="37" fontId="10" fillId="2" borderId="6" xfId="0" applyNumberFormat="1" applyFont="1" applyFill="1" applyBorder="1" applyAlignment="1" applyProtection="1">
      <alignment vertical="top"/>
      <protection/>
    </xf>
    <xf numFmtId="0" fontId="10" fillId="6" borderId="23" xfId="0" applyNumberFormat="1" applyFont="1" applyFill="1" applyBorder="1" applyAlignment="1" applyProtection="1">
      <alignment horizontal="center" vertical="top"/>
      <protection/>
    </xf>
    <xf numFmtId="0" fontId="10" fillId="6" borderId="23" xfId="0" applyNumberFormat="1" applyFont="1" applyFill="1" applyBorder="1" applyAlignment="1" applyProtection="1">
      <alignment vertical="top"/>
      <protection/>
    </xf>
    <xf numFmtId="164" fontId="10" fillId="6" borderId="23" xfId="0" applyNumberFormat="1" applyFont="1" applyFill="1" applyBorder="1" applyAlignment="1" applyProtection="1">
      <alignment vertical="top"/>
      <protection/>
    </xf>
    <xf numFmtId="0" fontId="10" fillId="6" borderId="0" xfId="0" applyNumberFormat="1" applyFont="1" applyFill="1" applyBorder="1" applyAlignment="1" applyProtection="1">
      <alignment/>
      <protection/>
    </xf>
    <xf numFmtId="3" fontId="10" fillId="7" borderId="40" xfId="0" applyNumberFormat="1" applyFont="1" applyFill="1" applyBorder="1" applyAlignment="1" applyProtection="1">
      <alignment vertical="top"/>
      <protection/>
    </xf>
    <xf numFmtId="0" fontId="10" fillId="2" borderId="0" xfId="0" applyNumberFormat="1" applyFont="1" applyAlignment="1" applyProtection="1">
      <alignment/>
      <protection/>
    </xf>
    <xf numFmtId="0" fontId="9" fillId="2" borderId="0" xfId="0" applyNumberFormat="1" applyFont="1" applyAlignment="1" applyProtection="1">
      <alignment/>
      <protection/>
    </xf>
    <xf numFmtId="38" fontId="10" fillId="5" borderId="7" xfId="0" applyNumberFormat="1" applyFont="1" applyFill="1" applyBorder="1" applyAlignment="1" applyProtection="1">
      <alignment/>
      <protection locked="0"/>
    </xf>
    <xf numFmtId="0" fontId="10" fillId="0" borderId="8" xfId="0" applyNumberFormat="1" applyFont="1" applyFill="1" applyBorder="1" applyAlignment="1" applyProtection="1">
      <alignment/>
      <protection locked="0"/>
    </xf>
    <xf numFmtId="164" fontId="10" fillId="0" borderId="7" xfId="0" applyNumberFormat="1" applyFont="1" applyFill="1" applyBorder="1" applyAlignment="1" applyProtection="1">
      <alignment/>
      <protection locked="0"/>
    </xf>
    <xf numFmtId="0" fontId="10" fillId="0" borderId="8" xfId="0" applyNumberFormat="1" applyFont="1" applyFill="1" applyBorder="1" applyAlignment="1" applyProtection="1" quotePrefix="1">
      <alignment/>
      <protection locked="0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38" fontId="10" fillId="0" borderId="7" xfId="0" applyNumberFormat="1" applyFont="1" applyFill="1" applyBorder="1" applyAlignment="1" applyProtection="1">
      <alignment/>
      <protection locked="0"/>
    </xf>
    <xf numFmtId="38" fontId="10" fillId="5" borderId="6" xfId="0" applyNumberFormat="1" applyFont="1" applyFill="1" applyBorder="1" applyAlignment="1" applyProtection="1">
      <alignment/>
      <protection locked="0"/>
    </xf>
    <xf numFmtId="38" fontId="10" fillId="2" borderId="6" xfId="0" applyNumberFormat="1" applyFont="1" applyBorder="1" applyAlignment="1" applyProtection="1">
      <alignment/>
      <protection locked="0"/>
    </xf>
    <xf numFmtId="165" fontId="10" fillId="5" borderId="7" xfId="0" applyNumberFormat="1" applyFont="1" applyFill="1" applyBorder="1" applyAlignment="1" applyProtection="1">
      <alignment/>
      <protection locked="0"/>
    </xf>
    <xf numFmtId="165" fontId="10" fillId="0" borderId="7" xfId="0" applyNumberFormat="1" applyFont="1" applyFill="1" applyBorder="1" applyAlignment="1" applyProtection="1">
      <alignment/>
      <protection locked="0"/>
    </xf>
    <xf numFmtId="41" fontId="10" fillId="5" borderId="7" xfId="0" applyNumberFormat="1" applyFont="1" applyFill="1" applyBorder="1" applyAlignment="1" applyProtection="1">
      <alignment/>
      <protection/>
    </xf>
    <xf numFmtId="41" fontId="10" fillId="0" borderId="7" xfId="0" applyNumberFormat="1" applyFont="1" applyFill="1" applyBorder="1" applyAlignment="1" applyProtection="1">
      <alignment/>
      <protection/>
    </xf>
    <xf numFmtId="41" fontId="9" fillId="5" borderId="7" xfId="0" applyNumberFormat="1" applyFont="1" applyFill="1" applyBorder="1" applyAlignment="1" applyProtection="1">
      <alignment horizontal="center"/>
      <protection locked="0"/>
    </xf>
    <xf numFmtId="41" fontId="9" fillId="0" borderId="7" xfId="0" applyNumberFormat="1" applyFont="1" applyFill="1" applyBorder="1" applyAlignment="1" applyProtection="1">
      <alignment horizontal="center"/>
      <protection locked="0"/>
    </xf>
    <xf numFmtId="41" fontId="10" fillId="5" borderId="7" xfId="0" applyNumberFormat="1" applyFont="1" applyFill="1" applyBorder="1" applyAlignment="1" applyProtection="1">
      <alignment/>
      <protection locked="0"/>
    </xf>
    <xf numFmtId="41" fontId="10" fillId="2" borderId="8" xfId="0" applyNumberFormat="1" applyFont="1" applyBorder="1" applyAlignment="1" applyProtection="1">
      <alignment/>
      <protection locked="0"/>
    </xf>
    <xf numFmtId="41" fontId="10" fillId="5" borderId="6" xfId="0" applyNumberFormat="1" applyFont="1" applyFill="1" applyBorder="1" applyAlignment="1" applyProtection="1">
      <alignment/>
      <protection locked="0"/>
    </xf>
    <xf numFmtId="41" fontId="10" fillId="2" borderId="6" xfId="0" applyNumberFormat="1" applyFont="1" applyBorder="1" applyAlignment="1" applyProtection="1">
      <alignment/>
      <protection locked="0"/>
    </xf>
    <xf numFmtId="3" fontId="10" fillId="6" borderId="8" xfId="0" applyNumberFormat="1" applyFont="1" applyFill="1" applyBorder="1" applyAlignment="1" applyProtection="1">
      <alignment/>
      <protection/>
    </xf>
    <xf numFmtId="41" fontId="10" fillId="5" borderId="20" xfId="0" applyNumberFormat="1" applyFont="1" applyFill="1" applyBorder="1" applyAlignment="1" applyProtection="1">
      <alignment/>
      <protection/>
    </xf>
    <xf numFmtId="41" fontId="10" fillId="0" borderId="20" xfId="0" applyNumberFormat="1" applyFont="1" applyFill="1" applyBorder="1" applyAlignment="1" applyProtection="1">
      <alignment/>
      <protection/>
    </xf>
    <xf numFmtId="0" fontId="10" fillId="5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/>
      <protection/>
    </xf>
    <xf numFmtId="38" fontId="9" fillId="0" borderId="40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10" fillId="4" borderId="44" xfId="0" applyNumberFormat="1" applyFont="1" applyFill="1" applyBorder="1" applyAlignment="1">
      <alignment vertical="top"/>
    </xf>
    <xf numFmtId="0" fontId="16" fillId="4" borderId="12" xfId="0" applyNumberFormat="1" applyFont="1" applyFill="1" applyBorder="1" applyAlignment="1">
      <alignment/>
    </xf>
    <xf numFmtId="0" fontId="10" fillId="0" borderId="52" xfId="0" applyNumberFormat="1" applyFont="1" applyFill="1" applyBorder="1" applyAlignment="1">
      <alignment horizontal="left" vertical="top"/>
    </xf>
    <xf numFmtId="0" fontId="10" fillId="0" borderId="53" xfId="0" applyNumberFormat="1" applyFont="1" applyFill="1" applyBorder="1" applyAlignment="1">
      <alignment horizontal="left" vertical="top"/>
    </xf>
    <xf numFmtId="0" fontId="10" fillId="0" borderId="54" xfId="0" applyNumberFormat="1" applyFont="1" applyFill="1" applyBorder="1" applyAlignment="1">
      <alignment horizontal="left" vertical="top"/>
    </xf>
    <xf numFmtId="0" fontId="10" fillId="0" borderId="55" xfId="0" applyNumberFormat="1" applyFont="1" applyFill="1" applyBorder="1" applyAlignment="1">
      <alignment horizontal="left" vertical="top"/>
    </xf>
    <xf numFmtId="0" fontId="10" fillId="0" borderId="56" xfId="0" applyNumberFormat="1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 vertical="top"/>
    </xf>
    <xf numFmtId="0" fontId="9" fillId="0" borderId="10" xfId="0" applyNumberFormat="1" applyFont="1" applyFill="1" applyBorder="1" applyAlignment="1">
      <alignment horizontal="left"/>
    </xf>
    <xf numFmtId="0" fontId="9" fillId="0" borderId="57" xfId="0" applyNumberFormat="1" applyFont="1" applyFill="1" applyBorder="1" applyAlignment="1">
      <alignment horizontal="left"/>
    </xf>
    <xf numFmtId="0" fontId="10" fillId="0" borderId="57" xfId="0" applyNumberFormat="1" applyFont="1" applyFill="1" applyBorder="1" applyAlignment="1">
      <alignment horizontal="left"/>
    </xf>
    <xf numFmtId="37" fontId="16" fillId="0" borderId="58" xfId="0" applyNumberFormat="1" applyFont="1" applyFill="1" applyBorder="1" applyAlignment="1">
      <alignment horizontal="left"/>
    </xf>
    <xf numFmtId="41" fontId="10" fillId="5" borderId="40" xfId="0" applyNumberFormat="1" applyFont="1" applyFill="1" applyBorder="1" applyAlignment="1">
      <alignment horizontal="center"/>
    </xf>
    <xf numFmtId="0" fontId="10" fillId="5" borderId="40" xfId="0" applyNumberFormat="1" applyFont="1" applyFill="1" applyBorder="1" applyAlignment="1">
      <alignment/>
    </xf>
    <xf numFmtId="0" fontId="9" fillId="5" borderId="40" xfId="0" applyNumberFormat="1" applyFont="1" applyFill="1" applyBorder="1" applyAlignment="1">
      <alignment/>
    </xf>
    <xf numFmtId="0" fontId="16" fillId="5" borderId="40" xfId="0" applyNumberFormat="1" applyFont="1" applyFill="1" applyBorder="1" applyAlignment="1">
      <alignment/>
    </xf>
    <xf numFmtId="41" fontId="10" fillId="5" borderId="59" xfId="0" applyNumberFormat="1" applyFont="1" applyFill="1" applyBorder="1" applyAlignment="1">
      <alignment/>
    </xf>
    <xf numFmtId="0" fontId="9" fillId="4" borderId="6" xfId="0" applyNumberFormat="1" applyFont="1" applyFill="1" applyBorder="1" applyAlignment="1">
      <alignment/>
    </xf>
    <xf numFmtId="0" fontId="10" fillId="4" borderId="6" xfId="0" applyNumberFormat="1" applyFont="1" applyFill="1" applyBorder="1" applyAlignment="1">
      <alignment/>
    </xf>
    <xf numFmtId="0" fontId="10" fillId="2" borderId="5" xfId="0" applyNumberFormat="1" applyFont="1" applyFill="1" applyBorder="1" applyAlignment="1" applyProtection="1">
      <alignment/>
      <protection/>
    </xf>
    <xf numFmtId="0" fontId="10" fillId="2" borderId="6" xfId="0" applyNumberFormat="1" applyFont="1" applyFill="1" applyBorder="1" applyAlignment="1" applyProtection="1">
      <alignment/>
      <protection/>
    </xf>
    <xf numFmtId="41" fontId="9" fillId="2" borderId="7" xfId="0" applyNumberFormat="1" applyFont="1" applyFill="1" applyBorder="1" applyAlignment="1" applyProtection="1">
      <alignment horizontal="center"/>
      <protection locked="0"/>
    </xf>
    <xf numFmtId="41" fontId="10" fillId="2" borderId="8" xfId="0" applyNumberFormat="1" applyFont="1" applyFill="1" applyBorder="1" applyAlignment="1" applyProtection="1">
      <alignment/>
      <protection locked="0"/>
    </xf>
    <xf numFmtId="0" fontId="10" fillId="2" borderId="8" xfId="0" applyNumberFormat="1" applyFont="1" applyFill="1" applyBorder="1" applyAlignment="1" applyProtection="1" quotePrefix="1">
      <alignment/>
      <protection locked="0"/>
    </xf>
    <xf numFmtId="164" fontId="10" fillId="2" borderId="8" xfId="0" applyNumberFormat="1" applyFont="1" applyFill="1" applyBorder="1" applyAlignment="1" applyProtection="1">
      <alignment/>
      <protection locked="0"/>
    </xf>
    <xf numFmtId="38" fontId="10" fillId="2" borderId="8" xfId="0" applyNumberFormat="1" applyFont="1" applyFill="1" applyBorder="1" applyAlignment="1" applyProtection="1" quotePrefix="1">
      <alignment/>
      <protection locked="0"/>
    </xf>
    <xf numFmtId="165" fontId="10" fillId="2" borderId="7" xfId="0" applyNumberFormat="1" applyFont="1" applyFill="1" applyBorder="1" applyAlignment="1" applyProtection="1">
      <alignment/>
      <protection locked="0"/>
    </xf>
    <xf numFmtId="0" fontId="10" fillId="2" borderId="7" xfId="0" applyNumberFormat="1" applyFont="1" applyFill="1" applyBorder="1" applyAlignment="1" applyProtection="1">
      <alignment/>
      <protection/>
    </xf>
    <xf numFmtId="164" fontId="10" fillId="2" borderId="7" xfId="0" applyNumberFormat="1" applyFont="1" applyFill="1" applyBorder="1" applyAlignment="1" applyProtection="1">
      <alignment horizontal="center"/>
      <protection/>
    </xf>
    <xf numFmtId="41" fontId="10" fillId="2" borderId="20" xfId="0" applyNumberFormat="1" applyFont="1" applyFill="1" applyBorder="1" applyAlignment="1" applyProtection="1">
      <alignment/>
      <protection/>
    </xf>
    <xf numFmtId="166" fontId="10" fillId="5" borderId="1" xfId="0" applyNumberFormat="1" applyFont="1" applyFill="1" applyBorder="1" applyAlignment="1" applyProtection="1">
      <alignment/>
      <protection locked="0"/>
    </xf>
    <xf numFmtId="166" fontId="10" fillId="2" borderId="1" xfId="0" applyNumberFormat="1" applyFont="1" applyBorder="1" applyAlignment="1" applyProtection="1">
      <alignment/>
      <protection locked="0"/>
    </xf>
    <xf numFmtId="166" fontId="10" fillId="2" borderId="0" xfId="0" applyNumberFormat="1" applyFont="1" applyFill="1" applyBorder="1" applyAlignment="1" applyProtection="1">
      <alignment/>
      <protection locked="0"/>
    </xf>
    <xf numFmtId="166" fontId="10" fillId="5" borderId="27" xfId="0" applyNumberFormat="1" applyFont="1" applyFill="1" applyBorder="1" applyAlignment="1" applyProtection="1">
      <alignment/>
      <protection locked="0"/>
    </xf>
    <xf numFmtId="166" fontId="10" fillId="2" borderId="27" xfId="0" applyNumberFormat="1" applyFont="1" applyBorder="1" applyAlignment="1" applyProtection="1">
      <alignment/>
      <protection locked="0"/>
    </xf>
    <xf numFmtId="166" fontId="10" fillId="2" borderId="0" xfId="0" applyNumberFormat="1" applyFont="1" applyBorder="1" applyAlignment="1" applyProtection="1">
      <alignment/>
      <protection locked="0"/>
    </xf>
    <xf numFmtId="0" fontId="10" fillId="5" borderId="22" xfId="0" applyNumberFormat="1" applyFont="1" applyFill="1" applyBorder="1" applyAlignment="1" applyProtection="1">
      <alignment/>
      <protection locked="0"/>
    </xf>
    <xf numFmtId="0" fontId="10" fillId="2" borderId="22" xfId="0" applyNumberFormat="1" applyFont="1" applyBorder="1" applyAlignment="1" applyProtection="1">
      <alignment/>
      <protection locked="0"/>
    </xf>
    <xf numFmtId="41" fontId="10" fillId="5" borderId="6" xfId="0" applyNumberFormat="1" applyFont="1" applyFill="1" applyBorder="1" applyAlignment="1" applyProtection="1">
      <alignment/>
      <protection/>
    </xf>
    <xf numFmtId="41" fontId="10" fillId="0" borderId="6" xfId="0" applyNumberFormat="1" applyFont="1" applyFill="1" applyBorder="1" applyAlignment="1" applyProtection="1">
      <alignment/>
      <protection/>
    </xf>
    <xf numFmtId="164" fontId="10" fillId="7" borderId="7" xfId="0" applyNumberFormat="1" applyFont="1" applyFill="1" applyBorder="1" applyAlignment="1" applyProtection="1">
      <alignment/>
      <protection locked="0"/>
    </xf>
    <xf numFmtId="37" fontId="10" fillId="6" borderId="6" xfId="0" applyNumberFormat="1" applyFont="1" applyFill="1" applyBorder="1" applyAlignment="1" applyProtection="1">
      <alignment vertical="top"/>
      <protection/>
    </xf>
    <xf numFmtId="164" fontId="10" fillId="5" borderId="1" xfId="0" applyNumberFormat="1" applyFont="1" applyFill="1" applyBorder="1" applyAlignment="1" applyProtection="1">
      <alignment/>
      <protection locked="0"/>
    </xf>
    <xf numFmtId="164" fontId="10" fillId="0" borderId="1" xfId="0" applyNumberFormat="1" applyFont="1" applyFill="1" applyBorder="1" applyAlignment="1" applyProtection="1">
      <alignment/>
      <protection locked="0"/>
    </xf>
    <xf numFmtId="0" fontId="10" fillId="0" borderId="22" xfId="0" applyNumberFormat="1" applyFont="1" applyFill="1" applyBorder="1" applyAlignment="1" applyProtection="1">
      <alignment/>
      <protection locked="0"/>
    </xf>
    <xf numFmtId="0" fontId="10" fillId="7" borderId="22" xfId="0" applyNumberFormat="1" applyFont="1" applyFill="1" applyBorder="1" applyAlignment="1" applyProtection="1">
      <alignment/>
      <protection/>
    </xf>
    <xf numFmtId="41" fontId="10" fillId="0" borderId="60" xfId="0" applyNumberFormat="1" applyFont="1" applyFill="1" applyBorder="1" applyAlignment="1">
      <alignment horizontal="center"/>
    </xf>
    <xf numFmtId="41" fontId="10" fillId="0" borderId="61" xfId="0" applyNumberFormat="1" applyFont="1" applyFill="1" applyBorder="1" applyAlignment="1">
      <alignment horizontal="center"/>
    </xf>
    <xf numFmtId="0" fontId="21" fillId="4" borderId="0" xfId="0" applyNumberFormat="1" applyFont="1" applyFill="1" applyBorder="1" applyAlignment="1">
      <alignment vertical="top"/>
    </xf>
    <xf numFmtId="0" fontId="9" fillId="2" borderId="27" xfId="0" applyNumberFormat="1" applyFont="1" applyBorder="1" applyAlignment="1">
      <alignment/>
    </xf>
    <xf numFmtId="0" fontId="9" fillId="2" borderId="22" xfId="0" applyNumberFormat="1" applyFont="1" applyBorder="1" applyAlignment="1">
      <alignment/>
    </xf>
    <xf numFmtId="0" fontId="9" fillId="8" borderId="62" xfId="0" applyNumberFormat="1" applyFont="1" applyFill="1" applyBorder="1" applyAlignment="1">
      <alignment/>
    </xf>
    <xf numFmtId="0" fontId="9" fillId="8" borderId="63" xfId="0" applyNumberFormat="1" applyFont="1" applyFill="1" applyBorder="1" applyAlignment="1">
      <alignment/>
    </xf>
    <xf numFmtId="0" fontId="22" fillId="2" borderId="6" xfId="0" applyNumberFormat="1" applyFont="1" applyBorder="1" applyAlignment="1">
      <alignment/>
    </xf>
    <xf numFmtId="0" fontId="22" fillId="2" borderId="6" xfId="0" applyFont="1" applyBorder="1" applyAlignment="1">
      <alignment/>
    </xf>
    <xf numFmtId="0" fontId="23" fillId="2" borderId="6" xfId="0" applyNumberFormat="1" applyFont="1" applyBorder="1" applyAlignment="1">
      <alignment/>
    </xf>
    <xf numFmtId="0" fontId="9" fillId="8" borderId="6" xfId="0" applyNumberFormat="1" applyFont="1" applyFill="1" applyBorder="1" applyAlignment="1">
      <alignment/>
    </xf>
    <xf numFmtId="0" fontId="9" fillId="8" borderId="6" xfId="0" applyFont="1" applyFill="1" applyBorder="1" applyAlignment="1">
      <alignment/>
    </xf>
    <xf numFmtId="0" fontId="23" fillId="2" borderId="41" xfId="0" applyNumberFormat="1" applyFont="1" applyBorder="1" applyAlignment="1">
      <alignment/>
    </xf>
    <xf numFmtId="0" fontId="9" fillId="8" borderId="22" xfId="0" applyNumberFormat="1" applyFont="1" applyFill="1" applyBorder="1" applyAlignment="1">
      <alignment/>
    </xf>
    <xf numFmtId="0" fontId="9" fillId="5" borderId="23" xfId="0" applyNumberFormat="1" applyFont="1" applyFill="1" applyBorder="1" applyAlignment="1">
      <alignment/>
    </xf>
    <xf numFmtId="0" fontId="9" fillId="5" borderId="22" xfId="0" applyNumberFormat="1" applyFont="1" applyFill="1" applyBorder="1" applyAlignment="1">
      <alignment/>
    </xf>
    <xf numFmtId="0" fontId="9" fillId="5" borderId="27" xfId="0" applyNumberFormat="1" applyFont="1" applyFill="1" applyBorder="1" applyAlignment="1">
      <alignment/>
    </xf>
    <xf numFmtId="0" fontId="9" fillId="9" borderId="0" xfId="0" applyFont="1" applyFill="1" applyBorder="1" applyAlignment="1" applyProtection="1">
      <alignment horizontal="center"/>
      <protection locked="0"/>
    </xf>
    <xf numFmtId="0" fontId="9" fillId="2" borderId="6" xfId="0" applyNumberFormat="1" applyFont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6" xfId="0" applyNumberFormat="1" applyFont="1" applyBorder="1" applyAlignment="1" applyProtection="1">
      <alignment horizontal="center"/>
      <protection locked="0"/>
    </xf>
    <xf numFmtId="0" fontId="10" fillId="0" borderId="64" xfId="0" applyNumberFormat="1" applyFont="1" applyFill="1" applyBorder="1" applyAlignment="1">
      <alignment horizontal="center" vertical="top"/>
    </xf>
    <xf numFmtId="0" fontId="10" fillId="2" borderId="0" xfId="0" applyNumberFormat="1" applyFont="1" applyBorder="1" applyAlignment="1">
      <alignment/>
    </xf>
    <xf numFmtId="41" fontId="10" fillId="2" borderId="40" xfId="0" applyNumberFormat="1" applyFont="1" applyFill="1" applyBorder="1" applyAlignment="1">
      <alignment/>
    </xf>
    <xf numFmtId="0" fontId="9" fillId="2" borderId="38" xfId="0" applyNumberFormat="1" applyFont="1" applyFill="1" applyBorder="1" applyAlignment="1" applyProtection="1">
      <alignment/>
      <protection locked="0"/>
    </xf>
    <xf numFmtId="0" fontId="9" fillId="2" borderId="15" xfId="0" applyNumberFormat="1" applyFont="1" applyFill="1" applyBorder="1" applyAlignment="1" applyProtection="1">
      <alignment/>
      <protection locked="0"/>
    </xf>
    <xf numFmtId="0" fontId="10" fillId="0" borderId="65" xfId="0" applyNumberFormat="1" applyFont="1" applyFill="1" applyBorder="1" applyAlignment="1">
      <alignment horizontal="right" vertical="top"/>
    </xf>
    <xf numFmtId="0" fontId="9" fillId="0" borderId="66" xfId="0" applyNumberFormat="1" applyFont="1" applyFill="1" applyBorder="1" applyAlignment="1" applyProtection="1">
      <alignment horizontal="center"/>
      <protection/>
    </xf>
    <xf numFmtId="0" fontId="10" fillId="0" borderId="66" xfId="0" applyNumberFormat="1" applyFont="1" applyFill="1" applyBorder="1" applyAlignment="1">
      <alignment horizontal="center" vertical="top"/>
    </xf>
    <xf numFmtId="0" fontId="9" fillId="0" borderId="67" xfId="0" applyNumberFormat="1" applyFont="1" applyFill="1" applyBorder="1" applyAlignment="1" applyProtection="1">
      <alignment horizontal="center"/>
      <protection locked="0"/>
    </xf>
    <xf numFmtId="0" fontId="24" fillId="0" borderId="7" xfId="0" applyNumberFormat="1" applyFont="1" applyFill="1" applyBorder="1" applyAlignment="1" applyProtection="1">
      <alignment/>
      <protection locked="0"/>
    </xf>
    <xf numFmtId="0" fontId="10" fillId="10" borderId="0" xfId="0" applyFont="1" applyFill="1" applyAlignment="1">
      <alignment vertical="top"/>
    </xf>
    <xf numFmtId="0" fontId="9" fillId="10" borderId="0" xfId="0" applyFont="1" applyFill="1" applyAlignment="1">
      <alignment/>
    </xf>
    <xf numFmtId="0" fontId="10" fillId="6" borderId="6" xfId="0" applyNumberFormat="1" applyFont="1" applyFill="1" applyBorder="1" applyAlignment="1" applyProtection="1">
      <alignment/>
      <protection/>
    </xf>
    <xf numFmtId="0" fontId="9" fillId="8" borderId="68" xfId="0" applyNumberFormat="1" applyFont="1" applyFill="1" applyBorder="1" applyAlignment="1">
      <alignment/>
    </xf>
    <xf numFmtId="0" fontId="9" fillId="0" borderId="7" xfId="0" applyNumberFormat="1" applyFont="1" applyFill="1" applyBorder="1" applyAlignment="1" applyProtection="1">
      <alignment/>
      <protection locked="0"/>
    </xf>
    <xf numFmtId="3" fontId="9" fillId="0" borderId="7" xfId="0" applyNumberFormat="1" applyFont="1" applyFill="1" applyBorder="1" applyAlignment="1" applyProtection="1">
      <alignment/>
      <protection locked="0"/>
    </xf>
    <xf numFmtId="0" fontId="9" fillId="2" borderId="7" xfId="0" applyNumberFormat="1" applyFont="1" applyFill="1" applyBorder="1" applyAlignment="1" applyProtection="1">
      <alignment horizontal="center"/>
      <protection locked="0"/>
    </xf>
    <xf numFmtId="0" fontId="9" fillId="5" borderId="27" xfId="0" applyNumberFormat="1" applyFont="1" applyFill="1" applyBorder="1" applyAlignment="1">
      <alignment horizontal="left"/>
    </xf>
    <xf numFmtId="0" fontId="9" fillId="5" borderId="22" xfId="0" applyNumberFormat="1" applyFont="1" applyFill="1" applyBorder="1" applyAlignment="1">
      <alignment horizontal="left"/>
    </xf>
    <xf numFmtId="41" fontId="10" fillId="5" borderId="2" xfId="0" applyNumberFormat="1" applyFont="1" applyFill="1" applyBorder="1" applyAlignment="1">
      <alignment horizontal="right"/>
    </xf>
    <xf numFmtId="41" fontId="10" fillId="5" borderId="3" xfId="0" applyNumberFormat="1" applyFont="1" applyFill="1" applyBorder="1" applyAlignment="1">
      <alignment horizontal="right"/>
    </xf>
    <xf numFmtId="41" fontId="9" fillId="4" borderId="4" xfId="0" applyNumberFormat="1" applyFont="1" applyFill="1" applyBorder="1" applyAlignment="1" applyProtection="1">
      <alignment horizontal="center"/>
      <protection locked="0"/>
    </xf>
    <xf numFmtId="41" fontId="9" fillId="4" borderId="42" xfId="0" applyNumberFormat="1" applyFont="1" applyFill="1" applyBorder="1" applyAlignment="1" applyProtection="1">
      <alignment horizontal="center"/>
      <protection locked="0"/>
    </xf>
    <xf numFmtId="41" fontId="10" fillId="4" borderId="39" xfId="0" applyNumberFormat="1" applyFont="1" applyFill="1" applyBorder="1" applyAlignment="1">
      <alignment horizontal="center"/>
    </xf>
    <xf numFmtId="41" fontId="10" fillId="4" borderId="69" xfId="0" applyNumberFormat="1" applyFont="1" applyFill="1" applyBorder="1" applyAlignment="1">
      <alignment horizontal="center"/>
    </xf>
    <xf numFmtId="0" fontId="20" fillId="5" borderId="47" xfId="0" applyNumberFormat="1" applyFont="1" applyFill="1" applyBorder="1" applyAlignment="1">
      <alignment horizontal="left" vertical="center"/>
    </xf>
    <xf numFmtId="0" fontId="20" fillId="5" borderId="32" xfId="0" applyNumberFormat="1" applyFont="1" applyFill="1" applyBorder="1" applyAlignment="1">
      <alignment horizontal="left" vertical="center"/>
    </xf>
    <xf numFmtId="0" fontId="20" fillId="5" borderId="70" xfId="0" applyNumberFormat="1" applyFont="1" applyFill="1" applyBorder="1" applyAlignment="1">
      <alignment horizontal="left" vertical="center"/>
    </xf>
    <xf numFmtId="0" fontId="20" fillId="0" borderId="47" xfId="0" applyNumberFormat="1" applyFont="1" applyFill="1" applyBorder="1" applyAlignment="1">
      <alignment horizontal="left" vertical="center"/>
    </xf>
    <xf numFmtId="0" fontId="20" fillId="0" borderId="32" xfId="0" applyNumberFormat="1" applyFont="1" applyFill="1" applyBorder="1" applyAlignment="1">
      <alignment horizontal="left" vertical="center"/>
    </xf>
    <xf numFmtId="0" fontId="20" fillId="0" borderId="33" xfId="0" applyNumberFormat="1" applyFont="1" applyFill="1" applyBorder="1" applyAlignment="1">
      <alignment horizontal="left" vertical="center"/>
    </xf>
    <xf numFmtId="0" fontId="20" fillId="5" borderId="71" xfId="0" applyNumberFormat="1" applyFont="1" applyFill="1" applyBorder="1" applyAlignment="1">
      <alignment horizontal="left" vertical="center"/>
    </xf>
    <xf numFmtId="0" fontId="20" fillId="5" borderId="72" xfId="0" applyNumberFormat="1" applyFont="1" applyFill="1" applyBorder="1" applyAlignment="1">
      <alignment horizontal="left" vertical="center"/>
    </xf>
    <xf numFmtId="0" fontId="20" fillId="5" borderId="44" xfId="0" applyNumberFormat="1" applyFont="1" applyFill="1" applyBorder="1" applyAlignment="1">
      <alignment horizontal="left" vertical="center"/>
    </xf>
    <xf numFmtId="0" fontId="20" fillId="5" borderId="0" xfId="0" applyNumberFormat="1" applyFont="1" applyFill="1" applyBorder="1" applyAlignment="1">
      <alignment horizontal="left" vertical="center"/>
    </xf>
    <xf numFmtId="41" fontId="10" fillId="5" borderId="27" xfId="0" applyNumberFormat="1" applyFont="1" applyFill="1" applyBorder="1" applyAlignment="1" applyProtection="1">
      <alignment horizontal="center"/>
      <protection/>
    </xf>
    <xf numFmtId="41" fontId="10" fillId="5" borderId="23" xfId="0" applyNumberFormat="1" applyFont="1" applyFill="1" applyBorder="1" applyAlignment="1" applyProtection="1">
      <alignment horizontal="center"/>
      <protection/>
    </xf>
    <xf numFmtId="41" fontId="10" fillId="5" borderId="18" xfId="0" applyNumberFormat="1" applyFont="1" applyFill="1" applyBorder="1" applyAlignment="1" applyProtection="1">
      <alignment horizontal="center"/>
      <protection/>
    </xf>
    <xf numFmtId="41" fontId="9" fillId="0" borderId="15" xfId="0" applyNumberFormat="1" applyFont="1" applyFill="1" applyBorder="1" applyAlignment="1" applyProtection="1">
      <alignment horizontal="center"/>
      <protection locked="0"/>
    </xf>
    <xf numFmtId="41" fontId="9" fillId="0" borderId="73" xfId="0" applyNumberFormat="1" applyFont="1" applyFill="1" applyBorder="1" applyAlignment="1" applyProtection="1">
      <alignment horizontal="center"/>
      <protection locked="0"/>
    </xf>
    <xf numFmtId="0" fontId="9" fillId="2" borderId="27" xfId="0" applyNumberFormat="1" applyFont="1" applyFill="1" applyBorder="1" applyAlignment="1" applyProtection="1">
      <alignment horizontal="left"/>
      <protection locked="0"/>
    </xf>
    <xf numFmtId="0" fontId="9" fillId="2" borderId="22" xfId="0" applyNumberFormat="1" applyFont="1" applyFill="1" applyBorder="1" applyAlignment="1" applyProtection="1">
      <alignment horizontal="left"/>
      <protection locked="0"/>
    </xf>
    <xf numFmtId="0" fontId="9" fillId="2" borderId="6" xfId="0" applyNumberFormat="1" applyFont="1" applyFill="1" applyBorder="1" applyAlignment="1" applyProtection="1">
      <alignment horizontal="center"/>
      <protection locked="0"/>
    </xf>
    <xf numFmtId="0" fontId="9" fillId="5" borderId="74" xfId="0" applyNumberFormat="1" applyFont="1" applyFill="1" applyBorder="1" applyAlignment="1">
      <alignment horizontal="center"/>
    </xf>
    <xf numFmtId="0" fontId="9" fillId="5" borderId="75" xfId="0" applyNumberFormat="1" applyFont="1" applyFill="1" applyBorder="1" applyAlignment="1">
      <alignment horizontal="center"/>
    </xf>
    <xf numFmtId="0" fontId="10" fillId="0" borderId="76" xfId="0" applyNumberFormat="1" applyFont="1" applyFill="1" applyBorder="1" applyAlignment="1">
      <alignment horizontal="center" vertical="center" wrapText="1"/>
    </xf>
    <xf numFmtId="0" fontId="10" fillId="0" borderId="77" xfId="0" applyNumberFormat="1" applyFont="1" applyFill="1" applyBorder="1" applyAlignment="1">
      <alignment horizontal="center" vertical="center" wrapText="1"/>
    </xf>
    <xf numFmtId="41" fontId="10" fillId="5" borderId="22" xfId="0" applyNumberFormat="1" applyFont="1" applyFill="1" applyBorder="1" applyAlignment="1" applyProtection="1">
      <alignment horizontal="center"/>
      <protection/>
    </xf>
    <xf numFmtId="0" fontId="21" fillId="5" borderId="78" xfId="0" applyFont="1" applyFill="1" applyBorder="1" applyAlignment="1">
      <alignment horizontal="center"/>
    </xf>
    <xf numFmtId="0" fontId="21" fillId="5" borderId="75" xfId="0" applyFont="1" applyFill="1" applyBorder="1" applyAlignment="1">
      <alignment horizontal="center"/>
    </xf>
    <xf numFmtId="0" fontId="10" fillId="0" borderId="79" xfId="0" applyNumberFormat="1" applyFont="1" applyFill="1" applyBorder="1" applyAlignment="1">
      <alignment horizontal="center" vertical="center" wrapText="1"/>
    </xf>
    <xf numFmtId="0" fontId="10" fillId="0" borderId="80" xfId="0" applyNumberFormat="1" applyFont="1" applyFill="1" applyBorder="1" applyAlignment="1">
      <alignment horizontal="center" vertical="center" wrapText="1"/>
    </xf>
    <xf numFmtId="41" fontId="9" fillId="5" borderId="27" xfId="0" applyNumberFormat="1" applyFont="1" applyFill="1" applyBorder="1" applyAlignment="1" applyProtection="1">
      <alignment horizontal="center"/>
      <protection locked="0"/>
    </xf>
    <xf numFmtId="41" fontId="9" fillId="5" borderId="23" xfId="0" applyNumberFormat="1" applyFont="1" applyFill="1" applyBorder="1" applyAlignment="1" applyProtection="1">
      <alignment horizontal="center"/>
      <protection locked="0"/>
    </xf>
    <xf numFmtId="41" fontId="9" fillId="5" borderId="22" xfId="0" applyNumberFormat="1" applyFont="1" applyFill="1" applyBorder="1" applyAlignment="1" applyProtection="1">
      <alignment horizontal="center"/>
      <protection locked="0"/>
    </xf>
    <xf numFmtId="0" fontId="10" fillId="0" borderId="81" xfId="0" applyNumberFormat="1" applyFont="1" applyFill="1" applyBorder="1" applyAlignment="1">
      <alignment horizontal="center" wrapText="1"/>
    </xf>
    <xf numFmtId="0" fontId="10" fillId="0" borderId="82" xfId="0" applyNumberFormat="1" applyFont="1" applyFill="1" applyBorder="1" applyAlignment="1">
      <alignment horizontal="center" wrapText="1"/>
    </xf>
    <xf numFmtId="0" fontId="10" fillId="0" borderId="83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0" fontId="20" fillId="0" borderId="70" xfId="0" applyNumberFormat="1" applyFont="1" applyFill="1" applyBorder="1" applyAlignment="1">
      <alignment horizontal="left" vertical="center"/>
    </xf>
    <xf numFmtId="41" fontId="10" fillId="2" borderId="2" xfId="0" applyNumberFormat="1" applyFont="1" applyFill="1" applyBorder="1" applyAlignment="1">
      <alignment horizontal="right"/>
    </xf>
    <xf numFmtId="41" fontId="10" fillId="2" borderId="63" xfId="0" applyNumberFormat="1" applyFont="1" applyFill="1" applyBorder="1" applyAlignment="1">
      <alignment horizontal="right"/>
    </xf>
    <xf numFmtId="41" fontId="10" fillId="2" borderId="3" xfId="0" applyNumberFormat="1" applyFont="1" applyFill="1" applyBorder="1" applyAlignment="1">
      <alignment horizontal="right"/>
    </xf>
    <xf numFmtId="41" fontId="10" fillId="2" borderId="68" xfId="0" applyNumberFormat="1" applyFont="1" applyFill="1" applyBorder="1" applyAlignment="1">
      <alignment horizontal="right"/>
    </xf>
    <xf numFmtId="0" fontId="10" fillId="0" borderId="76" xfId="0" applyNumberFormat="1" applyFont="1" applyFill="1" applyBorder="1" applyAlignment="1">
      <alignment horizontal="center" vertical="top" wrapText="1"/>
    </xf>
    <xf numFmtId="0" fontId="10" fillId="0" borderId="77" xfId="0" applyNumberFormat="1" applyFont="1" applyFill="1" applyBorder="1" applyAlignment="1">
      <alignment horizontal="center" vertical="top" wrapText="1"/>
    </xf>
    <xf numFmtId="41" fontId="10" fillId="0" borderId="27" xfId="0" applyNumberFormat="1" applyFont="1" applyFill="1" applyBorder="1" applyAlignment="1" applyProtection="1">
      <alignment horizontal="center"/>
      <protection/>
    </xf>
    <xf numFmtId="41" fontId="10" fillId="0" borderId="23" xfId="0" applyNumberFormat="1" applyFont="1" applyFill="1" applyBorder="1" applyAlignment="1" applyProtection="1">
      <alignment horizontal="center"/>
      <protection/>
    </xf>
    <xf numFmtId="41" fontId="10" fillId="0" borderId="22" xfId="0" applyNumberFormat="1" applyFont="1" applyFill="1" applyBorder="1" applyAlignment="1" applyProtection="1">
      <alignment horizontal="center"/>
      <protection/>
    </xf>
    <xf numFmtId="41" fontId="9" fillId="0" borderId="84" xfId="0" applyNumberFormat="1" applyFont="1" applyFill="1" applyBorder="1" applyAlignment="1" applyProtection="1">
      <alignment horizontal="center"/>
      <protection locked="0"/>
    </xf>
    <xf numFmtId="41" fontId="9" fillId="0" borderId="29" xfId="0" applyNumberFormat="1" applyFont="1" applyFill="1" applyBorder="1" applyAlignment="1" applyProtection="1">
      <alignment horizontal="center"/>
      <protection locked="0"/>
    </xf>
    <xf numFmtId="41" fontId="9" fillId="0" borderId="85" xfId="0" applyNumberFormat="1" applyFont="1" applyFill="1" applyBorder="1" applyAlignment="1" applyProtection="1">
      <alignment horizontal="center"/>
      <protection locked="0"/>
    </xf>
    <xf numFmtId="41" fontId="9" fillId="0" borderId="86" xfId="0" applyNumberFormat="1" applyFont="1" applyFill="1" applyBorder="1" applyAlignment="1" applyProtection="1">
      <alignment horizontal="center"/>
      <protection locked="0"/>
    </xf>
    <xf numFmtId="41" fontId="9" fillId="0" borderId="32" xfId="0" applyNumberFormat="1" applyFont="1" applyFill="1" applyBorder="1" applyAlignment="1" applyProtection="1">
      <alignment horizontal="center"/>
      <protection locked="0"/>
    </xf>
    <xf numFmtId="41" fontId="9" fillId="0" borderId="33" xfId="0" applyNumberFormat="1" applyFont="1" applyFill="1" applyBorder="1" applyAlignment="1" applyProtection="1">
      <alignment horizontal="center"/>
      <protection locked="0"/>
    </xf>
    <xf numFmtId="0" fontId="19" fillId="0" borderId="27" xfId="0" applyNumberFormat="1" applyFont="1" applyFill="1" applyBorder="1" applyAlignment="1" applyProtection="1">
      <alignment horizontal="center" shrinkToFit="1"/>
      <protection locked="0"/>
    </xf>
    <xf numFmtId="0" fontId="19" fillId="0" borderId="23" xfId="0" applyNumberFormat="1" applyFont="1" applyFill="1" applyBorder="1" applyAlignment="1" applyProtection="1">
      <alignment horizontal="center" shrinkToFit="1"/>
      <protection locked="0"/>
    </xf>
    <xf numFmtId="0" fontId="19" fillId="0" borderId="22" xfId="0" applyNumberFormat="1" applyFont="1" applyFill="1" applyBorder="1" applyAlignment="1" applyProtection="1">
      <alignment horizontal="center" shrinkToFit="1"/>
      <protection locked="0"/>
    </xf>
    <xf numFmtId="41" fontId="3" fillId="4" borderId="6" xfId="0" applyNumberFormat="1" applyFont="1" applyFill="1" applyBorder="1" applyAlignment="1">
      <alignment horizontal="center"/>
    </xf>
    <xf numFmtId="41" fontId="9" fillId="0" borderId="87" xfId="0" applyNumberFormat="1" applyFont="1" applyFill="1" applyBorder="1" applyAlignment="1" applyProtection="1">
      <alignment horizontal="center"/>
      <protection locked="0"/>
    </xf>
    <xf numFmtId="0" fontId="10" fillId="0" borderId="71" xfId="0" applyNumberFormat="1" applyFont="1" applyFill="1" applyBorder="1" applyAlignment="1">
      <alignment horizontal="left" textRotation="45" wrapText="1"/>
    </xf>
    <xf numFmtId="0" fontId="10" fillId="0" borderId="44" xfId="0" applyNumberFormat="1" applyFont="1" applyFill="1" applyBorder="1" applyAlignment="1">
      <alignment horizontal="left" textRotation="45" wrapText="1"/>
    </xf>
    <xf numFmtId="0" fontId="10" fillId="0" borderId="88" xfId="0" applyNumberFormat="1" applyFont="1" applyFill="1" applyBorder="1" applyAlignment="1">
      <alignment horizontal="left" textRotation="45" wrapText="1"/>
    </xf>
    <xf numFmtId="0" fontId="10" fillId="0" borderId="16" xfId="0" applyNumberFormat="1" applyFont="1" applyFill="1" applyBorder="1" applyAlignment="1">
      <alignment horizontal="left" textRotation="45"/>
    </xf>
    <xf numFmtId="0" fontId="10" fillId="0" borderId="8" xfId="0" applyNumberFormat="1" applyFont="1" applyFill="1" applyBorder="1" applyAlignment="1">
      <alignment horizontal="left" textRotation="45"/>
    </xf>
    <xf numFmtId="0" fontId="10" fillId="0" borderId="89" xfId="0" applyNumberFormat="1" applyFont="1" applyFill="1" applyBorder="1" applyAlignment="1">
      <alignment horizontal="left" textRotation="45"/>
    </xf>
    <xf numFmtId="0" fontId="10" fillId="0" borderId="90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0" fontId="10" fillId="0" borderId="63" xfId="0" applyNumberFormat="1" applyFont="1" applyFill="1" applyBorder="1" applyAlignment="1">
      <alignment horizontal="left"/>
    </xf>
    <xf numFmtId="0" fontId="10" fillId="0" borderId="88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10" fillId="0" borderId="68" xfId="0" applyNumberFormat="1" applyFont="1" applyFill="1" applyBorder="1" applyAlignment="1">
      <alignment horizontal="left"/>
    </xf>
    <xf numFmtId="0" fontId="10" fillId="4" borderId="21" xfId="0" applyNumberFormat="1" applyFont="1" applyFill="1" applyBorder="1" applyAlignment="1">
      <alignment horizontal="left"/>
    </xf>
    <xf numFmtId="0" fontId="10" fillId="4" borderId="23" xfId="0" applyNumberFormat="1" applyFont="1" applyFill="1" applyBorder="1" applyAlignment="1">
      <alignment horizontal="left"/>
    </xf>
    <xf numFmtId="0" fontId="10" fillId="4" borderId="22" xfId="0" applyNumberFormat="1" applyFont="1" applyFill="1" applyBorder="1" applyAlignment="1">
      <alignment horizontal="left"/>
    </xf>
    <xf numFmtId="0" fontId="20" fillId="5" borderId="33" xfId="0" applyNumberFormat="1" applyFont="1" applyFill="1" applyBorder="1" applyAlignment="1">
      <alignment horizontal="left" vertical="center"/>
    </xf>
    <xf numFmtId="41" fontId="9" fillId="5" borderId="91" xfId="0" applyNumberFormat="1" applyFont="1" applyFill="1" applyBorder="1" applyAlignment="1" applyProtection="1">
      <alignment horizontal="center"/>
      <protection locked="0"/>
    </xf>
    <xf numFmtId="41" fontId="9" fillId="5" borderId="30" xfId="0" applyNumberFormat="1" applyFont="1" applyFill="1" applyBorder="1" applyAlignment="1" applyProtection="1">
      <alignment horizontal="center"/>
      <protection locked="0"/>
    </xf>
    <xf numFmtId="41" fontId="9" fillId="5" borderId="92" xfId="0" applyNumberFormat="1" applyFont="1" applyFill="1" applyBorder="1" applyAlignment="1" applyProtection="1">
      <alignment horizontal="center"/>
      <protection locked="0"/>
    </xf>
    <xf numFmtId="0" fontId="9" fillId="4" borderId="6" xfId="0" applyNumberFormat="1" applyFont="1" applyFill="1" applyBorder="1" applyAlignment="1">
      <alignment horizontal="center"/>
    </xf>
    <xf numFmtId="41" fontId="9" fillId="5" borderId="86" xfId="0" applyNumberFormat="1" applyFont="1" applyFill="1" applyBorder="1" applyAlignment="1" applyProtection="1">
      <alignment horizontal="center"/>
      <protection locked="0"/>
    </xf>
    <xf numFmtId="41" fontId="9" fillId="5" borderId="32" xfId="0" applyNumberFormat="1" applyFont="1" applyFill="1" applyBorder="1" applyAlignment="1" applyProtection="1">
      <alignment horizontal="center"/>
      <protection locked="0"/>
    </xf>
    <xf numFmtId="41" fontId="9" fillId="5" borderId="33" xfId="0" applyNumberFormat="1" applyFont="1" applyFill="1" applyBorder="1" applyAlignment="1" applyProtection="1">
      <alignment horizontal="center"/>
      <protection locked="0"/>
    </xf>
    <xf numFmtId="41" fontId="9" fillId="0" borderId="93" xfId="0" applyNumberFormat="1" applyFont="1" applyFill="1" applyBorder="1" applyAlignment="1" applyProtection="1">
      <alignment horizontal="center"/>
      <protection locked="0"/>
    </xf>
    <xf numFmtId="41" fontId="9" fillId="0" borderId="23" xfId="0" applyNumberFormat="1" applyFont="1" applyFill="1" applyBorder="1" applyAlignment="1" applyProtection="1">
      <alignment horizontal="center"/>
      <protection locked="0"/>
    </xf>
    <xf numFmtId="41" fontId="9" fillId="0" borderId="94" xfId="0" applyNumberFormat="1" applyFont="1" applyFill="1" applyBorder="1" applyAlignment="1" applyProtection="1">
      <alignment horizontal="center"/>
      <protection locked="0"/>
    </xf>
    <xf numFmtId="0" fontId="20" fillId="0" borderId="47" xfId="0" applyNumberFormat="1" applyFont="1" applyFill="1" applyBorder="1" applyAlignment="1">
      <alignment horizontal="left" vertical="center" shrinkToFit="1"/>
    </xf>
    <xf numFmtId="0" fontId="20" fillId="0" borderId="32" xfId="0" applyNumberFormat="1" applyFont="1" applyFill="1" applyBorder="1" applyAlignment="1">
      <alignment horizontal="left" vertical="center" shrinkToFit="1"/>
    </xf>
    <xf numFmtId="0" fontId="20" fillId="0" borderId="33" xfId="0" applyNumberFormat="1" applyFont="1" applyFill="1" applyBorder="1" applyAlignment="1">
      <alignment horizontal="left" vertical="center" shrinkToFit="1"/>
    </xf>
    <xf numFmtId="41" fontId="10" fillId="5" borderId="2" xfId="0" applyNumberFormat="1" applyFont="1" applyFill="1" applyBorder="1" applyAlignment="1">
      <alignment horizontal="left"/>
    </xf>
    <xf numFmtId="41" fontId="10" fillId="5" borderId="3" xfId="0" applyNumberFormat="1" applyFont="1" applyFill="1" applyBorder="1" applyAlignment="1">
      <alignment horizontal="left"/>
    </xf>
    <xf numFmtId="0" fontId="10" fillId="4" borderId="19" xfId="0" applyNumberFormat="1" applyFont="1" applyFill="1" applyBorder="1" applyAlignment="1">
      <alignment horizontal="center" vertical="top"/>
    </xf>
    <xf numFmtId="0" fontId="10" fillId="4" borderId="1" xfId="0" applyNumberFormat="1" applyFont="1" applyFill="1" applyBorder="1" applyAlignment="1">
      <alignment horizontal="center" vertical="top"/>
    </xf>
    <xf numFmtId="0" fontId="10" fillId="4" borderId="20" xfId="0" applyNumberFormat="1" applyFont="1" applyFill="1" applyBorder="1" applyAlignment="1">
      <alignment horizontal="center" vertical="top"/>
    </xf>
    <xf numFmtId="0" fontId="10" fillId="4" borderId="27" xfId="0" applyNumberFormat="1" applyFont="1" applyFill="1" applyBorder="1" applyAlignment="1">
      <alignment horizontal="center" vertical="top"/>
    </xf>
    <xf numFmtId="0" fontId="10" fillId="4" borderId="23" xfId="0" applyNumberFormat="1" applyFont="1" applyFill="1" applyBorder="1" applyAlignment="1">
      <alignment horizontal="center" vertical="top"/>
    </xf>
    <xf numFmtId="41" fontId="9" fillId="5" borderId="87" xfId="0" applyNumberFormat="1" applyFont="1" applyFill="1" applyBorder="1" applyAlignment="1" applyProtection="1">
      <alignment horizontal="center"/>
      <protection locked="0"/>
    </xf>
    <xf numFmtId="41" fontId="9" fillId="0" borderId="95" xfId="0" applyNumberFormat="1" applyFont="1" applyFill="1" applyBorder="1" applyAlignment="1" applyProtection="1">
      <alignment horizontal="center"/>
      <protection locked="0"/>
    </xf>
    <xf numFmtId="41" fontId="9" fillId="0" borderId="18" xfId="0" applyNumberFormat="1" applyFont="1" applyFill="1" applyBorder="1" applyAlignment="1" applyProtection="1">
      <alignment horizontal="center"/>
      <protection locked="0"/>
    </xf>
    <xf numFmtId="0" fontId="9" fillId="2" borderId="23" xfId="0" applyNumberFormat="1" applyFont="1" applyFill="1" applyBorder="1" applyAlignment="1" applyProtection="1">
      <alignment horizontal="left"/>
      <protection locked="0"/>
    </xf>
    <xf numFmtId="41" fontId="9" fillId="5" borderId="27" xfId="0" applyNumberFormat="1" applyFont="1" applyFill="1" applyBorder="1" applyAlignment="1" applyProtection="1">
      <alignment horizontal="center"/>
      <protection/>
    </xf>
    <xf numFmtId="41" fontId="9" fillId="5" borderId="23" xfId="0" applyNumberFormat="1" applyFont="1" applyFill="1" applyBorder="1" applyAlignment="1" applyProtection="1">
      <alignment horizontal="center"/>
      <protection/>
    </xf>
    <xf numFmtId="41" fontId="9" fillId="5" borderId="18" xfId="0" applyNumberFormat="1" applyFont="1" applyFill="1" applyBorder="1" applyAlignment="1" applyProtection="1">
      <alignment horizontal="center"/>
      <protection/>
    </xf>
    <xf numFmtId="41" fontId="10" fillId="0" borderId="18" xfId="0" applyNumberFormat="1" applyFont="1" applyFill="1" applyBorder="1" applyAlignment="1" applyProtection="1">
      <alignment horizontal="center"/>
      <protection/>
    </xf>
    <xf numFmtId="41" fontId="9" fillId="5" borderId="96" xfId="0" applyNumberFormat="1" applyFont="1" applyFill="1" applyBorder="1" applyAlignment="1" applyProtection="1">
      <alignment horizontal="center"/>
      <protection locked="0"/>
    </xf>
    <xf numFmtId="0" fontId="20" fillId="5" borderId="46" xfId="0" applyNumberFormat="1" applyFont="1" applyFill="1" applyBorder="1" applyAlignment="1">
      <alignment horizontal="left" vertical="center"/>
    </xf>
    <xf numFmtId="0" fontId="20" fillId="5" borderId="30" xfId="0" applyNumberFormat="1" applyFont="1" applyFill="1" applyBorder="1" applyAlignment="1">
      <alignment horizontal="left" vertical="center"/>
    </xf>
    <xf numFmtId="0" fontId="20" fillId="5" borderId="31" xfId="0" applyNumberFormat="1" applyFont="1" applyFill="1" applyBorder="1" applyAlignment="1">
      <alignment horizontal="left" vertical="center"/>
    </xf>
    <xf numFmtId="0" fontId="9" fillId="0" borderId="62" xfId="0" applyFont="1" applyFill="1" applyBorder="1" applyAlignment="1" applyProtection="1">
      <alignment horizontal="center"/>
      <protection locked="0"/>
    </xf>
    <xf numFmtId="0" fontId="9" fillId="0" borderId="63" xfId="0" applyFont="1" applyFill="1" applyBorder="1" applyAlignment="1" applyProtection="1">
      <alignment horizontal="center"/>
      <protection locked="0"/>
    </xf>
    <xf numFmtId="41" fontId="10" fillId="2" borderId="27" xfId="0" applyNumberFormat="1" applyFont="1" applyBorder="1" applyAlignment="1" applyProtection="1">
      <alignment horizontal="center"/>
      <protection/>
    </xf>
    <xf numFmtId="41" fontId="10" fillId="2" borderId="23" xfId="0" applyNumberFormat="1" applyFont="1" applyBorder="1" applyAlignment="1" applyProtection="1">
      <alignment horizontal="center"/>
      <protection/>
    </xf>
    <xf numFmtId="41" fontId="10" fillId="2" borderId="18" xfId="0" applyNumberFormat="1" applyFont="1" applyBorder="1" applyAlignment="1" applyProtection="1">
      <alignment horizontal="center"/>
      <protection/>
    </xf>
    <xf numFmtId="41" fontId="9" fillId="2" borderId="86" xfId="0" applyNumberFormat="1" applyFont="1" applyBorder="1" applyAlignment="1" applyProtection="1">
      <alignment horizontal="center"/>
      <protection locked="0"/>
    </xf>
    <xf numFmtId="41" fontId="9" fillId="2" borderId="32" xfId="0" applyNumberFormat="1" applyFont="1" applyBorder="1" applyAlignment="1" applyProtection="1">
      <alignment horizontal="center"/>
      <protection locked="0"/>
    </xf>
    <xf numFmtId="41" fontId="9" fillId="2" borderId="87" xfId="0" applyNumberFormat="1" applyFont="1" applyBorder="1" applyAlignment="1" applyProtection="1">
      <alignment horizontal="center"/>
      <protection locked="0"/>
    </xf>
    <xf numFmtId="41" fontId="9" fillId="2" borderId="33" xfId="0" applyNumberFormat="1" applyFont="1" applyBorder="1" applyAlignment="1" applyProtection="1">
      <alignment horizontal="center"/>
      <protection locked="0"/>
    </xf>
    <xf numFmtId="0" fontId="20" fillId="0" borderId="46" xfId="0" applyNumberFormat="1" applyFont="1" applyFill="1" applyBorder="1" applyAlignment="1">
      <alignment horizontal="left" vertical="center"/>
    </xf>
    <xf numFmtId="0" fontId="20" fillId="0" borderId="30" xfId="0" applyNumberFormat="1" applyFont="1" applyFill="1" applyBorder="1" applyAlignment="1">
      <alignment horizontal="left" vertical="center"/>
    </xf>
    <xf numFmtId="0" fontId="20" fillId="0" borderId="31" xfId="0" applyNumberFormat="1" applyFont="1" applyFill="1" applyBorder="1" applyAlignment="1">
      <alignment horizontal="left" vertical="center"/>
    </xf>
    <xf numFmtId="0" fontId="20" fillId="0" borderId="28" xfId="0" applyNumberFormat="1" applyFont="1" applyFill="1" applyBorder="1" applyAlignment="1">
      <alignment horizontal="left" vertical="center" shrinkToFit="1"/>
    </xf>
    <xf numFmtId="0" fontId="20" fillId="0" borderId="29" xfId="0" applyNumberFormat="1" applyFont="1" applyFill="1" applyBorder="1" applyAlignment="1">
      <alignment horizontal="left" vertical="center" shrinkToFit="1"/>
    </xf>
    <xf numFmtId="0" fontId="20" fillId="0" borderId="85" xfId="0" applyNumberFormat="1" applyFont="1" applyFill="1" applyBorder="1" applyAlignment="1">
      <alignment horizontal="left" vertical="center" shrinkToFit="1"/>
    </xf>
    <xf numFmtId="41" fontId="9" fillId="2" borderId="84" xfId="0" applyNumberFormat="1" applyFont="1" applyBorder="1" applyAlignment="1" applyProtection="1">
      <alignment horizontal="center"/>
      <protection locked="0"/>
    </xf>
    <xf numFmtId="41" fontId="9" fillId="2" borderId="29" xfId="0" applyNumberFormat="1" applyFont="1" applyBorder="1" applyAlignment="1" applyProtection="1">
      <alignment horizontal="center"/>
      <protection locked="0"/>
    </xf>
    <xf numFmtId="41" fontId="9" fillId="2" borderId="85" xfId="0" applyNumberFormat="1" applyFont="1" applyBorder="1" applyAlignment="1" applyProtection="1">
      <alignment horizontal="center"/>
      <protection locked="0"/>
    </xf>
    <xf numFmtId="0" fontId="10" fillId="0" borderId="43" xfId="0" applyNumberFormat="1" applyFont="1" applyFill="1" applyBorder="1" applyAlignment="1">
      <alignment horizontal="left" textRotation="45" wrapText="1"/>
    </xf>
    <xf numFmtId="0" fontId="10" fillId="0" borderId="54" xfId="0" applyNumberFormat="1" applyFont="1" applyFill="1" applyBorder="1" applyAlignment="1">
      <alignment horizontal="left" textRotation="45"/>
    </xf>
    <xf numFmtId="41" fontId="9" fillId="2" borderId="93" xfId="0" applyNumberFormat="1" applyFont="1" applyBorder="1" applyAlignment="1" applyProtection="1">
      <alignment horizontal="center"/>
      <protection locked="0"/>
    </xf>
    <xf numFmtId="41" fontId="9" fillId="2" borderId="23" xfId="0" applyNumberFormat="1" applyFont="1" applyBorder="1" applyAlignment="1" applyProtection="1">
      <alignment horizontal="center"/>
      <protection locked="0"/>
    </xf>
    <xf numFmtId="41" fontId="9" fillId="2" borderId="94" xfId="0" applyNumberFormat="1" applyFont="1" applyBorder="1" applyAlignment="1" applyProtection="1">
      <alignment horizontal="center"/>
      <protection locked="0"/>
    </xf>
    <xf numFmtId="41" fontId="10" fillId="2" borderId="22" xfId="0" applyNumberFormat="1" applyFont="1" applyBorder="1" applyAlignment="1" applyProtection="1">
      <alignment horizontal="center"/>
      <protection/>
    </xf>
    <xf numFmtId="0" fontId="9" fillId="5" borderId="42" xfId="0" applyFont="1" applyFill="1" applyBorder="1" applyAlignment="1">
      <alignment horizontal="center"/>
    </xf>
    <xf numFmtId="0" fontId="9" fillId="2" borderId="15" xfId="0" applyNumberFormat="1" applyFont="1" applyFill="1" applyBorder="1" applyAlignment="1" applyProtection="1">
      <alignment horizontal="center"/>
      <protection/>
    </xf>
    <xf numFmtId="0" fontId="9" fillId="2" borderId="97" xfId="0" applyNumberFormat="1" applyFont="1" applyFill="1" applyBorder="1" applyAlignment="1" applyProtection="1">
      <alignment horizontal="center"/>
      <protection/>
    </xf>
    <xf numFmtId="0" fontId="9" fillId="5" borderId="42" xfId="0" applyNumberFormat="1" applyFont="1" applyFill="1" applyBorder="1" applyAlignment="1">
      <alignment horizontal="center"/>
    </xf>
    <xf numFmtId="0" fontId="9" fillId="5" borderId="60" xfId="0" applyNumberFormat="1" applyFont="1" applyFill="1" applyBorder="1" applyAlignment="1">
      <alignment horizontal="center"/>
    </xf>
    <xf numFmtId="0" fontId="20" fillId="5" borderId="98" xfId="0" applyNumberFormat="1" applyFont="1" applyFill="1" applyBorder="1" applyAlignment="1">
      <alignment horizontal="left" vertical="center"/>
    </xf>
    <xf numFmtId="0" fontId="20" fillId="5" borderId="9" xfId="0" applyNumberFormat="1" applyFont="1" applyFill="1" applyBorder="1" applyAlignment="1">
      <alignment horizontal="left" vertical="center"/>
    </xf>
    <xf numFmtId="41" fontId="9" fillId="2" borderId="95" xfId="0" applyNumberFormat="1" applyFont="1" applyBorder="1" applyAlignment="1" applyProtection="1">
      <alignment horizontal="center"/>
      <protection locked="0"/>
    </xf>
    <xf numFmtId="41" fontId="9" fillId="2" borderId="18" xfId="0" applyNumberFormat="1" applyFont="1" applyBorder="1" applyAlignment="1" applyProtection="1">
      <alignment horizontal="center"/>
      <protection locked="0"/>
    </xf>
    <xf numFmtId="41" fontId="9" fillId="2" borderId="99" xfId="0" applyNumberFormat="1" applyFont="1" applyBorder="1" applyAlignment="1" applyProtection="1">
      <alignment horizontal="center"/>
      <protection locked="0"/>
    </xf>
    <xf numFmtId="41" fontId="9" fillId="2" borderId="2" xfId="0" applyNumberFormat="1" applyFont="1" applyBorder="1" applyAlignment="1" applyProtection="1">
      <alignment horizontal="center"/>
      <protection locked="0"/>
    </xf>
    <xf numFmtId="41" fontId="9" fillId="2" borderId="100" xfId="0" applyNumberFormat="1" applyFont="1" applyBorder="1" applyAlignment="1" applyProtection="1">
      <alignment horizontal="center"/>
      <protection locked="0"/>
    </xf>
    <xf numFmtId="0" fontId="9" fillId="4" borderId="101" xfId="0" applyNumberFormat="1" applyFont="1" applyFill="1" applyBorder="1" applyAlignment="1">
      <alignment horizontal="center"/>
    </xf>
    <xf numFmtId="0" fontId="9" fillId="4" borderId="102" xfId="0" applyNumberFormat="1" applyFont="1" applyFill="1" applyBorder="1" applyAlignment="1">
      <alignment horizontal="center"/>
    </xf>
    <xf numFmtId="41" fontId="10" fillId="5" borderId="2" xfId="0" applyNumberFormat="1" applyFont="1" applyFill="1" applyBorder="1" applyAlignment="1">
      <alignment horizontal="center"/>
    </xf>
    <xf numFmtId="41" fontId="10" fillId="5" borderId="63" xfId="0" applyNumberFormat="1" applyFont="1" applyFill="1" applyBorder="1" applyAlignment="1">
      <alignment horizontal="center"/>
    </xf>
    <xf numFmtId="41" fontId="10" fillId="5" borderId="0" xfId="0" applyNumberFormat="1" applyFont="1" applyFill="1" applyBorder="1" applyAlignment="1">
      <alignment horizontal="center"/>
    </xf>
    <xf numFmtId="41" fontId="10" fillId="5" borderId="25" xfId="0" applyNumberFormat="1" applyFont="1" applyFill="1" applyBorder="1" applyAlignment="1">
      <alignment horizontal="center"/>
    </xf>
    <xf numFmtId="41" fontId="10" fillId="5" borderId="9" xfId="0" applyNumberFormat="1" applyFont="1" applyFill="1" applyBorder="1" applyAlignment="1">
      <alignment horizontal="center"/>
    </xf>
    <xf numFmtId="41" fontId="10" fillId="5" borderId="103" xfId="0" applyNumberFormat="1" applyFont="1" applyFill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dxfs count="2">
    <dxf>
      <fill>
        <patternFill patternType="none">
          <bgColor indexed="65"/>
        </patternFill>
      </fill>
      <border/>
    </dxf>
    <dxf>
      <fill>
        <patternFill patternType="lightUp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5"/>
  <sheetViews>
    <sheetView workbookViewId="0" topLeftCell="A25">
      <selection activeCell="D47" sqref="D47"/>
    </sheetView>
  </sheetViews>
  <sheetFormatPr defaultColWidth="8.88671875" defaultRowHeight="15"/>
  <cols>
    <col min="4" max="4" width="41.88671875" style="0" customWidth="1"/>
  </cols>
  <sheetData>
    <row r="1" spans="1:11" ht="15">
      <c r="A1" s="4"/>
      <c r="B1" s="7"/>
      <c r="C1" s="8"/>
      <c r="D1" s="8"/>
      <c r="E1" s="8"/>
      <c r="F1" s="8"/>
      <c r="G1" s="7"/>
      <c r="H1" s="7"/>
      <c r="I1" s="7"/>
      <c r="J1" s="7"/>
      <c r="K1" s="4"/>
    </row>
    <row r="2" spans="1:11" ht="15">
      <c r="A2" s="5"/>
      <c r="B2" s="9" t="s">
        <v>4</v>
      </c>
      <c r="C2" s="10"/>
      <c r="D2" s="8"/>
      <c r="E2" s="8"/>
      <c r="F2" s="8"/>
      <c r="G2" s="11"/>
      <c r="H2" s="11"/>
      <c r="I2" s="11"/>
      <c r="J2" s="11"/>
      <c r="K2" s="5"/>
    </row>
    <row r="3" spans="1:11" ht="15">
      <c r="A3" s="9" t="s">
        <v>6</v>
      </c>
      <c r="B3" s="10"/>
      <c r="C3" s="10"/>
      <c r="D3" s="10"/>
      <c r="E3" s="10"/>
      <c r="F3" s="11"/>
      <c r="G3" s="11"/>
      <c r="H3" s="11"/>
      <c r="I3" s="11"/>
      <c r="J3" s="5"/>
      <c r="K3" s="5"/>
    </row>
    <row r="4" spans="1:11" ht="15">
      <c r="A4" s="5"/>
      <c r="B4" s="9" t="s">
        <v>9</v>
      </c>
      <c r="C4" s="10"/>
      <c r="D4" s="8"/>
      <c r="E4" s="10"/>
      <c r="F4" s="10"/>
      <c r="G4" s="11"/>
      <c r="H4" s="11"/>
      <c r="I4" s="11"/>
      <c r="J4" s="11"/>
      <c r="K4" s="5"/>
    </row>
    <row r="5" spans="1:11" ht="15">
      <c r="A5" s="22"/>
      <c r="B5" s="12" t="s">
        <v>2</v>
      </c>
      <c r="C5" s="12" t="s">
        <v>2</v>
      </c>
      <c r="D5" s="12"/>
      <c r="E5" s="12"/>
      <c r="F5" s="12"/>
      <c r="G5" s="12"/>
      <c r="H5" s="12"/>
      <c r="I5" s="12"/>
      <c r="J5" s="6"/>
      <c r="K5" s="6"/>
    </row>
    <row r="6" spans="1:11" ht="15">
      <c r="A6" s="5"/>
      <c r="B6" s="23"/>
      <c r="C6" s="24" t="s">
        <v>2</v>
      </c>
      <c r="D6" s="24" t="s">
        <v>2</v>
      </c>
      <c r="E6" s="24"/>
      <c r="F6" s="24"/>
      <c r="G6" s="24" t="s">
        <v>2</v>
      </c>
      <c r="H6" s="24"/>
      <c r="I6" s="24"/>
      <c r="J6" s="24"/>
      <c r="K6" s="5"/>
    </row>
    <row r="7" spans="1:11" ht="15">
      <c r="A7" s="22"/>
      <c r="B7" s="7" t="s">
        <v>2</v>
      </c>
      <c r="C7" s="25" t="s">
        <v>2</v>
      </c>
      <c r="D7" s="25"/>
      <c r="E7" s="25"/>
      <c r="F7" s="25"/>
      <c r="G7" s="25"/>
      <c r="H7" s="25"/>
      <c r="I7" s="25"/>
      <c r="J7" s="26"/>
      <c r="K7" s="5"/>
    </row>
    <row r="8" spans="1:11" ht="15">
      <c r="A8" s="5"/>
      <c r="B8" s="22"/>
      <c r="C8" s="7"/>
      <c r="D8" s="11"/>
      <c r="E8" s="11"/>
      <c r="F8" s="11"/>
      <c r="G8" s="11"/>
      <c r="H8" s="11"/>
      <c r="I8" s="11"/>
      <c r="J8" s="11"/>
      <c r="K8" s="5"/>
    </row>
    <row r="9" spans="1:11" ht="15">
      <c r="A9" s="15" t="s">
        <v>21</v>
      </c>
      <c r="B9" s="11"/>
      <c r="C9" s="7"/>
      <c r="D9" s="11"/>
      <c r="E9" s="11"/>
      <c r="F9" s="11"/>
      <c r="G9" s="11"/>
      <c r="H9" s="11"/>
      <c r="I9" s="11"/>
      <c r="J9" s="11"/>
      <c r="K9" s="5"/>
    </row>
    <row r="10" spans="1:11" ht="15">
      <c r="A10" s="15" t="s">
        <v>24</v>
      </c>
      <c r="B10" s="11" t="s">
        <v>25</v>
      </c>
      <c r="C10" s="11"/>
      <c r="D10" s="11"/>
      <c r="E10" s="9" t="s">
        <v>26</v>
      </c>
      <c r="F10" s="11" t="s">
        <v>27</v>
      </c>
      <c r="G10" s="11"/>
      <c r="H10" s="11"/>
      <c r="I10" s="11"/>
      <c r="J10" s="11"/>
      <c r="K10" s="5"/>
    </row>
    <row r="11" spans="1:11" ht="15">
      <c r="A11" s="15" t="s">
        <v>28</v>
      </c>
      <c r="B11" s="11" t="s">
        <v>29</v>
      </c>
      <c r="C11" s="11"/>
      <c r="D11" s="11"/>
      <c r="E11" s="9"/>
      <c r="F11" s="11" t="s">
        <v>30</v>
      </c>
      <c r="G11" s="11"/>
      <c r="H11" s="11"/>
      <c r="I11" s="11"/>
      <c r="J11" s="11"/>
      <c r="K11" s="5"/>
    </row>
    <row r="12" spans="1:11" ht="15">
      <c r="A12" s="15" t="s">
        <v>31</v>
      </c>
      <c r="B12" s="27" t="s">
        <v>32</v>
      </c>
      <c r="C12" s="11"/>
      <c r="D12" s="11"/>
      <c r="E12" s="9"/>
      <c r="F12" s="11" t="s">
        <v>33</v>
      </c>
      <c r="G12" s="11"/>
      <c r="H12" s="11"/>
      <c r="I12" s="11"/>
      <c r="J12" s="11"/>
      <c r="K12" s="5"/>
    </row>
    <row r="13" spans="1:11" ht="15">
      <c r="A13" s="28"/>
      <c r="B13" s="11" t="s">
        <v>34</v>
      </c>
      <c r="C13" s="12"/>
      <c r="D13" s="12"/>
      <c r="E13" s="9" t="s">
        <v>35</v>
      </c>
      <c r="F13" s="27" t="s">
        <v>36</v>
      </c>
      <c r="G13" s="12"/>
      <c r="H13" s="12"/>
      <c r="I13" s="12"/>
      <c r="J13" s="12"/>
      <c r="K13" s="6"/>
    </row>
    <row r="14" spans="1:11" ht="15">
      <c r="A14" s="28"/>
      <c r="B14" s="11" t="s">
        <v>118</v>
      </c>
      <c r="C14" s="24"/>
      <c r="D14" s="24"/>
      <c r="E14" s="9" t="s">
        <v>37</v>
      </c>
      <c r="F14" s="24" t="s">
        <v>38</v>
      </c>
      <c r="G14" s="24"/>
      <c r="H14" s="24"/>
      <c r="I14" s="29"/>
      <c r="J14" s="24"/>
      <c r="K14" s="5"/>
    </row>
    <row r="15" spans="1:11" ht="15">
      <c r="A15" s="28"/>
      <c r="B15" s="11" t="s">
        <v>119</v>
      </c>
      <c r="C15" s="25"/>
      <c r="D15" s="25"/>
      <c r="E15" s="9" t="s">
        <v>39</v>
      </c>
      <c r="F15" s="25" t="s">
        <v>40</v>
      </c>
      <c r="G15" s="25"/>
      <c r="H15" s="25"/>
      <c r="I15" s="30"/>
      <c r="J15" s="25"/>
      <c r="K15" s="26"/>
    </row>
    <row r="16" spans="1:11" ht="15">
      <c r="A16" s="28"/>
      <c r="B16" s="11"/>
      <c r="C16" s="11" t="s">
        <v>120</v>
      </c>
      <c r="D16" s="11"/>
      <c r="E16" s="9"/>
      <c r="F16" s="11" t="s">
        <v>41</v>
      </c>
      <c r="G16" s="11"/>
      <c r="H16" s="11"/>
      <c r="I16" s="11"/>
      <c r="J16" s="11"/>
      <c r="K16" s="5"/>
    </row>
    <row r="17" spans="1:11" ht="15">
      <c r="A17" s="15"/>
      <c r="B17" s="11"/>
      <c r="C17" s="11" t="s">
        <v>42</v>
      </c>
      <c r="D17" s="11"/>
      <c r="E17" s="9"/>
      <c r="F17" s="11" t="s">
        <v>43</v>
      </c>
      <c r="G17" s="11"/>
      <c r="H17" s="11"/>
      <c r="I17" s="11"/>
      <c r="J17" s="11"/>
      <c r="K17" s="5"/>
    </row>
    <row r="18" spans="1:11" ht="15">
      <c r="A18" s="15"/>
      <c r="B18" s="22"/>
      <c r="C18" s="11" t="s">
        <v>44</v>
      </c>
      <c r="D18" s="11"/>
      <c r="E18" s="9" t="s">
        <v>45</v>
      </c>
      <c r="F18" s="11" t="s">
        <v>46</v>
      </c>
      <c r="G18" s="11"/>
      <c r="H18" s="11"/>
      <c r="I18" s="11"/>
      <c r="J18" s="11"/>
      <c r="K18" s="5"/>
    </row>
    <row r="19" spans="1:11" ht="15">
      <c r="A19" s="15"/>
      <c r="B19" s="11"/>
      <c r="C19" s="11" t="s">
        <v>47</v>
      </c>
      <c r="D19" s="11"/>
      <c r="E19" s="9"/>
      <c r="F19" s="11" t="s">
        <v>48</v>
      </c>
      <c r="G19" s="11"/>
      <c r="H19" s="11"/>
      <c r="I19" s="11"/>
      <c r="J19" s="11"/>
      <c r="K19" s="5"/>
    </row>
    <row r="20" spans="1:11" ht="15">
      <c r="A20" s="15"/>
      <c r="B20" s="11"/>
      <c r="C20" s="11" t="s">
        <v>121</v>
      </c>
      <c r="D20" s="11"/>
      <c r="E20" s="9" t="s">
        <v>49</v>
      </c>
      <c r="F20" s="11" t="s">
        <v>50</v>
      </c>
      <c r="G20" s="11"/>
      <c r="H20" s="11"/>
      <c r="I20" s="11"/>
      <c r="J20" s="11"/>
      <c r="K20" s="5"/>
    </row>
    <row r="21" spans="1:11" ht="15">
      <c r="A21" s="15"/>
      <c r="B21" s="11"/>
      <c r="C21" s="27" t="s">
        <v>51</v>
      </c>
      <c r="D21" s="12"/>
      <c r="E21" s="31" t="s">
        <v>52</v>
      </c>
      <c r="F21" s="27" t="s">
        <v>53</v>
      </c>
      <c r="G21" s="12"/>
      <c r="H21" s="12"/>
      <c r="I21" s="12"/>
      <c r="J21" s="12"/>
      <c r="K21" s="6"/>
    </row>
    <row r="22" spans="1:11" ht="15">
      <c r="A22" s="15"/>
      <c r="B22" s="11"/>
      <c r="C22" s="24" t="s">
        <v>122</v>
      </c>
      <c r="D22" s="24"/>
      <c r="E22" s="9" t="s">
        <v>54</v>
      </c>
      <c r="F22" s="24" t="s">
        <v>55</v>
      </c>
      <c r="G22" s="24"/>
      <c r="H22" s="24"/>
      <c r="I22" s="24"/>
      <c r="J22" s="24"/>
      <c r="K22" s="5"/>
    </row>
    <row r="23" spans="1:11" ht="15">
      <c r="A23" s="15"/>
      <c r="B23" s="11"/>
      <c r="C23" s="25" t="s">
        <v>56</v>
      </c>
      <c r="D23" s="25"/>
      <c r="E23" s="32"/>
      <c r="F23" s="25" t="s">
        <v>57</v>
      </c>
      <c r="G23" s="25"/>
      <c r="H23" s="25"/>
      <c r="I23" s="25"/>
      <c r="J23" s="25"/>
      <c r="K23" s="26"/>
    </row>
    <row r="24" spans="1:11" ht="15">
      <c r="A24" s="15"/>
      <c r="B24" s="11"/>
      <c r="C24" s="11" t="s">
        <v>124</v>
      </c>
      <c r="D24" s="11"/>
      <c r="E24" s="9"/>
      <c r="F24" s="11" t="s">
        <v>58</v>
      </c>
      <c r="G24" s="11"/>
      <c r="H24" s="11"/>
      <c r="I24" s="11"/>
      <c r="J24" s="11"/>
      <c r="K24" s="5"/>
    </row>
    <row r="25" spans="1:11" ht="15">
      <c r="A25" s="15"/>
      <c r="B25" s="11"/>
      <c r="C25" s="11" t="s">
        <v>59</v>
      </c>
      <c r="D25" s="11"/>
      <c r="E25" s="31" t="s">
        <v>60</v>
      </c>
      <c r="F25" s="11" t="s">
        <v>61</v>
      </c>
      <c r="G25" s="11"/>
      <c r="H25" s="11"/>
      <c r="I25" s="11"/>
      <c r="J25" s="11"/>
      <c r="K25" s="5"/>
    </row>
    <row r="26" spans="1:11" ht="15">
      <c r="A26" s="15"/>
      <c r="B26" s="22"/>
      <c r="C26" s="11" t="s">
        <v>123</v>
      </c>
      <c r="D26" s="11"/>
      <c r="E26" s="9"/>
      <c r="F26" s="11" t="s">
        <v>62</v>
      </c>
      <c r="G26" s="11"/>
      <c r="H26" s="11"/>
      <c r="I26" s="11"/>
      <c r="J26" s="11"/>
      <c r="K26" s="5"/>
    </row>
    <row r="27" spans="1:11" ht="15">
      <c r="A27" s="15"/>
      <c r="B27" s="11"/>
      <c r="C27" s="11" t="s">
        <v>64</v>
      </c>
      <c r="D27" s="11"/>
      <c r="E27" s="9"/>
      <c r="F27" s="11" t="s">
        <v>65</v>
      </c>
      <c r="G27" s="11"/>
      <c r="H27" s="11"/>
      <c r="I27" s="11"/>
      <c r="J27" s="11"/>
      <c r="K27" s="5"/>
    </row>
    <row r="28" spans="1:11" ht="15">
      <c r="A28" s="15"/>
      <c r="B28" s="11"/>
      <c r="C28" s="27" t="s">
        <v>125</v>
      </c>
      <c r="D28" s="12"/>
      <c r="E28" s="31" t="s">
        <v>66</v>
      </c>
      <c r="F28" s="27" t="s">
        <v>67</v>
      </c>
      <c r="G28" s="12"/>
      <c r="H28" s="12"/>
      <c r="I28" s="12"/>
      <c r="J28" s="12"/>
      <c r="K28" s="6"/>
    </row>
    <row r="29" spans="1:11" ht="15">
      <c r="A29" s="15"/>
      <c r="B29" s="11"/>
      <c r="C29" s="33" t="s">
        <v>68</v>
      </c>
      <c r="D29" s="24"/>
      <c r="E29" s="34" t="s">
        <v>69</v>
      </c>
      <c r="F29" s="24" t="s">
        <v>70</v>
      </c>
      <c r="G29" s="24"/>
      <c r="H29" s="24"/>
      <c r="I29" s="24"/>
      <c r="J29" s="24"/>
      <c r="K29" s="5"/>
    </row>
    <row r="30" spans="1:11" ht="15">
      <c r="A30" s="15"/>
      <c r="B30" s="11"/>
      <c r="C30" s="25" t="s">
        <v>71</v>
      </c>
      <c r="D30" s="25"/>
      <c r="E30" s="32"/>
      <c r="F30" s="25" t="s">
        <v>72</v>
      </c>
      <c r="G30" s="25"/>
      <c r="H30" s="25"/>
      <c r="I30" s="25"/>
      <c r="J30" s="25"/>
      <c r="K30" s="26"/>
    </row>
    <row r="31" spans="1:11" ht="15">
      <c r="A31" s="15"/>
      <c r="B31" s="11"/>
      <c r="C31" s="11" t="s">
        <v>73</v>
      </c>
      <c r="D31" s="11"/>
      <c r="E31" s="9" t="s">
        <v>74</v>
      </c>
      <c r="F31" s="11" t="s">
        <v>75</v>
      </c>
      <c r="G31" s="11"/>
      <c r="H31" s="11"/>
      <c r="I31" s="11"/>
      <c r="J31" s="11"/>
      <c r="K31" s="5"/>
    </row>
    <row r="32" spans="1:11" ht="15">
      <c r="A32" s="15"/>
      <c r="B32" s="11"/>
      <c r="C32" s="11" t="s">
        <v>76</v>
      </c>
      <c r="D32" s="11"/>
      <c r="E32" s="9" t="s">
        <v>77</v>
      </c>
      <c r="F32" s="11" t="s">
        <v>78</v>
      </c>
      <c r="G32" s="11"/>
      <c r="H32" s="11"/>
      <c r="I32" s="11"/>
      <c r="J32" s="11"/>
      <c r="K32" s="5"/>
    </row>
    <row r="33" spans="1:11" ht="15">
      <c r="A33" s="15"/>
      <c r="B33" s="22"/>
      <c r="C33" s="11" t="s">
        <v>126</v>
      </c>
      <c r="D33" s="11"/>
      <c r="E33" s="9"/>
      <c r="F33" s="11" t="s">
        <v>79</v>
      </c>
      <c r="G33" s="11"/>
      <c r="H33" s="11"/>
      <c r="I33" s="11"/>
      <c r="J33" s="11"/>
      <c r="K33" s="5"/>
    </row>
    <row r="34" spans="1:11" ht="15">
      <c r="A34" s="3"/>
      <c r="B34" s="3"/>
      <c r="C34" s="11" t="s">
        <v>127</v>
      </c>
      <c r="D34" s="3"/>
      <c r="E34" s="9"/>
      <c r="F34" s="11" t="s">
        <v>82</v>
      </c>
      <c r="G34" s="11"/>
      <c r="H34" s="11"/>
      <c r="I34" s="11"/>
      <c r="J34" s="11"/>
      <c r="K34" s="5"/>
    </row>
    <row r="35" spans="1:11" ht="15">
      <c r="A35" s="15" t="s">
        <v>80</v>
      </c>
      <c r="B35" s="11" t="s">
        <v>81</v>
      </c>
      <c r="C35" s="7"/>
      <c r="D35" s="11"/>
      <c r="E35" s="9"/>
      <c r="F35" s="11" t="s">
        <v>84</v>
      </c>
      <c r="G35" s="11"/>
      <c r="H35" s="11"/>
      <c r="I35" s="11"/>
      <c r="J35" s="11"/>
      <c r="K35" s="5"/>
    </row>
    <row r="36" spans="1:11" ht="15">
      <c r="A36" s="15"/>
      <c r="B36" s="11" t="s">
        <v>83</v>
      </c>
      <c r="C36" s="7"/>
      <c r="D36" s="11"/>
      <c r="E36" s="9" t="s">
        <v>87</v>
      </c>
      <c r="F36" s="11" t="s">
        <v>88</v>
      </c>
      <c r="G36" s="11"/>
      <c r="H36" s="11"/>
      <c r="I36" s="11"/>
      <c r="J36" s="11"/>
      <c r="K36" s="5"/>
    </row>
    <row r="37" spans="1:11" ht="15">
      <c r="A37" s="15" t="s">
        <v>85</v>
      </c>
      <c r="B37" s="11" t="s">
        <v>86</v>
      </c>
      <c r="C37" s="11"/>
      <c r="D37" s="11"/>
      <c r="E37" s="9" t="s">
        <v>90</v>
      </c>
      <c r="F37" s="11" t="s">
        <v>91</v>
      </c>
      <c r="G37" s="11"/>
      <c r="H37" s="11"/>
      <c r="I37" s="11"/>
      <c r="J37" s="11"/>
      <c r="K37" s="5"/>
    </row>
    <row r="38" spans="1:11" ht="15">
      <c r="A38" s="15"/>
      <c r="B38" s="11" t="s">
        <v>89</v>
      </c>
      <c r="C38" s="11"/>
      <c r="D38" s="11"/>
      <c r="E38" s="9"/>
      <c r="F38" s="11" t="s">
        <v>94</v>
      </c>
      <c r="G38" s="11"/>
      <c r="H38" s="11"/>
      <c r="I38" s="11"/>
      <c r="J38" s="11"/>
      <c r="K38" s="5"/>
    </row>
    <row r="39" spans="1:11" ht="15">
      <c r="A39" s="15" t="s">
        <v>92</v>
      </c>
      <c r="B39" s="11" t="s">
        <v>93</v>
      </c>
      <c r="C39" s="11"/>
      <c r="D39" s="11"/>
      <c r="E39" s="9"/>
      <c r="F39" s="11" t="s">
        <v>97</v>
      </c>
      <c r="G39" s="11"/>
      <c r="H39" s="11"/>
      <c r="I39" s="11"/>
      <c r="J39" s="11"/>
      <c r="K39" s="5"/>
    </row>
    <row r="40" spans="1:11" ht="15">
      <c r="A40" s="15"/>
      <c r="B40" s="11" t="s">
        <v>232</v>
      </c>
      <c r="C40" s="11"/>
      <c r="D40" s="11"/>
      <c r="E40" s="9" t="s">
        <v>233</v>
      </c>
      <c r="F40" s="11" t="s">
        <v>234</v>
      </c>
      <c r="G40" s="11"/>
      <c r="H40" s="11"/>
      <c r="I40" s="11"/>
      <c r="J40" s="11"/>
      <c r="K40" s="5"/>
    </row>
    <row r="41" spans="1:11" ht="15">
      <c r="A41" s="15" t="s">
        <v>98</v>
      </c>
      <c r="B41" s="11" t="s">
        <v>99</v>
      </c>
      <c r="C41" s="11"/>
      <c r="D41" s="11"/>
      <c r="E41" s="9"/>
      <c r="F41" s="11" t="s">
        <v>101</v>
      </c>
      <c r="G41" s="11"/>
      <c r="H41" s="11"/>
      <c r="I41" s="11"/>
      <c r="J41" s="11"/>
      <c r="K41" s="5"/>
    </row>
    <row r="42" spans="1:11" ht="15">
      <c r="A42" s="15"/>
      <c r="B42" s="11" t="s">
        <v>100</v>
      </c>
      <c r="C42" s="16"/>
      <c r="D42" s="16"/>
      <c r="E42" s="31" t="s">
        <v>104</v>
      </c>
      <c r="F42" s="27" t="s">
        <v>105</v>
      </c>
      <c r="G42" s="16"/>
      <c r="H42" s="16"/>
      <c r="I42" s="16"/>
      <c r="J42" s="16"/>
      <c r="K42" s="17"/>
    </row>
    <row r="43" spans="1:11" ht="15">
      <c r="A43" s="15" t="s">
        <v>102</v>
      </c>
      <c r="B43" s="11" t="s">
        <v>103</v>
      </c>
      <c r="C43" s="24"/>
      <c r="D43" s="24"/>
      <c r="E43" s="34"/>
      <c r="F43" s="24" t="s">
        <v>108</v>
      </c>
      <c r="G43" s="24"/>
      <c r="H43" s="24"/>
      <c r="I43" s="24"/>
      <c r="J43" s="24"/>
      <c r="K43" s="5"/>
    </row>
    <row r="44" spans="1:11" ht="15">
      <c r="A44" s="15" t="s">
        <v>106</v>
      </c>
      <c r="B44" s="11" t="s">
        <v>107</v>
      </c>
      <c r="C44" s="11"/>
      <c r="D44" s="11"/>
      <c r="E44" s="9" t="s">
        <v>111</v>
      </c>
      <c r="F44" s="11" t="s">
        <v>112</v>
      </c>
      <c r="G44" s="11"/>
      <c r="H44" s="11"/>
      <c r="I44" s="11"/>
      <c r="J44" s="11"/>
      <c r="K44" s="5"/>
    </row>
    <row r="45" spans="1:11" ht="15">
      <c r="A45" s="15" t="s">
        <v>109</v>
      </c>
      <c r="B45" s="11" t="s">
        <v>110</v>
      </c>
      <c r="C45" s="11"/>
      <c r="D45" s="11"/>
      <c r="E45" s="9"/>
      <c r="F45" s="11" t="s">
        <v>116</v>
      </c>
      <c r="G45" s="11"/>
      <c r="H45" s="11"/>
      <c r="I45" s="11"/>
      <c r="J45" s="11"/>
      <c r="K45" s="5"/>
    </row>
    <row r="46" spans="1:11" ht="15">
      <c r="A46" s="15" t="s">
        <v>114</v>
      </c>
      <c r="B46" s="11" t="s">
        <v>115</v>
      </c>
      <c r="C46" s="11"/>
      <c r="D46" s="11"/>
      <c r="E46" s="9"/>
      <c r="F46" s="11"/>
      <c r="G46" s="11"/>
      <c r="H46" s="11"/>
      <c r="I46" s="11"/>
      <c r="J46" s="11"/>
      <c r="K46" s="5"/>
    </row>
    <row r="47" spans="1:11" ht="15">
      <c r="A47" s="4"/>
      <c r="B47" s="7"/>
      <c r="C47" s="7"/>
      <c r="D47" s="7"/>
      <c r="E47" s="9"/>
      <c r="F47" s="7"/>
      <c r="G47" s="7"/>
      <c r="H47" s="7"/>
      <c r="I47" s="7"/>
      <c r="J47" s="7"/>
      <c r="K47" s="4"/>
    </row>
    <row r="48" spans="1:11" ht="15">
      <c r="A48" s="5"/>
      <c r="B48" s="11"/>
      <c r="C48" s="11"/>
      <c r="D48" s="11"/>
      <c r="E48" s="9"/>
      <c r="F48" s="11"/>
      <c r="G48" s="11"/>
      <c r="H48" s="11"/>
      <c r="I48" s="11"/>
      <c r="J48" s="11"/>
      <c r="K48" s="5"/>
    </row>
    <row r="49" spans="1:1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4" spans="1:11" ht="15">
      <c r="A54" s="3"/>
      <c r="B54" s="3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3"/>
      <c r="B55" s="3"/>
      <c r="C55" s="2"/>
      <c r="D55" s="2"/>
      <c r="E55" s="2"/>
      <c r="F55" s="2"/>
      <c r="G55" s="2"/>
      <c r="H55" s="2"/>
      <c r="I55" s="2"/>
      <c r="J55" s="2"/>
      <c r="K55" s="3"/>
    </row>
  </sheetData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R123"/>
  <sheetViews>
    <sheetView showGridLines="0" tabSelected="1" showOutlineSymbols="0" workbookViewId="0" topLeftCell="A1">
      <selection activeCell="D13" sqref="D13"/>
    </sheetView>
  </sheetViews>
  <sheetFormatPr defaultColWidth="8.6640625" defaultRowHeight="15"/>
  <cols>
    <col min="1" max="1" width="15.21484375" style="13" customWidth="1"/>
    <col min="2" max="2" width="11.6640625" style="13" customWidth="1"/>
    <col min="3" max="3" width="11.3359375" style="13" customWidth="1"/>
    <col min="4" max="4" width="11.5546875" style="13" customWidth="1"/>
    <col min="5" max="5" width="9.77734375" style="13" customWidth="1"/>
    <col min="6" max="6" width="8.99609375" style="13" customWidth="1"/>
    <col min="7" max="7" width="11.10546875" style="13" customWidth="1"/>
    <col min="8" max="8" width="11.4453125" style="13" customWidth="1"/>
    <col min="9" max="9" width="16.5546875" style="13" customWidth="1"/>
    <col min="10" max="10" width="10.4453125" style="13" customWidth="1"/>
    <col min="11" max="11" width="7.5546875" style="13" customWidth="1"/>
    <col min="12" max="12" width="14.10546875" style="13" customWidth="1"/>
    <col min="13" max="13" width="10.5546875" style="13" customWidth="1"/>
    <col min="14" max="14" width="9.5546875" style="13" customWidth="1"/>
    <col min="15" max="15" width="11.6640625" style="13" customWidth="1"/>
    <col min="16" max="16" width="11.4453125" style="13" customWidth="1"/>
    <col min="17" max="17" width="8.77734375" style="69" customWidth="1"/>
    <col min="18" max="18" width="20.21484375" style="69" customWidth="1"/>
    <col min="19" max="27" width="26.6640625" style="69" customWidth="1"/>
    <col min="28" max="16384" width="26.6640625" style="13" customWidth="1"/>
  </cols>
  <sheetData>
    <row r="1" ht="15.75">
      <c r="H1" s="35"/>
    </row>
    <row r="2" spans="1:27" ht="19.5" customHeight="1">
      <c r="A2" s="314" t="s">
        <v>258</v>
      </c>
      <c r="B2" s="312"/>
      <c r="C2" s="312"/>
      <c r="D2" s="313"/>
      <c r="E2" s="336" t="s">
        <v>197</v>
      </c>
      <c r="F2" s="337"/>
      <c r="M2" s="69"/>
      <c r="N2" s="69"/>
      <c r="O2" s="69"/>
      <c r="P2" s="69"/>
      <c r="X2" s="13"/>
      <c r="Y2" s="13"/>
      <c r="Z2" s="13"/>
      <c r="AA2" s="13"/>
    </row>
    <row r="3" spans="1:27" ht="19.5" customHeight="1">
      <c r="A3" s="359"/>
      <c r="B3" s="438"/>
      <c r="C3" s="438"/>
      <c r="D3" s="360"/>
      <c r="E3" s="359"/>
      <c r="F3" s="360"/>
      <c r="M3" s="69"/>
      <c r="N3" s="69"/>
      <c r="O3" s="69"/>
      <c r="P3" s="69"/>
      <c r="X3" s="13"/>
      <c r="Y3" s="13"/>
      <c r="Z3" s="13"/>
      <c r="AA3" s="13"/>
    </row>
    <row r="4" spans="1:27" ht="15.75" customHeight="1" thickBot="1">
      <c r="A4" s="18"/>
      <c r="B4" s="319"/>
      <c r="C4" s="319"/>
      <c r="M4" s="70"/>
      <c r="N4" s="71"/>
      <c r="O4" s="72"/>
      <c r="P4" s="69"/>
      <c r="Y4" s="13"/>
      <c r="Z4" s="13"/>
      <c r="AA4" s="13"/>
    </row>
    <row r="5" spans="1:18" ht="15.75" customHeight="1" thickBot="1">
      <c r="A5" s="362" t="s">
        <v>193</v>
      </c>
      <c r="B5" s="362"/>
      <c r="C5" s="363"/>
      <c r="D5" s="367" t="s">
        <v>235</v>
      </c>
      <c r="E5" s="368"/>
      <c r="F5" s="35"/>
      <c r="G5" s="35"/>
      <c r="H5" s="35"/>
      <c r="P5" s="70"/>
      <c r="Q5" s="71"/>
      <c r="R5" s="72"/>
    </row>
    <row r="6" spans="1:18" ht="15.75" customHeight="1">
      <c r="A6" s="361" t="s">
        <v>195</v>
      </c>
      <c r="B6" s="361"/>
      <c r="C6" s="361"/>
      <c r="D6" s="315">
        <v>2005</v>
      </c>
      <c r="E6" s="317">
        <v>2005</v>
      </c>
      <c r="F6" s="35"/>
      <c r="G6" s="35"/>
      <c r="H6" s="35"/>
      <c r="P6" s="70"/>
      <c r="Q6" s="71"/>
      <c r="R6" s="72"/>
    </row>
    <row r="7" spans="16:27" s="35" customFormat="1" ht="15.75" customHeight="1">
      <c r="P7" s="70"/>
      <c r="Q7" s="71"/>
      <c r="R7" s="72"/>
      <c r="S7" s="320"/>
      <c r="T7" s="320"/>
      <c r="U7" s="320"/>
      <c r="V7" s="320"/>
      <c r="W7" s="320"/>
      <c r="X7" s="320"/>
      <c r="Y7" s="320"/>
      <c r="Z7" s="320"/>
      <c r="AA7" s="320"/>
    </row>
    <row r="8" spans="1:27" ht="15" customHeight="1">
      <c r="A8" s="163" t="s">
        <v>198</v>
      </c>
      <c r="B8" s="164"/>
      <c r="C8" s="165">
        <v>38400</v>
      </c>
      <c r="D8" s="76" t="s">
        <v>0</v>
      </c>
      <c r="E8" s="316">
        <v>1</v>
      </c>
      <c r="F8" s="76" t="s">
        <v>1</v>
      </c>
      <c r="G8" s="318">
        <v>1</v>
      </c>
      <c r="H8" s="14"/>
      <c r="I8" s="14" t="s">
        <v>259</v>
      </c>
      <c r="J8" s="14"/>
      <c r="K8" s="74"/>
      <c r="L8" s="74"/>
      <c r="N8" s="74"/>
      <c r="P8" s="75">
        <f>IF(E8&lt;&gt;"",E8,"")</f>
        <v>1</v>
      </c>
      <c r="Q8" s="76" t="s">
        <v>1</v>
      </c>
      <c r="R8" s="75">
        <f>IF(G8&lt;&gt;"",G8,"")</f>
        <v>1</v>
      </c>
      <c r="S8" s="13"/>
      <c r="T8" s="13"/>
      <c r="U8" s="13"/>
      <c r="V8" s="13"/>
      <c r="W8" s="13"/>
      <c r="X8" s="13"/>
      <c r="Y8" s="13"/>
      <c r="Z8" s="13"/>
      <c r="AA8" s="13"/>
    </row>
    <row r="9" spans="1:21" s="18" customFormat="1" ht="3.75" customHeight="1" thickBot="1">
      <c r="A9" s="179"/>
      <c r="B9" s="77"/>
      <c r="C9" s="77"/>
      <c r="D9" s="77"/>
      <c r="E9" s="77"/>
      <c r="F9" s="77"/>
      <c r="G9" s="180"/>
      <c r="H9" s="180"/>
      <c r="I9" s="180"/>
      <c r="J9" s="180"/>
      <c r="K9" s="77"/>
      <c r="L9" s="77"/>
      <c r="M9" s="72"/>
      <c r="N9" s="77"/>
      <c r="O9" s="179"/>
      <c r="P9" s="181"/>
      <c r="Q9" s="181"/>
      <c r="S9" s="51"/>
      <c r="T9" s="51"/>
      <c r="U9" s="51"/>
    </row>
    <row r="10" spans="1:28" ht="15" customHeight="1" thickTop="1">
      <c r="A10" s="185"/>
      <c r="B10" s="186"/>
      <c r="C10" s="186"/>
      <c r="D10" s="186"/>
      <c r="E10" s="186"/>
      <c r="F10" s="187"/>
      <c r="G10" s="187"/>
      <c r="H10" s="187"/>
      <c r="I10" s="187"/>
      <c r="J10" s="187"/>
      <c r="K10" s="187"/>
      <c r="L10" s="187"/>
      <c r="M10" s="188"/>
      <c r="N10" s="189"/>
      <c r="O10" s="188"/>
      <c r="P10" s="190" t="s">
        <v>3</v>
      </c>
      <c r="Q10" s="80"/>
      <c r="R10" s="81"/>
      <c r="S10" s="82"/>
      <c r="T10" s="82"/>
      <c r="U10" s="82"/>
      <c r="AB10" s="19"/>
    </row>
    <row r="11" spans="1:28" ht="21.75" customHeight="1">
      <c r="A11" s="191" t="s">
        <v>191</v>
      </c>
      <c r="B11" s="48"/>
      <c r="C11" s="48"/>
      <c r="D11" s="48"/>
      <c r="E11" s="48"/>
      <c r="F11" s="83"/>
      <c r="G11" s="83"/>
      <c r="H11" s="83"/>
      <c r="I11" s="83"/>
      <c r="J11" s="329" t="s">
        <v>5</v>
      </c>
      <c r="K11" s="330"/>
      <c r="L11" s="87"/>
      <c r="M11" s="47"/>
      <c r="N11" s="83"/>
      <c r="O11" s="47"/>
      <c r="P11" s="300">
        <f>IF(AER!A3&lt;&gt;"",AER!A3,"")</f>
      </c>
      <c r="Q11" s="84"/>
      <c r="R11" s="85"/>
      <c r="S11" s="86"/>
      <c r="T11" s="86"/>
      <c r="U11" s="86"/>
      <c r="AB11" s="19"/>
    </row>
    <row r="12" spans="1:28" ht="18.75" customHeight="1">
      <c r="A12" s="192" t="str">
        <f>IF(AER!A6="Incremental","ANNUAL ESTIMATE OF REQUIREMENTS - FY "&amp;TEXT(AER!E6-1,0)&amp;" "&amp;AER!A6,IF(A6="Standard","Annual Estimate of Requirements-FY "&amp;TEXT(AER!E6,0),"Annual Estimate of Requirements-FY "&amp;TEXT(AER!E6,0)&amp;" "&amp;A6))</f>
        <v>Annual Estimate of Requirements-FY 2005</v>
      </c>
      <c r="B12" s="87"/>
      <c r="C12" s="87"/>
      <c r="D12" s="87"/>
      <c r="E12" s="87"/>
      <c r="F12" s="83"/>
      <c r="G12" s="83"/>
      <c r="H12" s="83"/>
      <c r="I12" s="83"/>
      <c r="J12" s="329" t="s">
        <v>7</v>
      </c>
      <c r="K12" s="329"/>
      <c r="L12" s="87"/>
      <c r="M12" s="47"/>
      <c r="N12" s="83"/>
      <c r="O12" s="47"/>
      <c r="P12" s="79" t="s">
        <v>8</v>
      </c>
      <c r="Q12" s="84"/>
      <c r="R12" s="85"/>
      <c r="S12" s="82"/>
      <c r="T12" s="86"/>
      <c r="U12" s="86"/>
      <c r="AB12" s="19"/>
    </row>
    <row r="13" spans="1:27" ht="24" customHeight="1">
      <c r="A13" s="193"/>
      <c r="B13" s="88"/>
      <c r="C13" s="88"/>
      <c r="D13" s="87"/>
      <c r="E13" s="88"/>
      <c r="F13" s="89"/>
      <c r="G13" s="89"/>
      <c r="H13" s="89"/>
      <c r="I13" s="89"/>
      <c r="J13" s="89"/>
      <c r="K13" s="89"/>
      <c r="L13" s="83"/>
      <c r="M13" s="47"/>
      <c r="N13" s="83"/>
      <c r="O13" s="49"/>
      <c r="P13" s="161">
        <f>IF(AER!E3&lt;&gt;"",AER!E3,"")</f>
      </c>
      <c r="Q13" s="90"/>
      <c r="R13" s="91"/>
      <c r="S13" s="41" t="s">
        <v>2</v>
      </c>
      <c r="T13" s="41"/>
      <c r="U13" s="41"/>
      <c r="V13" s="41"/>
      <c r="W13" s="41"/>
      <c r="X13" s="41"/>
      <c r="Y13" s="41"/>
      <c r="Z13" s="41"/>
      <c r="AA13" s="41"/>
    </row>
    <row r="14" spans="1:27" s="38" customFormat="1" ht="15.75" customHeight="1">
      <c r="A14" s="399" t="s">
        <v>265</v>
      </c>
      <c r="B14" s="402" t="s">
        <v>117</v>
      </c>
      <c r="C14" s="92" t="s">
        <v>10</v>
      </c>
      <c r="D14" s="93" t="s">
        <v>11</v>
      </c>
      <c r="E14" s="94" t="s">
        <v>12</v>
      </c>
      <c r="F14" s="95" t="s">
        <v>13</v>
      </c>
      <c r="G14" s="96" t="s">
        <v>14</v>
      </c>
      <c r="H14" s="97" t="s">
        <v>15</v>
      </c>
      <c r="I14" s="98"/>
      <c r="J14" s="98"/>
      <c r="K14" s="98"/>
      <c r="L14" s="99"/>
      <c r="M14" s="36"/>
      <c r="N14" s="99"/>
      <c r="O14" s="98"/>
      <c r="P14" s="37"/>
      <c r="Q14" s="100"/>
      <c r="R14" s="101"/>
      <c r="S14" s="102" t="s">
        <v>2</v>
      </c>
      <c r="T14" s="102"/>
      <c r="U14" s="102"/>
      <c r="V14" s="102"/>
      <c r="W14" s="102"/>
      <c r="X14" s="102"/>
      <c r="Y14" s="102"/>
      <c r="Z14" s="103"/>
      <c r="AA14" s="103"/>
    </row>
    <row r="15" spans="1:27" s="38" customFormat="1" ht="19.5" customHeight="1">
      <c r="A15" s="400"/>
      <c r="B15" s="403"/>
      <c r="C15" s="374" t="s">
        <v>238</v>
      </c>
      <c r="D15" s="376" t="s">
        <v>22</v>
      </c>
      <c r="E15" s="369" t="s">
        <v>244</v>
      </c>
      <c r="F15" s="364" t="s">
        <v>245</v>
      </c>
      <c r="G15" s="105" t="s">
        <v>16</v>
      </c>
      <c r="H15" s="394" t="s">
        <v>183</v>
      </c>
      <c r="I15" s="396"/>
      <c r="J15" s="394" t="s">
        <v>206</v>
      </c>
      <c r="K15" s="395"/>
      <c r="L15" s="396"/>
      <c r="M15" s="394"/>
      <c r="N15" s="395"/>
      <c r="O15" s="396"/>
      <c r="P15" s="106" t="s">
        <v>231</v>
      </c>
      <c r="Q15" s="105"/>
      <c r="R15" s="107"/>
      <c r="S15" s="108" t="s">
        <v>2</v>
      </c>
      <c r="T15" s="108"/>
      <c r="U15" s="108"/>
      <c r="V15" s="108"/>
      <c r="W15" s="108"/>
      <c r="X15" s="108"/>
      <c r="Y15" s="108"/>
      <c r="Z15" s="108"/>
      <c r="AA15" s="103"/>
    </row>
    <row r="16" spans="1:27" s="38" customFormat="1" ht="15.75">
      <c r="A16" s="400"/>
      <c r="B16" s="403"/>
      <c r="C16" s="374"/>
      <c r="D16" s="376"/>
      <c r="E16" s="369"/>
      <c r="F16" s="364"/>
      <c r="G16" s="109" t="s">
        <v>17</v>
      </c>
      <c r="H16" s="109" t="s">
        <v>18</v>
      </c>
      <c r="I16" s="109" t="s">
        <v>19</v>
      </c>
      <c r="J16" s="109" t="s">
        <v>17</v>
      </c>
      <c r="K16" s="109" t="s">
        <v>18</v>
      </c>
      <c r="L16" s="109" t="s">
        <v>19</v>
      </c>
      <c r="M16" s="109" t="s">
        <v>17</v>
      </c>
      <c r="N16" s="109" t="s">
        <v>18</v>
      </c>
      <c r="O16" s="109" t="s">
        <v>19</v>
      </c>
      <c r="P16" s="109" t="s">
        <v>17</v>
      </c>
      <c r="Q16" s="109" t="s">
        <v>18</v>
      </c>
      <c r="R16" s="110" t="s">
        <v>19</v>
      </c>
      <c r="S16" s="103"/>
      <c r="T16" s="103"/>
      <c r="U16" s="103"/>
      <c r="V16" s="103"/>
      <c r="W16" s="103"/>
      <c r="X16" s="103"/>
      <c r="Y16" s="103"/>
      <c r="Z16" s="103"/>
      <c r="AA16" s="103"/>
    </row>
    <row r="17" spans="1:27" s="51" customFormat="1" ht="15.75" customHeight="1">
      <c r="A17" s="400"/>
      <c r="B17" s="403"/>
      <c r="C17" s="374"/>
      <c r="D17" s="376"/>
      <c r="E17" s="369"/>
      <c r="F17" s="364"/>
      <c r="G17" s="364" t="s">
        <v>246</v>
      </c>
      <c r="H17" s="364" t="s">
        <v>260</v>
      </c>
      <c r="I17" s="104" t="s">
        <v>20</v>
      </c>
      <c r="J17" s="364" t="s">
        <v>246</v>
      </c>
      <c r="K17" s="383" t="s">
        <v>261</v>
      </c>
      <c r="L17" s="104" t="s">
        <v>20</v>
      </c>
      <c r="M17" s="364" t="s">
        <v>246</v>
      </c>
      <c r="N17" s="383" t="s">
        <v>261</v>
      </c>
      <c r="O17" s="104" t="s">
        <v>20</v>
      </c>
      <c r="P17" s="364" t="s">
        <v>246</v>
      </c>
      <c r="Q17" s="383" t="s">
        <v>261</v>
      </c>
      <c r="R17" s="111" t="s">
        <v>20</v>
      </c>
      <c r="S17" s="112"/>
      <c r="T17" s="112"/>
      <c r="U17" s="112"/>
      <c r="V17" s="112"/>
      <c r="W17" s="112"/>
      <c r="X17" s="112"/>
      <c r="Y17" s="112"/>
      <c r="Z17" s="112"/>
      <c r="AA17" s="112"/>
    </row>
    <row r="18" spans="1:27" s="51" customFormat="1" ht="31.5" customHeight="1">
      <c r="A18" s="401"/>
      <c r="B18" s="404"/>
      <c r="C18" s="375"/>
      <c r="D18" s="377"/>
      <c r="E18" s="370"/>
      <c r="F18" s="365"/>
      <c r="G18" s="365"/>
      <c r="H18" s="365"/>
      <c r="I18" s="104" t="s">
        <v>23</v>
      </c>
      <c r="J18" s="365"/>
      <c r="K18" s="384"/>
      <c r="L18" s="113" t="s">
        <v>23</v>
      </c>
      <c r="M18" s="365"/>
      <c r="N18" s="384"/>
      <c r="O18" s="113" t="s">
        <v>23</v>
      </c>
      <c r="P18" s="365"/>
      <c r="Q18" s="384"/>
      <c r="R18" s="114" t="s">
        <v>23</v>
      </c>
      <c r="S18" s="112"/>
      <c r="T18" s="112"/>
      <c r="U18" s="112"/>
      <c r="V18" s="112"/>
      <c r="W18" s="112"/>
      <c r="X18" s="112"/>
      <c r="Y18" s="112"/>
      <c r="Z18" s="112"/>
      <c r="AA18" s="112"/>
    </row>
    <row r="19" spans="1:27" s="40" customFormat="1" ht="24.75" customHeight="1">
      <c r="A19" s="52"/>
      <c r="B19" s="53"/>
      <c r="C19" s="54"/>
      <c r="D19" s="57"/>
      <c r="E19" s="55"/>
      <c r="F19" s="55"/>
      <c r="G19" s="57"/>
      <c r="H19" s="294"/>
      <c r="I19" s="290">
        <f aca="true" t="shared" si="0" ref="I19:I30">ROUND(+IF(G19="",(H19*E19*D19)/1000,(G19*H19*E19)/1000),0)</f>
        <v>0</v>
      </c>
      <c r="J19" s="57"/>
      <c r="K19" s="56"/>
      <c r="L19" s="232">
        <f aca="true" t="shared" si="1" ref="L19:L30">ROUND(+IF(J19="",($K19*$D19*$E19)/1000,($J19*$K19*$E19)/1000),0)</f>
        <v>0</v>
      </c>
      <c r="M19" s="57"/>
      <c r="N19" s="56"/>
      <c r="O19" s="232">
        <f aca="true" t="shared" si="2" ref="O19:O30">ROUND(+(IF(M19="",($N19*$D19*$E19)/1000,($M19*$N19*$E19)/1000)),0)</f>
        <v>0</v>
      </c>
      <c r="P19" s="58">
        <f>IF(D19&lt;&gt;"",D19,"")</f>
      </c>
      <c r="Q19" s="175" t="s">
        <v>243</v>
      </c>
      <c r="R19" s="241">
        <f>I19+L19+O19</f>
        <v>0</v>
      </c>
      <c r="S19" s="39"/>
      <c r="T19" s="39"/>
      <c r="U19" s="39"/>
      <c r="V19" s="39"/>
      <c r="W19" s="39"/>
      <c r="X19" s="39"/>
      <c r="Y19" s="39"/>
      <c r="Z19" s="39"/>
      <c r="AA19" s="39"/>
    </row>
    <row r="20" spans="1:27" s="40" customFormat="1" ht="24.75" customHeight="1">
      <c r="A20" s="172"/>
      <c r="B20" s="162"/>
      <c r="C20" s="226"/>
      <c r="D20" s="334"/>
      <c r="E20" s="333"/>
      <c r="F20" s="328"/>
      <c r="G20" s="334"/>
      <c r="H20" s="295"/>
      <c r="I20" s="291">
        <f t="shared" si="0"/>
        <v>0</v>
      </c>
      <c r="J20" s="334"/>
      <c r="K20" s="224"/>
      <c r="L20" s="233">
        <f t="shared" si="1"/>
        <v>0</v>
      </c>
      <c r="M20" s="334"/>
      <c r="N20" s="224"/>
      <c r="O20" s="233">
        <f t="shared" si="2"/>
        <v>0</v>
      </c>
      <c r="P20" s="167">
        <f aca="true" t="shared" si="3" ref="P20:P26">IF(D20&lt;&gt;"",D20,"")</f>
      </c>
      <c r="Q20" s="174" t="s">
        <v>243</v>
      </c>
      <c r="R20" s="242">
        <f aca="true" t="shared" si="4" ref="R20:R31">I20+L20+O20</f>
        <v>0</v>
      </c>
      <c r="S20" s="39"/>
      <c r="T20" s="39"/>
      <c r="U20" s="39"/>
      <c r="V20" s="39"/>
      <c r="W20" s="39"/>
      <c r="X20" s="39"/>
      <c r="Y20" s="39"/>
      <c r="Z20" s="39"/>
      <c r="AA20" s="39"/>
    </row>
    <row r="21" spans="1:27" s="40" customFormat="1" ht="24.75" customHeight="1">
      <c r="A21" s="52"/>
      <c r="B21" s="53"/>
      <c r="C21" s="54"/>
      <c r="D21" s="55"/>
      <c r="E21" s="55"/>
      <c r="F21" s="55"/>
      <c r="G21" s="55"/>
      <c r="H21" s="294"/>
      <c r="I21" s="290">
        <f t="shared" si="0"/>
        <v>0</v>
      </c>
      <c r="J21" s="55"/>
      <c r="K21" s="56"/>
      <c r="L21" s="232">
        <f t="shared" si="1"/>
        <v>0</v>
      </c>
      <c r="M21" s="55"/>
      <c r="N21" s="56"/>
      <c r="O21" s="232">
        <f t="shared" si="2"/>
        <v>0</v>
      </c>
      <c r="P21" s="58">
        <f t="shared" si="3"/>
      </c>
      <c r="Q21" s="175" t="s">
        <v>243</v>
      </c>
      <c r="R21" s="241">
        <f t="shared" si="4"/>
        <v>0</v>
      </c>
      <c r="S21" s="41"/>
      <c r="T21" s="39"/>
      <c r="U21" s="42"/>
      <c r="V21" s="41"/>
      <c r="W21" s="41"/>
      <c r="X21" s="41"/>
      <c r="Y21" s="41"/>
      <c r="Z21" s="41"/>
      <c r="AA21" s="41"/>
    </row>
    <row r="22" spans="1:27" s="40" customFormat="1" ht="24.75" customHeight="1">
      <c r="A22" s="172"/>
      <c r="B22" s="162"/>
      <c r="C22" s="61"/>
      <c r="D22" s="210"/>
      <c r="E22" s="210"/>
      <c r="F22" s="62"/>
      <c r="G22" s="223"/>
      <c r="H22" s="295"/>
      <c r="I22" s="291">
        <f t="shared" si="0"/>
        <v>0</v>
      </c>
      <c r="J22" s="225"/>
      <c r="K22" s="224"/>
      <c r="L22" s="233">
        <f t="shared" si="1"/>
        <v>0</v>
      </c>
      <c r="M22" s="223"/>
      <c r="N22" s="224"/>
      <c r="O22" s="233">
        <f t="shared" si="2"/>
        <v>0</v>
      </c>
      <c r="P22" s="167">
        <f t="shared" si="3"/>
      </c>
      <c r="Q22" s="174" t="s">
        <v>243</v>
      </c>
      <c r="R22" s="242">
        <f t="shared" si="4"/>
        <v>0</v>
      </c>
      <c r="S22" s="43"/>
      <c r="T22" s="39"/>
      <c r="U22" s="43"/>
      <c r="V22" s="43"/>
      <c r="W22" s="43"/>
      <c r="X22" s="44"/>
      <c r="Y22" s="43"/>
      <c r="Z22" s="39"/>
      <c r="AA22" s="39"/>
    </row>
    <row r="23" spans="1:27" s="40" customFormat="1" ht="24.75" customHeight="1">
      <c r="A23" s="52"/>
      <c r="B23" s="53"/>
      <c r="C23" s="64"/>
      <c r="D23" s="55"/>
      <c r="E23" s="55"/>
      <c r="F23" s="65"/>
      <c r="G23" s="65"/>
      <c r="H23" s="294"/>
      <c r="I23" s="290">
        <f t="shared" si="0"/>
        <v>0</v>
      </c>
      <c r="J23" s="288"/>
      <c r="K23" s="56"/>
      <c r="L23" s="232">
        <f t="shared" si="1"/>
        <v>0</v>
      </c>
      <c r="M23" s="65"/>
      <c r="N23" s="56"/>
      <c r="O23" s="232">
        <f t="shared" si="2"/>
        <v>0</v>
      </c>
      <c r="P23" s="58">
        <f t="shared" si="3"/>
      </c>
      <c r="Q23" s="175" t="s">
        <v>243</v>
      </c>
      <c r="R23" s="241">
        <f t="shared" si="4"/>
        <v>0</v>
      </c>
      <c r="S23" s="45"/>
      <c r="T23" s="39"/>
      <c r="U23" s="45"/>
      <c r="V23" s="45"/>
      <c r="W23" s="45"/>
      <c r="X23" s="46"/>
      <c r="Y23" s="45"/>
      <c r="Z23" s="45"/>
      <c r="AA23" s="39"/>
    </row>
    <row r="24" spans="1:27" s="249" customFormat="1" ht="24.75" customHeight="1">
      <c r="A24" s="172"/>
      <c r="B24" s="162"/>
      <c r="C24" s="246"/>
      <c r="D24" s="210"/>
      <c r="E24" s="210"/>
      <c r="F24" s="247"/>
      <c r="G24" s="247"/>
      <c r="H24" s="295"/>
      <c r="I24" s="291">
        <f t="shared" si="0"/>
        <v>0</v>
      </c>
      <c r="J24" s="296"/>
      <c r="K24" s="224"/>
      <c r="L24" s="233">
        <f t="shared" si="1"/>
        <v>0</v>
      </c>
      <c r="M24" s="247"/>
      <c r="N24" s="224"/>
      <c r="O24" s="233">
        <f t="shared" si="2"/>
        <v>0</v>
      </c>
      <c r="P24" s="167">
        <f t="shared" si="3"/>
      </c>
      <c r="Q24" s="174" t="s">
        <v>243</v>
      </c>
      <c r="R24" s="242">
        <f t="shared" si="4"/>
        <v>0</v>
      </c>
      <c r="S24" s="248"/>
      <c r="T24" s="248"/>
      <c r="U24" s="248"/>
      <c r="V24" s="248"/>
      <c r="W24" s="248"/>
      <c r="X24" s="248"/>
      <c r="Y24" s="248"/>
      <c r="Z24" s="248"/>
      <c r="AA24" s="248"/>
    </row>
    <row r="25" spans="1:27" s="40" customFormat="1" ht="24.75" customHeight="1">
      <c r="A25" s="52"/>
      <c r="B25" s="53"/>
      <c r="C25" s="64"/>
      <c r="D25" s="55"/>
      <c r="E25" s="55"/>
      <c r="F25" s="65"/>
      <c r="G25" s="65"/>
      <c r="H25" s="294"/>
      <c r="I25" s="290">
        <f t="shared" si="0"/>
        <v>0</v>
      </c>
      <c r="J25" s="288"/>
      <c r="K25" s="56"/>
      <c r="L25" s="232">
        <f t="shared" si="1"/>
        <v>0</v>
      </c>
      <c r="M25" s="65"/>
      <c r="N25" s="56"/>
      <c r="O25" s="232">
        <f t="shared" si="2"/>
        <v>0</v>
      </c>
      <c r="P25" s="58">
        <f t="shared" si="3"/>
      </c>
      <c r="Q25" s="175" t="s">
        <v>243</v>
      </c>
      <c r="R25" s="241">
        <f t="shared" si="4"/>
        <v>0</v>
      </c>
      <c r="S25" s="39"/>
      <c r="T25" s="39"/>
      <c r="U25" s="39"/>
      <c r="V25" s="39"/>
      <c r="W25" s="39"/>
      <c r="X25" s="39"/>
      <c r="Y25" s="39"/>
      <c r="Z25" s="39"/>
      <c r="AA25" s="39"/>
    </row>
    <row r="26" spans="1:27" s="249" customFormat="1" ht="24.75" customHeight="1">
      <c r="A26" s="172"/>
      <c r="B26" s="162"/>
      <c r="C26" s="246"/>
      <c r="D26" s="210"/>
      <c r="E26" s="210"/>
      <c r="F26" s="247"/>
      <c r="G26" s="247"/>
      <c r="H26" s="295"/>
      <c r="I26" s="291">
        <f t="shared" si="0"/>
        <v>0</v>
      </c>
      <c r="J26" s="296"/>
      <c r="K26" s="224"/>
      <c r="L26" s="233">
        <f t="shared" si="1"/>
        <v>0</v>
      </c>
      <c r="M26" s="247"/>
      <c r="N26" s="224"/>
      <c r="O26" s="233">
        <f t="shared" si="2"/>
        <v>0</v>
      </c>
      <c r="P26" s="167">
        <f t="shared" si="3"/>
      </c>
      <c r="Q26" s="174" t="s">
        <v>243</v>
      </c>
      <c r="R26" s="242">
        <f t="shared" si="4"/>
        <v>0</v>
      </c>
      <c r="S26" s="248"/>
      <c r="T26" s="248"/>
      <c r="U26" s="248"/>
      <c r="V26" s="248"/>
      <c r="W26" s="248"/>
      <c r="X26" s="248"/>
      <c r="Y26" s="248"/>
      <c r="Z26" s="248"/>
      <c r="AA26" s="248"/>
    </row>
    <row r="27" spans="1:27" s="40" customFormat="1" ht="24.75" customHeight="1">
      <c r="A27" s="52"/>
      <c r="B27" s="53"/>
      <c r="C27" s="64"/>
      <c r="D27" s="55"/>
      <c r="E27" s="55"/>
      <c r="F27" s="65"/>
      <c r="G27" s="65"/>
      <c r="H27" s="294"/>
      <c r="I27" s="290">
        <f t="shared" si="0"/>
        <v>0</v>
      </c>
      <c r="J27" s="288"/>
      <c r="K27" s="56"/>
      <c r="L27" s="232">
        <f t="shared" si="1"/>
        <v>0</v>
      </c>
      <c r="M27" s="65"/>
      <c r="N27" s="56"/>
      <c r="O27" s="232">
        <f t="shared" si="2"/>
        <v>0</v>
      </c>
      <c r="P27" s="58">
        <f>IF(D27&lt;&gt;"",D27,"")</f>
      </c>
      <c r="Q27" s="175" t="s">
        <v>243</v>
      </c>
      <c r="R27" s="241">
        <f>I27+L27+O27</f>
        <v>0</v>
      </c>
      <c r="S27" s="39"/>
      <c r="T27" s="39"/>
      <c r="U27" s="39"/>
      <c r="V27" s="39"/>
      <c r="W27" s="39"/>
      <c r="X27" s="39"/>
      <c r="Y27" s="39"/>
      <c r="Z27" s="39"/>
      <c r="AA27" s="39"/>
    </row>
    <row r="28" spans="1:27" s="249" customFormat="1" ht="24.75" customHeight="1">
      <c r="A28" s="172"/>
      <c r="B28" s="162"/>
      <c r="C28" s="246"/>
      <c r="D28" s="210"/>
      <c r="E28" s="210"/>
      <c r="F28" s="247"/>
      <c r="G28" s="247"/>
      <c r="H28" s="295"/>
      <c r="I28" s="291">
        <f t="shared" si="0"/>
        <v>0</v>
      </c>
      <c r="J28" s="296"/>
      <c r="K28" s="224"/>
      <c r="L28" s="233">
        <f t="shared" si="1"/>
        <v>0</v>
      </c>
      <c r="M28" s="247"/>
      <c r="N28" s="224"/>
      <c r="O28" s="233">
        <f t="shared" si="2"/>
        <v>0</v>
      </c>
      <c r="P28" s="167">
        <f>IF(D28&lt;&gt;"",D28,"")</f>
      </c>
      <c r="Q28" s="174" t="s">
        <v>243</v>
      </c>
      <c r="R28" s="242">
        <f>I28+L28+O28</f>
        <v>0</v>
      </c>
      <c r="S28" s="248"/>
      <c r="T28" s="248"/>
      <c r="U28" s="248"/>
      <c r="V28" s="248"/>
      <c r="W28" s="248"/>
      <c r="X28" s="248"/>
      <c r="Y28" s="248"/>
      <c r="Z28" s="248"/>
      <c r="AA28" s="248"/>
    </row>
    <row r="29" spans="1:27" s="40" customFormat="1" ht="24.75" customHeight="1">
      <c r="A29" s="52"/>
      <c r="B29" s="53"/>
      <c r="C29" s="64"/>
      <c r="D29" s="55"/>
      <c r="E29" s="55"/>
      <c r="F29" s="65"/>
      <c r="G29" s="65"/>
      <c r="H29" s="294"/>
      <c r="I29" s="290">
        <f t="shared" si="0"/>
        <v>0</v>
      </c>
      <c r="J29" s="288"/>
      <c r="K29" s="56"/>
      <c r="L29" s="232">
        <f t="shared" si="1"/>
        <v>0</v>
      </c>
      <c r="M29" s="65"/>
      <c r="N29" s="56"/>
      <c r="O29" s="232">
        <f t="shared" si="2"/>
        <v>0</v>
      </c>
      <c r="P29" s="58">
        <f>IF(D29&lt;&gt;"",D29,"")</f>
      </c>
      <c r="Q29" s="175" t="s">
        <v>243</v>
      </c>
      <c r="R29" s="241">
        <f>I29+L29+O29</f>
        <v>0</v>
      </c>
      <c r="S29" s="41"/>
      <c r="T29" s="42"/>
      <c r="U29" s="42"/>
      <c r="V29" s="41"/>
      <c r="W29" s="41"/>
      <c r="X29" s="41"/>
      <c r="Y29" s="41"/>
      <c r="Z29" s="41"/>
      <c r="AA29" s="41"/>
    </row>
    <row r="30" spans="1:27" s="249" customFormat="1" ht="24.75" customHeight="1">
      <c r="A30" s="172"/>
      <c r="B30" s="162"/>
      <c r="C30" s="246"/>
      <c r="D30" s="210"/>
      <c r="E30" s="210"/>
      <c r="F30" s="247"/>
      <c r="G30" s="247"/>
      <c r="H30" s="295"/>
      <c r="I30" s="291">
        <f t="shared" si="0"/>
        <v>0</v>
      </c>
      <c r="J30" s="296"/>
      <c r="K30" s="224"/>
      <c r="L30" s="233">
        <f t="shared" si="1"/>
        <v>0</v>
      </c>
      <c r="M30" s="247"/>
      <c r="N30" s="224"/>
      <c r="O30" s="233">
        <f t="shared" si="2"/>
        <v>0</v>
      </c>
      <c r="P30" s="167">
        <f>IF(D30&lt;&gt;"",D30,"")</f>
      </c>
      <c r="Q30" s="174" t="s">
        <v>243</v>
      </c>
      <c r="R30" s="242">
        <f>I30+L30+O30</f>
        <v>0</v>
      </c>
      <c r="S30" s="250"/>
      <c r="T30" s="248"/>
      <c r="U30" s="250"/>
      <c r="V30" s="250"/>
      <c r="W30" s="250"/>
      <c r="X30" s="250"/>
      <c r="Y30" s="250"/>
      <c r="Z30" s="248"/>
      <c r="AA30" s="248"/>
    </row>
    <row r="31" spans="1:27" s="40" customFormat="1" ht="24.75" customHeight="1">
      <c r="A31" s="243" t="s">
        <v>264</v>
      </c>
      <c r="B31" s="176"/>
      <c r="C31" s="176"/>
      <c r="D31" s="177"/>
      <c r="E31" s="177"/>
      <c r="F31" s="177"/>
      <c r="G31" s="177"/>
      <c r="H31" s="178"/>
      <c r="I31" s="67"/>
      <c r="J31" s="297"/>
      <c r="K31" s="166"/>
      <c r="L31" s="67"/>
      <c r="M31" s="177"/>
      <c r="N31" s="166"/>
      <c r="O31" s="57"/>
      <c r="P31" s="173">
        <f>IF(D31&lt;&gt;"",D31,"")</f>
      </c>
      <c r="Q31" s="166"/>
      <c r="R31" s="241">
        <f t="shared" si="4"/>
        <v>0</v>
      </c>
      <c r="S31" s="45"/>
      <c r="T31" s="45"/>
      <c r="U31" s="45"/>
      <c r="V31" s="45"/>
      <c r="W31" s="45"/>
      <c r="X31" s="45"/>
      <c r="Y31" s="45"/>
      <c r="Z31" s="45"/>
      <c r="AA31" s="39"/>
    </row>
    <row r="32" spans="1:27" s="221" customFormat="1" ht="18" customHeight="1">
      <c r="A32" s="211" t="s">
        <v>128</v>
      </c>
      <c r="B32" s="212"/>
      <c r="C32" s="213"/>
      <c r="D32" s="214"/>
      <c r="E32" s="215"/>
      <c r="F32" s="215"/>
      <c r="G32" s="214"/>
      <c r="H32" s="215"/>
      <c r="I32" s="215"/>
      <c r="J32" s="214"/>
      <c r="K32" s="216"/>
      <c r="L32" s="216"/>
      <c r="M32" s="214"/>
      <c r="N32" s="217"/>
      <c r="O32" s="216"/>
      <c r="P32" s="214"/>
      <c r="Q32" s="218"/>
      <c r="R32" s="219"/>
      <c r="S32" s="220"/>
      <c r="T32" s="220"/>
      <c r="U32" s="220"/>
      <c r="V32" s="220"/>
      <c r="W32" s="220"/>
      <c r="X32" s="220"/>
      <c r="Y32" s="220"/>
      <c r="Z32" s="220"/>
      <c r="AA32" s="220"/>
    </row>
    <row r="33" spans="1:27" s="40" customFormat="1" ht="15" customHeight="1">
      <c r="A33" s="405" t="str">
        <f>"8. TOTAL REQUIREMENTS FOR FY "&amp;TEXT(AER!E6,0)</f>
        <v>8. TOTAL REQUIREMENTS FOR FY 2005</v>
      </c>
      <c r="B33" s="406"/>
      <c r="C33" s="406"/>
      <c r="D33" s="406"/>
      <c r="E33" s="406"/>
      <c r="F33" s="407"/>
      <c r="G33" s="169"/>
      <c r="H33" s="379">
        <f>SUM(I19:I31)</f>
        <v>0</v>
      </c>
      <c r="I33" s="380"/>
      <c r="J33" s="169"/>
      <c r="K33" s="379">
        <f>SUM(L19:L31)</f>
        <v>0</v>
      </c>
      <c r="L33" s="380"/>
      <c r="M33" s="169"/>
      <c r="N33" s="379">
        <f>SUM(O19:O31)</f>
        <v>0</v>
      </c>
      <c r="O33" s="380"/>
      <c r="P33" s="397" t="s">
        <v>247</v>
      </c>
      <c r="Q33" s="397"/>
      <c r="R33" s="321">
        <f>SUM(R19:R31)</f>
        <v>0</v>
      </c>
      <c r="S33" s="39"/>
      <c r="T33" s="42"/>
      <c r="U33" s="39"/>
      <c r="V33" s="39"/>
      <c r="W33" s="39"/>
      <c r="X33" s="39"/>
      <c r="Y33" s="39"/>
      <c r="Z33" s="39"/>
      <c r="AA33" s="39"/>
    </row>
    <row r="34" spans="1:27" s="40" customFormat="1" ht="14.25" customHeight="1">
      <c r="A34" s="408"/>
      <c r="B34" s="409"/>
      <c r="C34" s="409"/>
      <c r="D34" s="409"/>
      <c r="E34" s="409"/>
      <c r="F34" s="410"/>
      <c r="G34" s="170"/>
      <c r="H34" s="381"/>
      <c r="I34" s="382"/>
      <c r="J34" s="170"/>
      <c r="K34" s="381"/>
      <c r="L34" s="382"/>
      <c r="M34" s="170"/>
      <c r="N34" s="381"/>
      <c r="O34" s="382"/>
      <c r="P34" s="397" t="s">
        <v>248</v>
      </c>
      <c r="Q34" s="397"/>
      <c r="R34" s="205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30" customHeight="1">
      <c r="A35" s="411" t="s">
        <v>63</v>
      </c>
      <c r="B35" s="412"/>
      <c r="C35" s="412"/>
      <c r="D35" s="412"/>
      <c r="E35" s="412"/>
      <c r="F35" s="413"/>
      <c r="G35" s="120"/>
      <c r="H35" s="121"/>
      <c r="I35" s="122"/>
      <c r="J35" s="123"/>
      <c r="K35" s="124"/>
      <c r="L35" s="124"/>
      <c r="M35" s="125"/>
      <c r="N35" s="126"/>
      <c r="O35" s="127"/>
      <c r="P35" s="128"/>
      <c r="Q35" s="129"/>
      <c r="R35" s="130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40" customFormat="1" ht="24.75" customHeight="1">
      <c r="A36" s="444" t="str">
        <f>"9.    Quantity on Hand September 30, "&amp;TEXT(AER!E6-2,0)</f>
        <v>9.    Quantity on Hand September 30, 2003</v>
      </c>
      <c r="B36" s="445"/>
      <c r="C36" s="445"/>
      <c r="D36" s="445"/>
      <c r="E36" s="445"/>
      <c r="F36" s="446"/>
      <c r="G36" s="371"/>
      <c r="H36" s="372"/>
      <c r="I36" s="373"/>
      <c r="J36" s="372"/>
      <c r="K36" s="372"/>
      <c r="L36" s="372"/>
      <c r="M36" s="371"/>
      <c r="N36" s="372"/>
      <c r="O36" s="373"/>
      <c r="P36" s="439">
        <f>M36+J36+G36</f>
        <v>0</v>
      </c>
      <c r="Q36" s="440"/>
      <c r="R36" s="441"/>
      <c r="S36" s="41"/>
      <c r="T36" s="42"/>
      <c r="U36" s="42"/>
      <c r="V36" s="41"/>
      <c r="W36" s="41"/>
      <c r="X36" s="41"/>
      <c r="Y36" s="41"/>
      <c r="Z36" s="41"/>
      <c r="AA36" s="41"/>
    </row>
    <row r="37" spans="1:27" s="40" customFormat="1" ht="24.75" customHeight="1">
      <c r="A37" s="347" t="str">
        <f>"10.  Quantity Received October 1, 2003 through February 28, "&amp;TEXT(AER!E6-1,0)</f>
        <v>10.  Quantity Received October 1, 2003 through February 28, 2004</v>
      </c>
      <c r="B37" s="348"/>
      <c r="C37" s="348"/>
      <c r="D37" s="348"/>
      <c r="E37" s="348"/>
      <c r="F37" s="378"/>
      <c r="G37" s="385">
        <f>G38+G39</f>
        <v>0</v>
      </c>
      <c r="H37" s="386"/>
      <c r="I37" s="387"/>
      <c r="J37" s="385">
        <f>J38+J39</f>
        <v>0</v>
      </c>
      <c r="K37" s="386"/>
      <c r="L37" s="387"/>
      <c r="M37" s="385">
        <f>M38+M39</f>
        <v>0</v>
      </c>
      <c r="N37" s="386"/>
      <c r="O37" s="387"/>
      <c r="P37" s="385">
        <f>P38+P39</f>
        <v>0</v>
      </c>
      <c r="Q37" s="386"/>
      <c r="R37" s="442"/>
      <c r="S37" s="43"/>
      <c r="T37" s="43"/>
      <c r="U37" s="43"/>
      <c r="V37" s="43"/>
      <c r="W37" s="43"/>
      <c r="X37" s="43"/>
      <c r="Y37" s="43"/>
      <c r="Z37" s="39"/>
      <c r="AA37" s="39"/>
    </row>
    <row r="38" spans="1:27" s="40" customFormat="1" ht="24.75" customHeight="1">
      <c r="A38" s="344" t="str">
        <f>"       10a.  From FY "&amp;TEXT(AER!E6-2,0)&amp;" Approval"</f>
        <v>       10a.  From FY 2003 Approval</v>
      </c>
      <c r="B38" s="345"/>
      <c r="C38" s="345"/>
      <c r="D38" s="345"/>
      <c r="E38" s="345"/>
      <c r="F38" s="414"/>
      <c r="G38" s="415"/>
      <c r="H38" s="416"/>
      <c r="I38" s="417"/>
      <c r="J38" s="415"/>
      <c r="K38" s="416"/>
      <c r="L38" s="417"/>
      <c r="M38" s="415"/>
      <c r="N38" s="416"/>
      <c r="O38" s="417"/>
      <c r="P38" s="415"/>
      <c r="Q38" s="416"/>
      <c r="R38" s="443"/>
      <c r="S38" s="45"/>
      <c r="T38" s="45"/>
      <c r="U38" s="45"/>
      <c r="V38" s="45"/>
      <c r="W38" s="45"/>
      <c r="X38" s="45"/>
      <c r="Y38" s="45"/>
      <c r="Z38" s="45"/>
      <c r="AA38" s="39"/>
    </row>
    <row r="39" spans="1:27" s="40" customFormat="1" ht="24.75" customHeight="1">
      <c r="A39" s="347" t="str">
        <f>"       10b.  From FY "&amp;TEXT(AER!E6-1,0)&amp;" Approval"</f>
        <v>       10b.  From FY 2004 Approval</v>
      </c>
      <c r="B39" s="348"/>
      <c r="C39" s="348"/>
      <c r="D39" s="348"/>
      <c r="E39" s="348"/>
      <c r="F39" s="349"/>
      <c r="G39" s="391"/>
      <c r="H39" s="392"/>
      <c r="I39" s="393"/>
      <c r="J39" s="391"/>
      <c r="K39" s="392"/>
      <c r="L39" s="393"/>
      <c r="M39" s="391"/>
      <c r="N39" s="392"/>
      <c r="O39" s="393"/>
      <c r="P39" s="391"/>
      <c r="Q39" s="392"/>
      <c r="R39" s="398"/>
      <c r="S39" s="39"/>
      <c r="T39" s="39"/>
      <c r="U39" s="39"/>
      <c r="V39" s="39"/>
      <c r="W39" s="39"/>
      <c r="X39" s="39"/>
      <c r="Y39" s="39"/>
      <c r="Z39" s="39"/>
      <c r="AA39" s="39"/>
    </row>
    <row r="40" spans="1:27" s="40" customFormat="1" ht="24.75" customHeight="1">
      <c r="A40" s="344" t="str">
        <f>"11. Quantity on Hand Feb 28, "&amp;TEXT(AER!E6-1,0)</f>
        <v>11. Quantity on Hand Feb 28, 2004</v>
      </c>
      <c r="B40" s="345"/>
      <c r="C40" s="345"/>
      <c r="D40" s="345"/>
      <c r="E40" s="345"/>
      <c r="F40" s="414"/>
      <c r="G40" s="419"/>
      <c r="H40" s="420"/>
      <c r="I40" s="421"/>
      <c r="J40" s="419"/>
      <c r="K40" s="420"/>
      <c r="L40" s="421"/>
      <c r="M40" s="419"/>
      <c r="N40" s="420"/>
      <c r="O40" s="421"/>
      <c r="P40" s="419"/>
      <c r="Q40" s="420"/>
      <c r="R40" s="435"/>
      <c r="S40" s="39"/>
      <c r="T40" s="39"/>
      <c r="U40" s="39"/>
      <c r="V40" s="39"/>
      <c r="W40" s="39"/>
      <c r="X40" s="39"/>
      <c r="Y40" s="39"/>
      <c r="Z40" s="39"/>
      <c r="AA40" s="39"/>
    </row>
    <row r="41" spans="1:27" s="40" customFormat="1" ht="24.75" customHeight="1">
      <c r="A41" s="425" t="str">
        <f>"12. Quantity Due or Rec'd for Current FY Programs After Feb. 28, "&amp;TEXT(AER!E6-1,0)</f>
        <v>12. Quantity Due or Rec'd for Current FY Programs After Feb. 28, 2004</v>
      </c>
      <c r="B41" s="426"/>
      <c r="C41" s="426"/>
      <c r="D41" s="426"/>
      <c r="E41" s="426"/>
      <c r="F41" s="427"/>
      <c r="G41" s="388"/>
      <c r="H41" s="389"/>
      <c r="I41" s="390"/>
      <c r="J41" s="388"/>
      <c r="K41" s="389"/>
      <c r="L41" s="390"/>
      <c r="M41" s="388"/>
      <c r="N41" s="389"/>
      <c r="O41" s="390"/>
      <c r="P41" s="388"/>
      <c r="Q41" s="389"/>
      <c r="R41" s="436"/>
      <c r="S41" s="39"/>
      <c r="T41" s="39"/>
      <c r="U41" s="39"/>
      <c r="V41" s="39"/>
      <c r="W41" s="39"/>
      <c r="X41" s="39"/>
      <c r="Y41" s="39"/>
      <c r="Z41" s="39"/>
      <c r="AA41" s="39"/>
    </row>
    <row r="42" spans="1:27" s="40" customFormat="1" ht="24.75" customHeight="1">
      <c r="A42" s="344" t="s">
        <v>192</v>
      </c>
      <c r="B42" s="345"/>
      <c r="C42" s="345"/>
      <c r="D42" s="345"/>
      <c r="E42" s="345"/>
      <c r="F42" s="346"/>
      <c r="G42" s="354">
        <f>G40+G41</f>
        <v>0</v>
      </c>
      <c r="H42" s="355"/>
      <c r="I42" s="366"/>
      <c r="J42" s="354">
        <f>J40+J41</f>
        <v>0</v>
      </c>
      <c r="K42" s="355"/>
      <c r="L42" s="366"/>
      <c r="M42" s="354">
        <f>M40+M41</f>
        <v>0</v>
      </c>
      <c r="N42" s="355"/>
      <c r="O42" s="366"/>
      <c r="P42" s="354">
        <f>P40+P41</f>
        <v>0</v>
      </c>
      <c r="Q42" s="355"/>
      <c r="R42" s="356"/>
      <c r="S42" s="39"/>
      <c r="T42" s="39"/>
      <c r="U42" s="39"/>
      <c r="V42" s="39"/>
      <c r="W42" s="39"/>
      <c r="X42" s="39"/>
      <c r="Y42" s="39"/>
      <c r="Z42" s="39"/>
      <c r="AA42" s="39"/>
    </row>
    <row r="43" spans="1:27" s="40" customFormat="1" ht="24.75" customHeight="1">
      <c r="A43" s="347" t="str">
        <f>"14.  Projected Distribution/Use Feb. 28 through Sept. 30, "&amp;TEXT(AER!E6-1,0)</f>
        <v>14.  Projected Distribution/Use Feb. 28 through Sept. 30, 2004</v>
      </c>
      <c r="B43" s="348"/>
      <c r="C43" s="348"/>
      <c r="D43" s="348"/>
      <c r="E43" s="348"/>
      <c r="F43" s="349"/>
      <c r="G43" s="422"/>
      <c r="H43" s="423"/>
      <c r="I43" s="424"/>
      <c r="J43" s="422"/>
      <c r="K43" s="423"/>
      <c r="L43" s="424"/>
      <c r="M43" s="422"/>
      <c r="N43" s="423"/>
      <c r="O43" s="424"/>
      <c r="P43" s="422"/>
      <c r="Q43" s="423"/>
      <c r="R43" s="437"/>
      <c r="S43" s="39"/>
      <c r="T43" s="39"/>
      <c r="U43" s="39"/>
      <c r="V43" s="39"/>
      <c r="W43" s="39"/>
      <c r="X43" s="39"/>
      <c r="Y43" s="39"/>
      <c r="Z43" s="39"/>
      <c r="AA43" s="39"/>
    </row>
    <row r="44" spans="1:27" s="40" customFormat="1" ht="24.75" customHeight="1">
      <c r="A44" s="344" t="str">
        <f>"15.  Estimated Inventory September 30, "&amp;TEXT(AER!E6-1,0)</f>
        <v>15.  Estimated Inventory September 30, 2004</v>
      </c>
      <c r="B44" s="345"/>
      <c r="C44" s="345"/>
      <c r="D44" s="345"/>
      <c r="E44" s="345"/>
      <c r="F44" s="346"/>
      <c r="G44" s="354">
        <f>G42-G43</f>
        <v>0</v>
      </c>
      <c r="H44" s="355"/>
      <c r="I44" s="366"/>
      <c r="J44" s="354">
        <f>J42-J43</f>
        <v>0</v>
      </c>
      <c r="K44" s="355"/>
      <c r="L44" s="366"/>
      <c r="M44" s="354">
        <f>M42-M43</f>
        <v>0</v>
      </c>
      <c r="N44" s="355"/>
      <c r="O44" s="366"/>
      <c r="P44" s="354">
        <f>P42-P43</f>
        <v>0</v>
      </c>
      <c r="Q44" s="355"/>
      <c r="R44" s="356"/>
      <c r="S44" s="39"/>
      <c r="T44" s="39"/>
      <c r="U44" s="39"/>
      <c r="V44" s="39"/>
      <c r="W44" s="39"/>
      <c r="X44" s="39"/>
      <c r="Y44" s="39"/>
      <c r="Z44" s="39"/>
      <c r="AA44" s="39"/>
    </row>
    <row r="45" spans="1:27" s="40" customFormat="1" ht="24.75" customHeight="1" thickBot="1">
      <c r="A45" s="347" t="str">
        <f>IF(A6="Revised for Supplemental","16.  Desired Commodities from FY "&amp;TEXT(E6-1,0)&amp;" Funding","16.  Desired Commodities for Initial FY "&amp;TEXT(AER!E6+1,0)&amp;" Distribution/Use")</f>
        <v>16.  Desired Commodities for Initial FY 2006 Distribution/Use</v>
      </c>
      <c r="B45" s="348"/>
      <c r="C45" s="348"/>
      <c r="D45" s="348"/>
      <c r="E45" s="348"/>
      <c r="F45" s="349"/>
      <c r="G45" s="422"/>
      <c r="H45" s="423"/>
      <c r="I45" s="424"/>
      <c r="J45" s="422"/>
      <c r="K45" s="423"/>
      <c r="L45" s="424"/>
      <c r="M45" s="422"/>
      <c r="N45" s="423"/>
      <c r="O45" s="423"/>
      <c r="P45" s="357"/>
      <c r="Q45" s="357"/>
      <c r="R45" s="358"/>
      <c r="S45" s="39"/>
      <c r="T45" s="39"/>
      <c r="U45" s="39"/>
      <c r="V45" s="39"/>
      <c r="W45" s="39"/>
      <c r="X45" s="39"/>
      <c r="Y45" s="39"/>
      <c r="Z45" s="39"/>
      <c r="AA45" s="39"/>
    </row>
    <row r="46" spans="1:27" s="40" customFormat="1" ht="24.75" customHeight="1">
      <c r="A46" s="350" t="str">
        <f>"17.  Adjusted Total Requirements FY "&amp;TEXT(AER!E6,0)</f>
        <v>17.  Adjusted Total Requirements FY 2005</v>
      </c>
      <c r="B46" s="351"/>
      <c r="C46" s="351"/>
      <c r="D46" s="351"/>
      <c r="E46" s="351"/>
      <c r="F46" s="351"/>
      <c r="G46" s="428">
        <f>ROUND(H33-G44+G45,-1)</f>
        <v>0</v>
      </c>
      <c r="H46" s="428"/>
      <c r="I46" s="428"/>
      <c r="J46" s="428">
        <f>ROUND(K33-J44+J45,-1)</f>
        <v>0</v>
      </c>
      <c r="K46" s="428"/>
      <c r="L46" s="428"/>
      <c r="M46" s="338">
        <f>ROUND(N33-M44+M45,-1)</f>
        <v>0</v>
      </c>
      <c r="N46" s="338"/>
      <c r="O46" s="338"/>
      <c r="P46" s="340" t="s">
        <v>249</v>
      </c>
      <c r="Q46" s="341"/>
      <c r="R46" s="298">
        <f>SUM(G46:O47)</f>
        <v>0</v>
      </c>
      <c r="S46" s="39"/>
      <c r="T46" s="39"/>
      <c r="U46" s="39"/>
      <c r="V46" s="39"/>
      <c r="W46" s="39"/>
      <c r="X46" s="39"/>
      <c r="Y46" s="39"/>
      <c r="Z46" s="39"/>
      <c r="AA46" s="39"/>
    </row>
    <row r="47" spans="1:27" s="40" customFormat="1" ht="24.75" customHeight="1" thickBot="1">
      <c r="A47" s="352"/>
      <c r="B47" s="353"/>
      <c r="C47" s="353"/>
      <c r="D47" s="353"/>
      <c r="E47" s="353"/>
      <c r="F47" s="353"/>
      <c r="G47" s="429"/>
      <c r="H47" s="429"/>
      <c r="I47" s="429"/>
      <c r="J47" s="429"/>
      <c r="K47" s="429"/>
      <c r="L47" s="429"/>
      <c r="M47" s="339"/>
      <c r="N47" s="339"/>
      <c r="O47" s="339"/>
      <c r="P47" s="342" t="s">
        <v>250</v>
      </c>
      <c r="Q47" s="343"/>
      <c r="R47" s="299">
        <f>IF(G8=2,SUM(G46:O47)+PG2!R43,SUM(G46:O55))</f>
        <v>0</v>
      </c>
      <c r="S47" s="39"/>
      <c r="T47" s="39"/>
      <c r="U47" s="39"/>
      <c r="V47" s="39"/>
      <c r="W47" s="39"/>
      <c r="X47" s="39"/>
      <c r="Y47" s="39"/>
      <c r="Z47" s="39"/>
      <c r="AA47" s="39"/>
    </row>
    <row r="48" spans="1:18" ht="30" customHeight="1">
      <c r="A48" s="131" t="s">
        <v>95</v>
      </c>
      <c r="B48" s="132"/>
      <c r="C48" s="132"/>
      <c r="D48" s="132"/>
      <c r="E48" s="418" t="s">
        <v>237</v>
      </c>
      <c r="F48" s="418"/>
      <c r="G48" s="418"/>
      <c r="H48" s="418"/>
      <c r="I48" s="418"/>
      <c r="J48" s="433" t="s">
        <v>236</v>
      </c>
      <c r="K48" s="434"/>
      <c r="L48" s="434"/>
      <c r="M48" s="434"/>
      <c r="N48" s="434"/>
      <c r="O48" s="434"/>
      <c r="P48" s="430" t="s">
        <v>96</v>
      </c>
      <c r="Q48" s="431"/>
      <c r="R48" s="432"/>
    </row>
    <row r="49" spans="1:18" ht="34.5" customHeight="1">
      <c r="A49" s="195" t="s">
        <v>266</v>
      </c>
      <c r="B49" s="133"/>
      <c r="C49" s="133"/>
      <c r="D49" s="134"/>
      <c r="E49" s="135"/>
      <c r="F49" s="135"/>
      <c r="G49" s="136"/>
      <c r="H49" s="137"/>
      <c r="I49" s="136"/>
      <c r="J49" s="138"/>
      <c r="K49" s="139"/>
      <c r="L49" s="140"/>
      <c r="M49" s="140"/>
      <c r="N49" s="139"/>
      <c r="O49" s="140"/>
      <c r="P49" s="136"/>
      <c r="Q49" s="137"/>
      <c r="R49" s="196"/>
    </row>
    <row r="50" spans="1:18" ht="34.5" customHeight="1">
      <c r="A50" s="197" t="s">
        <v>267</v>
      </c>
      <c r="B50" s="141"/>
      <c r="C50" s="141"/>
      <c r="D50" s="142"/>
      <c r="E50" s="136"/>
      <c r="F50" s="136"/>
      <c r="G50" s="136"/>
      <c r="H50" s="137"/>
      <c r="I50" s="136"/>
      <c r="J50" s="138"/>
      <c r="K50" s="139"/>
      <c r="L50" s="140"/>
      <c r="M50" s="140"/>
      <c r="N50" s="139"/>
      <c r="O50" s="140"/>
      <c r="P50" s="136"/>
      <c r="Q50" s="137"/>
      <c r="R50" s="196"/>
    </row>
    <row r="51" spans="1:26" ht="34.5" customHeight="1">
      <c r="A51" s="198" t="s">
        <v>268</v>
      </c>
      <c r="B51" s="141"/>
      <c r="C51" s="141"/>
      <c r="D51" s="142"/>
      <c r="E51" s="136"/>
      <c r="F51" s="136"/>
      <c r="G51" s="136"/>
      <c r="H51" s="137"/>
      <c r="I51" s="136"/>
      <c r="J51" s="138"/>
      <c r="K51" s="139"/>
      <c r="L51" s="140"/>
      <c r="M51" s="140"/>
      <c r="N51" s="139"/>
      <c r="O51" s="140"/>
      <c r="P51" s="136"/>
      <c r="Q51" s="137"/>
      <c r="R51" s="196"/>
      <c r="S51" s="41"/>
      <c r="T51" s="42"/>
      <c r="U51" s="42"/>
      <c r="V51" s="41"/>
      <c r="W51" s="41"/>
      <c r="X51" s="41"/>
      <c r="Y51" s="41"/>
      <c r="Z51" s="41"/>
    </row>
    <row r="52" spans="1:25" ht="34.5" customHeight="1" thickBot="1">
      <c r="A52" s="199" t="s">
        <v>190</v>
      </c>
      <c r="B52" s="200"/>
      <c r="C52" s="200"/>
      <c r="D52" s="201"/>
      <c r="E52" s="78"/>
      <c r="F52" s="78"/>
      <c r="G52" s="78"/>
      <c r="H52" s="202"/>
      <c r="I52" s="203"/>
      <c r="J52" s="78"/>
      <c r="K52" s="202"/>
      <c r="L52" s="78"/>
      <c r="M52" s="78"/>
      <c r="N52" s="202"/>
      <c r="O52" s="143"/>
      <c r="P52" s="144"/>
      <c r="Q52" s="145"/>
      <c r="R52" s="204"/>
      <c r="S52" s="146"/>
      <c r="T52" s="146"/>
      <c r="U52" s="146"/>
      <c r="V52" s="146"/>
      <c r="W52" s="146"/>
      <c r="X52" s="146"/>
      <c r="Y52" s="146"/>
    </row>
    <row r="53" spans="1:15" ht="15" customHeight="1" thickTop="1">
      <c r="A53" s="182"/>
      <c r="B53" s="147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N53" s="184"/>
      <c r="O53" s="147"/>
    </row>
    <row r="54" spans="1:15" ht="16.5" customHeight="1">
      <c r="A54" s="148" t="s">
        <v>113</v>
      </c>
      <c r="B54" s="149"/>
      <c r="C54" s="74"/>
      <c r="D54" s="74"/>
      <c r="E54" s="74"/>
      <c r="F54" s="74"/>
      <c r="G54" s="74"/>
      <c r="H54" s="74"/>
      <c r="I54" s="74"/>
      <c r="J54" s="74"/>
      <c r="K54" s="74"/>
      <c r="L54" s="74"/>
      <c r="N54" s="150"/>
      <c r="O54" s="149"/>
    </row>
    <row r="55" ht="16.5" customHeight="1">
      <c r="AB55" s="19"/>
    </row>
    <row r="56" spans="1:27" ht="15.75" hidden="1">
      <c r="A56" s="151"/>
      <c r="B56" s="69"/>
      <c r="H56" s="308" t="s">
        <v>254</v>
      </c>
      <c r="N56" s="152"/>
      <c r="O56" s="69"/>
      <c r="Q56" s="13"/>
      <c r="R56" s="13"/>
      <c r="S56" s="13"/>
      <c r="U56" s="13"/>
      <c r="V56" s="13"/>
      <c r="W56" s="13"/>
      <c r="X56" s="13"/>
      <c r="Y56" s="13"/>
      <c r="Z56" s="13"/>
      <c r="AA56" s="13"/>
    </row>
    <row r="57" spans="1:28" ht="15.75" hidden="1">
      <c r="A57" s="308" t="s">
        <v>129</v>
      </c>
      <c r="B57" s="309" t="s">
        <v>143</v>
      </c>
      <c r="E57" s="308" t="s">
        <v>130</v>
      </c>
      <c r="F57" s="311"/>
      <c r="H57" s="332"/>
      <c r="N57" s="152"/>
      <c r="O57" s="69"/>
      <c r="AB57" s="19"/>
    </row>
    <row r="58" spans="1:28" ht="15.75" hidden="1">
      <c r="A58" s="305" t="s">
        <v>135</v>
      </c>
      <c r="B58" s="306" t="s">
        <v>144</v>
      </c>
      <c r="E58" s="310" t="s">
        <v>132</v>
      </c>
      <c r="F58" s="13" t="s">
        <v>239</v>
      </c>
      <c r="H58" s="156" t="s">
        <v>151</v>
      </c>
      <c r="AB58" s="19"/>
    </row>
    <row r="59" spans="1:28" ht="15.75" hidden="1">
      <c r="A59" s="305" t="s">
        <v>136</v>
      </c>
      <c r="B59" s="306" t="s">
        <v>145</v>
      </c>
      <c r="E59" s="307" t="s">
        <v>134</v>
      </c>
      <c r="F59" s="13" t="s">
        <v>240</v>
      </c>
      <c r="H59" s="157" t="s">
        <v>152</v>
      </c>
      <c r="AB59" s="19"/>
    </row>
    <row r="60" spans="1:28" ht="15.75" hidden="1">
      <c r="A60" s="305" t="s">
        <v>137</v>
      </c>
      <c r="B60" s="306" t="s">
        <v>146</v>
      </c>
      <c r="E60" s="307" t="s">
        <v>131</v>
      </c>
      <c r="F60" s="13" t="s">
        <v>241</v>
      </c>
      <c r="H60" s="157" t="s">
        <v>153</v>
      </c>
      <c r="AB60" s="19"/>
    </row>
    <row r="61" spans="1:27" ht="15.75" hidden="1">
      <c r="A61" s="305" t="s">
        <v>138</v>
      </c>
      <c r="B61" s="306" t="s">
        <v>147</v>
      </c>
      <c r="E61" s="307" t="s">
        <v>133</v>
      </c>
      <c r="F61" s="13" t="s">
        <v>242</v>
      </c>
      <c r="H61" s="157" t="s">
        <v>154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5.75" hidden="1">
      <c r="A62" s="305" t="s">
        <v>139</v>
      </c>
      <c r="B62" s="306" t="s">
        <v>148</v>
      </c>
      <c r="E62" s="307" t="s">
        <v>255</v>
      </c>
      <c r="F62" s="13" t="s">
        <v>257</v>
      </c>
      <c r="H62" s="157" t="s">
        <v>155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8" ht="15.75" hidden="1">
      <c r="A63" s="305" t="s">
        <v>141</v>
      </c>
      <c r="B63" s="306" t="s">
        <v>149</v>
      </c>
      <c r="E63" s="307"/>
      <c r="H63" s="157" t="s">
        <v>156</v>
      </c>
      <c r="S63" s="41"/>
      <c r="T63" s="41"/>
      <c r="U63" s="41"/>
      <c r="V63" s="41"/>
      <c r="W63" s="41"/>
      <c r="X63" s="41"/>
      <c r="Y63" s="41"/>
      <c r="Z63" s="41"/>
      <c r="AA63" s="41"/>
      <c r="AB63" s="20"/>
    </row>
    <row r="64" spans="1:28" ht="15.75" hidden="1">
      <c r="A64" s="305" t="s">
        <v>142</v>
      </c>
      <c r="B64" s="306" t="s">
        <v>150</v>
      </c>
      <c r="H64" s="157" t="s">
        <v>157</v>
      </c>
      <c r="S64" s="146"/>
      <c r="T64" s="146"/>
      <c r="U64" s="146"/>
      <c r="V64" s="146"/>
      <c r="W64" s="146"/>
      <c r="X64" s="146"/>
      <c r="Y64" s="146"/>
      <c r="AB64" s="20"/>
    </row>
    <row r="65" spans="1:28" ht="15.75" hidden="1">
      <c r="A65" s="305" t="s">
        <v>262</v>
      </c>
      <c r="B65" s="306" t="s">
        <v>263</v>
      </c>
      <c r="H65" s="157" t="s">
        <v>158</v>
      </c>
      <c r="S65" s="153"/>
      <c r="T65" s="153"/>
      <c r="U65" s="153"/>
      <c r="V65" s="153"/>
      <c r="W65" s="153"/>
      <c r="X65" s="153"/>
      <c r="Y65" s="153"/>
      <c r="Z65" s="153"/>
      <c r="AB65" s="20"/>
    </row>
    <row r="66" spans="1:28" ht="15.75" hidden="1">
      <c r="A66" s="305"/>
      <c r="B66" s="306" t="s">
        <v>140</v>
      </c>
      <c r="H66" s="157" t="s">
        <v>159</v>
      </c>
      <c r="AB66" s="20"/>
    </row>
    <row r="67" spans="8:28" ht="15.75" hidden="1">
      <c r="H67" s="157" t="s">
        <v>160</v>
      </c>
      <c r="AB67" s="20"/>
    </row>
    <row r="68" spans="1:28" ht="15.75" hidden="1">
      <c r="A68" s="303" t="s">
        <v>253</v>
      </c>
      <c r="B68" s="304"/>
      <c r="H68" s="157" t="s">
        <v>161</v>
      </c>
      <c r="R68" s="154"/>
      <c r="AB68" s="20"/>
    </row>
    <row r="69" spans="1:28" ht="15.75" hidden="1">
      <c r="A69" s="301" t="s">
        <v>195</v>
      </c>
      <c r="B69" s="302"/>
      <c r="H69" s="157" t="s">
        <v>162</v>
      </c>
      <c r="I69" s="13" t="s">
        <v>200</v>
      </c>
      <c r="AB69" s="19"/>
    </row>
    <row r="70" spans="1:28" ht="15.75" hidden="1">
      <c r="A70" s="301" t="s">
        <v>194</v>
      </c>
      <c r="B70" s="302"/>
      <c r="H70" s="157" t="s">
        <v>199</v>
      </c>
      <c r="I70" s="13" t="s">
        <v>163</v>
      </c>
      <c r="AB70" s="19"/>
    </row>
    <row r="71" spans="1:28" ht="15.75" hidden="1">
      <c r="A71" s="13" t="s">
        <v>256</v>
      </c>
      <c r="B71" s="302"/>
      <c r="H71" s="157" t="s">
        <v>201</v>
      </c>
      <c r="I71" s="13" t="s">
        <v>203</v>
      </c>
      <c r="S71" s="41"/>
      <c r="T71" s="41"/>
      <c r="U71" s="41"/>
      <c r="V71" s="41"/>
      <c r="W71" s="41"/>
      <c r="X71" s="41"/>
      <c r="Y71" s="41"/>
      <c r="Z71" s="41"/>
      <c r="AA71" s="41"/>
      <c r="AB71" s="20"/>
    </row>
    <row r="72" spans="1:28" ht="15.75" hidden="1">
      <c r="A72" s="301"/>
      <c r="B72" s="302"/>
      <c r="H72" s="157" t="s">
        <v>202</v>
      </c>
      <c r="S72" s="146"/>
      <c r="T72" s="146"/>
      <c r="U72" s="146"/>
      <c r="V72" s="146"/>
      <c r="W72" s="146"/>
      <c r="X72" s="146"/>
      <c r="Y72" s="146"/>
      <c r="AB72" s="20"/>
    </row>
    <row r="73" spans="8:28" ht="15.75" hidden="1">
      <c r="H73" s="157" t="s">
        <v>164</v>
      </c>
      <c r="S73" s="153"/>
      <c r="T73" s="153"/>
      <c r="U73" s="153"/>
      <c r="V73" s="153"/>
      <c r="W73" s="153"/>
      <c r="X73" s="153"/>
      <c r="Y73" s="153"/>
      <c r="Z73" s="153"/>
      <c r="AB73" s="20"/>
    </row>
    <row r="74" spans="8:28" ht="15.75" hidden="1">
      <c r="H74" s="157" t="s">
        <v>230</v>
      </c>
      <c r="AB74" s="20"/>
    </row>
    <row r="75" spans="8:28" ht="15.75" hidden="1">
      <c r="H75" s="157" t="s">
        <v>213</v>
      </c>
      <c r="AB75" s="20"/>
    </row>
    <row r="76" spans="8:28" ht="15.75" hidden="1">
      <c r="H76" s="157" t="s">
        <v>165</v>
      </c>
      <c r="R76" s="154"/>
      <c r="AB76" s="20"/>
    </row>
    <row r="77" spans="8:28" ht="15.75" hidden="1">
      <c r="H77" s="157" t="s">
        <v>166</v>
      </c>
      <c r="I77" s="13" t="s">
        <v>205</v>
      </c>
      <c r="AB77" s="19"/>
    </row>
    <row r="78" spans="8:28" ht="15.75" hidden="1">
      <c r="H78" s="157" t="s">
        <v>204</v>
      </c>
      <c r="AB78" s="19"/>
    </row>
    <row r="79" spans="8:28" ht="15.75" hidden="1">
      <c r="H79" s="157" t="s">
        <v>167</v>
      </c>
      <c r="S79" s="41"/>
      <c r="T79" s="41"/>
      <c r="U79" s="41"/>
      <c r="V79" s="41"/>
      <c r="W79" s="41"/>
      <c r="X79" s="41"/>
      <c r="Y79" s="41"/>
      <c r="Z79" s="41"/>
      <c r="AA79" s="41"/>
      <c r="AB79" s="20"/>
    </row>
    <row r="80" spans="8:28" ht="15.75" hidden="1">
      <c r="H80" s="157" t="s">
        <v>168</v>
      </c>
      <c r="S80" s="146"/>
      <c r="T80" s="146"/>
      <c r="U80" s="146"/>
      <c r="V80" s="146"/>
      <c r="W80" s="146"/>
      <c r="X80" s="146"/>
      <c r="Y80" s="146"/>
      <c r="AB80" s="20"/>
    </row>
    <row r="81" spans="8:28" ht="15.75" hidden="1">
      <c r="H81" s="157" t="s">
        <v>169</v>
      </c>
      <c r="S81" s="153"/>
      <c r="T81" s="153"/>
      <c r="U81" s="153"/>
      <c r="V81" s="153"/>
      <c r="W81" s="153"/>
      <c r="X81" s="153"/>
      <c r="Y81" s="153"/>
      <c r="Z81" s="153"/>
      <c r="AB81" s="20"/>
    </row>
    <row r="82" spans="8:28" ht="15.75" hidden="1">
      <c r="H82" s="157" t="s">
        <v>170</v>
      </c>
      <c r="AB82" s="20"/>
    </row>
    <row r="83" spans="8:28" ht="15.75" hidden="1">
      <c r="H83" s="157" t="s">
        <v>171</v>
      </c>
      <c r="AB83" s="20"/>
    </row>
    <row r="84" spans="8:28" ht="15.75" hidden="1">
      <c r="H84" s="157" t="s">
        <v>172</v>
      </c>
      <c r="R84" s="154"/>
      <c r="AB84" s="20"/>
    </row>
    <row r="85" ht="15.75" hidden="1">
      <c r="H85" s="157" t="s">
        <v>173</v>
      </c>
    </row>
    <row r="86" spans="8:26" ht="15.75" hidden="1">
      <c r="H86" s="157" t="s">
        <v>174</v>
      </c>
      <c r="S86" s="41"/>
      <c r="T86" s="41"/>
      <c r="U86" s="41"/>
      <c r="V86" s="41"/>
      <c r="W86" s="41"/>
      <c r="X86" s="41"/>
      <c r="Y86" s="41"/>
      <c r="Z86" s="86"/>
    </row>
    <row r="87" spans="8:26" ht="15.75" hidden="1">
      <c r="H87" s="157" t="s">
        <v>175</v>
      </c>
      <c r="S87" s="146"/>
      <c r="T87" s="146"/>
      <c r="U87" s="146"/>
      <c r="V87" s="146"/>
      <c r="W87" s="146"/>
      <c r="X87" s="146"/>
      <c r="Y87" s="146"/>
      <c r="Z87" s="86"/>
    </row>
    <row r="88" spans="8:26" ht="15.75" hidden="1">
      <c r="H88" s="157" t="s">
        <v>176</v>
      </c>
      <c r="S88" s="153"/>
      <c r="T88" s="153"/>
      <c r="U88" s="153"/>
      <c r="V88" s="153"/>
      <c r="W88" s="153"/>
      <c r="X88" s="153"/>
      <c r="Y88" s="153"/>
      <c r="Z88" s="153"/>
    </row>
    <row r="89" ht="15.75" hidden="1">
      <c r="H89" s="157" t="s">
        <v>214</v>
      </c>
    </row>
    <row r="90" ht="15.75" hidden="1">
      <c r="H90" s="157" t="s">
        <v>177</v>
      </c>
    </row>
    <row r="91" spans="8:18" ht="15.75" hidden="1">
      <c r="H91" s="157" t="s">
        <v>178</v>
      </c>
      <c r="R91" s="154"/>
    </row>
    <row r="92" ht="15.75" hidden="1">
      <c r="H92" s="157" t="s">
        <v>215</v>
      </c>
    </row>
    <row r="93" ht="15.75" hidden="1">
      <c r="H93" s="157" t="s">
        <v>216</v>
      </c>
    </row>
    <row r="94" ht="15.75" hidden="1">
      <c r="H94" s="157" t="s">
        <v>179</v>
      </c>
    </row>
    <row r="95" ht="15.75" hidden="1">
      <c r="H95" s="157" t="s">
        <v>180</v>
      </c>
    </row>
    <row r="96" ht="15.75" hidden="1">
      <c r="H96" s="157" t="s">
        <v>181</v>
      </c>
    </row>
    <row r="97" spans="8:252" ht="15.75" hidden="1">
      <c r="H97" s="157" t="s">
        <v>182</v>
      </c>
      <c r="P97" s="21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</row>
    <row r="98" spans="8:252" ht="15.75" hidden="1">
      <c r="H98" s="157" t="s">
        <v>217</v>
      </c>
      <c r="P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  <c r="HI98" s="69"/>
      <c r="HJ98" s="69"/>
      <c r="HK98" s="69"/>
      <c r="HL98" s="69"/>
      <c r="HM98" s="69"/>
      <c r="HN98" s="69"/>
      <c r="HO98" s="69"/>
      <c r="HP98" s="69"/>
      <c r="HQ98" s="69"/>
      <c r="HR98" s="69"/>
      <c r="HS98" s="69"/>
      <c r="HT98" s="69"/>
      <c r="HU98" s="69"/>
      <c r="HV98" s="69"/>
      <c r="HW98" s="69"/>
      <c r="HX98" s="69"/>
      <c r="HY98" s="69"/>
      <c r="HZ98" s="69"/>
      <c r="IA98" s="69"/>
      <c r="IB98" s="69"/>
      <c r="IC98" s="69"/>
      <c r="ID98" s="69"/>
      <c r="IE98" s="69"/>
      <c r="IF98" s="69"/>
      <c r="IG98" s="69"/>
      <c r="IH98" s="69"/>
      <c r="II98" s="69"/>
      <c r="IJ98" s="69"/>
      <c r="IK98" s="69"/>
      <c r="IL98" s="69"/>
      <c r="IM98" s="69"/>
      <c r="IN98" s="69"/>
      <c r="IO98" s="69"/>
      <c r="IP98" s="69"/>
      <c r="IQ98" s="69"/>
      <c r="IR98" s="69"/>
    </row>
    <row r="99" ht="15.75" hidden="1">
      <c r="H99" s="157" t="s">
        <v>218</v>
      </c>
    </row>
    <row r="100" ht="15.75" hidden="1">
      <c r="H100" s="157" t="s">
        <v>206</v>
      </c>
    </row>
    <row r="101" ht="15.75" hidden="1">
      <c r="H101" s="157" t="s">
        <v>207</v>
      </c>
    </row>
    <row r="102" ht="15.75" hidden="1">
      <c r="H102" s="157" t="s">
        <v>208</v>
      </c>
    </row>
    <row r="103" ht="15.75" hidden="1">
      <c r="H103" s="157" t="s">
        <v>219</v>
      </c>
    </row>
    <row r="104" ht="15.75" hidden="1">
      <c r="H104" s="157" t="s">
        <v>183</v>
      </c>
    </row>
    <row r="105" ht="15.75" hidden="1">
      <c r="H105" s="156" t="s">
        <v>184</v>
      </c>
    </row>
    <row r="106" ht="15.75" hidden="1">
      <c r="H106" s="156" t="s">
        <v>185</v>
      </c>
    </row>
    <row r="107" ht="15.75" hidden="1">
      <c r="H107" s="156" t="s">
        <v>186</v>
      </c>
    </row>
    <row r="108" ht="15.75" hidden="1">
      <c r="H108" s="156" t="s">
        <v>187</v>
      </c>
    </row>
    <row r="109" ht="15.75" hidden="1">
      <c r="H109" s="156" t="s">
        <v>220</v>
      </c>
    </row>
    <row r="110" ht="15.75" hidden="1">
      <c r="H110" s="156" t="s">
        <v>209</v>
      </c>
    </row>
    <row r="111" ht="15.75" hidden="1">
      <c r="H111" s="156" t="s">
        <v>221</v>
      </c>
    </row>
    <row r="112" ht="15.75" hidden="1">
      <c r="H112" s="156" t="s">
        <v>210</v>
      </c>
    </row>
    <row r="113" ht="15.75" hidden="1">
      <c r="H113" s="156" t="s">
        <v>222</v>
      </c>
    </row>
    <row r="114" ht="15.75" hidden="1">
      <c r="H114" s="156" t="s">
        <v>223</v>
      </c>
    </row>
    <row r="115" ht="15.75" hidden="1">
      <c r="H115" s="156" t="s">
        <v>188</v>
      </c>
    </row>
    <row r="116" ht="15.75" hidden="1">
      <c r="H116" s="156" t="s">
        <v>224</v>
      </c>
    </row>
    <row r="117" ht="15.75" hidden="1">
      <c r="H117" s="156" t="s">
        <v>225</v>
      </c>
    </row>
    <row r="118" ht="15.75" hidden="1">
      <c r="H118" s="156" t="s">
        <v>226</v>
      </c>
    </row>
    <row r="119" ht="15.75" hidden="1">
      <c r="H119" s="157" t="s">
        <v>211</v>
      </c>
    </row>
    <row r="120" ht="15.75" hidden="1">
      <c r="H120" s="157" t="s">
        <v>227</v>
      </c>
    </row>
    <row r="121" ht="15.75" hidden="1">
      <c r="H121" s="157" t="s">
        <v>228</v>
      </c>
    </row>
    <row r="122" spans="8:9" ht="15.75" hidden="1">
      <c r="H122" s="158" t="s">
        <v>229</v>
      </c>
      <c r="I122" s="13" t="s">
        <v>189</v>
      </c>
    </row>
    <row r="123" ht="16.5" hidden="1" thickBot="1">
      <c r="H123" s="159" t="s">
        <v>212</v>
      </c>
    </row>
    <row r="124" ht="15.75" hidden="1"/>
  </sheetData>
  <sheetProtection sheet="1" objects="1" scenarios="1"/>
  <mergeCells count="89">
    <mergeCell ref="A3:D3"/>
    <mergeCell ref="P36:R36"/>
    <mergeCell ref="P37:R37"/>
    <mergeCell ref="P38:R38"/>
    <mergeCell ref="A36:F36"/>
    <mergeCell ref="H15:I15"/>
    <mergeCell ref="G17:G18"/>
    <mergeCell ref="M37:O37"/>
    <mergeCell ref="M38:O38"/>
    <mergeCell ref="P34:Q34"/>
    <mergeCell ref="M39:O39"/>
    <mergeCell ref="M40:O40"/>
    <mergeCell ref="P43:R43"/>
    <mergeCell ref="M41:O41"/>
    <mergeCell ref="M42:O42"/>
    <mergeCell ref="G43:I43"/>
    <mergeCell ref="J43:L43"/>
    <mergeCell ref="J42:L42"/>
    <mergeCell ref="P42:R42"/>
    <mergeCell ref="J45:L45"/>
    <mergeCell ref="P48:R48"/>
    <mergeCell ref="J48:O48"/>
    <mergeCell ref="P40:R40"/>
    <mergeCell ref="J40:L40"/>
    <mergeCell ref="J46:L47"/>
    <mergeCell ref="M43:O43"/>
    <mergeCell ref="M44:O44"/>
    <mergeCell ref="M45:O45"/>
    <mergeCell ref="P41:R41"/>
    <mergeCell ref="E48:I48"/>
    <mergeCell ref="G38:I38"/>
    <mergeCell ref="G39:I39"/>
    <mergeCell ref="G40:I40"/>
    <mergeCell ref="G44:I44"/>
    <mergeCell ref="G45:I45"/>
    <mergeCell ref="A39:F39"/>
    <mergeCell ref="A40:F40"/>
    <mergeCell ref="A41:F41"/>
    <mergeCell ref="G46:I47"/>
    <mergeCell ref="J44:L44"/>
    <mergeCell ref="J36:L36"/>
    <mergeCell ref="A14:A18"/>
    <mergeCell ref="B14:B18"/>
    <mergeCell ref="A33:F34"/>
    <mergeCell ref="A35:F35"/>
    <mergeCell ref="A38:F38"/>
    <mergeCell ref="J41:L41"/>
    <mergeCell ref="J38:L38"/>
    <mergeCell ref="J15:L15"/>
    <mergeCell ref="G41:I41"/>
    <mergeCell ref="J39:L39"/>
    <mergeCell ref="M15:O15"/>
    <mergeCell ref="P17:P18"/>
    <mergeCell ref="P33:Q33"/>
    <mergeCell ref="N17:N18"/>
    <mergeCell ref="N33:O34"/>
    <mergeCell ref="M17:M18"/>
    <mergeCell ref="Q17:Q18"/>
    <mergeCell ref="P39:R39"/>
    <mergeCell ref="C15:C18"/>
    <mergeCell ref="D15:D18"/>
    <mergeCell ref="A37:F37"/>
    <mergeCell ref="K33:L34"/>
    <mergeCell ref="H33:I34"/>
    <mergeCell ref="J17:J18"/>
    <mergeCell ref="K17:K18"/>
    <mergeCell ref="G37:I37"/>
    <mergeCell ref="G36:I36"/>
    <mergeCell ref="J37:L37"/>
    <mergeCell ref="P45:R45"/>
    <mergeCell ref="E3:F3"/>
    <mergeCell ref="A6:C6"/>
    <mergeCell ref="A5:C5"/>
    <mergeCell ref="H17:H18"/>
    <mergeCell ref="G42:I42"/>
    <mergeCell ref="D5:E5"/>
    <mergeCell ref="E15:E18"/>
    <mergeCell ref="F15:F18"/>
    <mergeCell ref="M36:O36"/>
    <mergeCell ref="E2:F2"/>
    <mergeCell ref="M46:O47"/>
    <mergeCell ref="P46:Q46"/>
    <mergeCell ref="P47:Q47"/>
    <mergeCell ref="A42:F42"/>
    <mergeCell ref="A43:F43"/>
    <mergeCell ref="A44:F44"/>
    <mergeCell ref="A45:F45"/>
    <mergeCell ref="A46:F47"/>
    <mergeCell ref="P44:R44"/>
  </mergeCells>
  <conditionalFormatting sqref="A36:J45 M36:R45 K36:L39 K41:L45">
    <cfRule type="expression" priority="1" dxfId="0" stopIfTrue="1">
      <formula>$A$6="Supplemental"</formula>
    </cfRule>
  </conditionalFormatting>
  <dataValidations count="11">
    <dataValidation type="list" allowBlank="1" showInputMessage="1" showErrorMessage="1" prompt="Choose A Recipient Category" sqref="A19:A30">
      <formula1>$B$58:$B$65</formula1>
    </dataValidation>
    <dataValidation type="list" allowBlank="1" showInputMessage="1" showErrorMessage="1" prompt="Choose A Technical Sector from the List&#10;" sqref="B20 B22:B30">
      <formula1>$F$58:$F$62</formula1>
    </dataValidation>
    <dataValidation type="date" operator="greaterThan" allowBlank="1" showInputMessage="1" showErrorMessage="1" sqref="C8">
      <formula1>37803</formula1>
    </dataValidation>
    <dataValidation allowBlank="1" showInputMessage="1" showErrorMessage="1" prompt="Click on Arrows to Change Year&#10;" sqref="E6"/>
    <dataValidation type="whole" allowBlank="1" showInputMessage="1" showErrorMessage="1" sqref="E8 G8 A7:D7">
      <formula1>1</formula1>
      <formula2>20</formula2>
    </dataValidation>
    <dataValidation type="list" allowBlank="1" showInputMessage="1" showErrorMessage="1" promptTitle="Select a Technical Sector" prompt="AG: Agriculture&#10;ED: Education&#10;MC: Micro Credit&#10;HN: Health and Nutrition&#10;HA: Humanitarian Assistance&#10;" sqref="B19 B21">
      <formula1>$F$58:$F$62</formula1>
    </dataValidation>
    <dataValidation type="decimal" allowBlank="1" showInputMessage="1" showErrorMessage="1" sqref="C19:C30">
      <formula1>0</formula1>
      <formula2>31</formula2>
    </dataValidation>
    <dataValidation type="list" allowBlank="1" showInputMessage="1" showErrorMessage="1" prompt="Select Incremental iif Funding for Requested Commodities will come from the fiscal year prior to program activities.&#10;&#10;Select Supplemental if you are changing the commodity requirements during the fiscal year of program activities." sqref="A6:C6">
      <formula1>A$69:A$71</formula1>
    </dataValidation>
    <dataValidation allowBlank="1" showInputMessage="1" showErrorMessage="1" prompt="The last rows in this section is for Monetization only.  If you need additional room for Direct Distribution please go to &quot;AER Page 2&quot;" sqref="A31"/>
    <dataValidation type="list" allowBlank="1" showInputMessage="1" showErrorMessage="1" prompt="Select Commodity&#10;" sqref="H15:I15">
      <formula1>$H$57:$H$123</formula1>
    </dataValidation>
    <dataValidation type="list" allowBlank="1" showInputMessage="1" showErrorMessage="1" sqref="J15:O15">
      <formula1>$H$57:$H$123</formula1>
    </dataValidation>
  </dataValidations>
  <printOptions horizontalCentered="1" verticalCentered="1"/>
  <pageMargins left="0.5" right="0.5" top="0.75" bottom="0.35" header="0" footer="0.2"/>
  <pageSetup fitToHeight="1" fitToWidth="1" horizontalDpi="600" verticalDpi="600" orientation="landscape" scale="49" r:id="rId2"/>
  <headerFooter alignWithMargins="0">
    <oddFooter>&amp;R&amp;D</oddFooter>
  </headerFooter>
  <colBreaks count="1" manualBreakCount="1">
    <brk id="15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R177"/>
  <sheetViews>
    <sheetView showGridLines="0" showOutlineSymbols="0" zoomScale="85" zoomScaleNormal="85" workbookViewId="0" topLeftCell="A6">
      <selection activeCell="A18" sqref="A18"/>
    </sheetView>
  </sheetViews>
  <sheetFormatPr defaultColWidth="8.6640625" defaultRowHeight="15"/>
  <cols>
    <col min="1" max="1" width="15.10546875" style="13" customWidth="1"/>
    <col min="2" max="2" width="9.99609375" style="13" customWidth="1"/>
    <col min="3" max="3" width="11.3359375" style="13" customWidth="1"/>
    <col min="4" max="4" width="11.5546875" style="13" customWidth="1"/>
    <col min="5" max="5" width="9.77734375" style="13" customWidth="1"/>
    <col min="6" max="6" width="7.6640625" style="13" customWidth="1"/>
    <col min="7" max="7" width="11.10546875" style="13" customWidth="1"/>
    <col min="8" max="8" width="11.4453125" style="13" customWidth="1"/>
    <col min="9" max="9" width="16.5546875" style="13" customWidth="1"/>
    <col min="10" max="10" width="10.4453125" style="13" customWidth="1"/>
    <col min="11" max="11" width="7.5546875" style="13" customWidth="1"/>
    <col min="12" max="12" width="14.10546875" style="13" customWidth="1"/>
    <col min="13" max="13" width="10.5546875" style="13" customWidth="1"/>
    <col min="14" max="14" width="9.5546875" style="13" customWidth="1"/>
    <col min="15" max="15" width="11.6640625" style="13" customWidth="1"/>
    <col min="16" max="16" width="11.4453125" style="13" customWidth="1"/>
    <col min="17" max="17" width="8.77734375" style="69" customWidth="1"/>
    <col min="18" max="18" width="20.21484375" style="69" customWidth="1"/>
    <col min="19" max="27" width="26.6640625" style="69" customWidth="1"/>
    <col min="28" max="16384" width="26.6640625" style="13" customWidth="1"/>
  </cols>
  <sheetData>
    <row r="1" ht="16.5" thickBot="1">
      <c r="H1" s="35"/>
    </row>
    <row r="2" spans="1:27" ht="19.5" customHeight="1" hidden="1">
      <c r="A2" s="50" t="s">
        <v>196</v>
      </c>
      <c r="B2" s="171" t="s">
        <v>197</v>
      </c>
      <c r="C2" s="471" t="s">
        <v>235</v>
      </c>
      <c r="D2" s="471"/>
      <c r="E2" s="474" t="s">
        <v>193</v>
      </c>
      <c r="F2" s="474"/>
      <c r="G2" s="475"/>
      <c r="P2" s="69"/>
      <c r="AA2" s="13"/>
    </row>
    <row r="3" spans="1:27" ht="19.5" customHeight="1" hidden="1">
      <c r="A3" s="322">
        <f>AER!A3</f>
        <v>0</v>
      </c>
      <c r="B3" s="323">
        <f>AER!E3</f>
        <v>0</v>
      </c>
      <c r="C3" s="447">
        <f>AER!E6</f>
        <v>2005</v>
      </c>
      <c r="D3" s="448"/>
      <c r="E3" s="472" t="str">
        <f>AER!A6</f>
        <v>Standard</v>
      </c>
      <c r="F3" s="472"/>
      <c r="G3" s="473"/>
      <c r="P3" s="69"/>
      <c r="AA3" s="13"/>
    </row>
    <row r="4" spans="1:18" ht="15.75" customHeight="1" thickBot="1">
      <c r="A4" s="324" t="s">
        <v>0</v>
      </c>
      <c r="B4" s="325">
        <v>2</v>
      </c>
      <c r="C4" s="326" t="s">
        <v>1</v>
      </c>
      <c r="D4" s="327">
        <f>AER!G8</f>
        <v>1</v>
      </c>
      <c r="E4" s="72"/>
      <c r="F4" s="72"/>
      <c r="G4" s="72"/>
      <c r="H4" s="35"/>
      <c r="P4" s="70"/>
      <c r="Q4" s="71"/>
      <c r="R4" s="72"/>
    </row>
    <row r="5" spans="1:18" ht="15.75" customHeight="1">
      <c r="A5" s="73"/>
      <c r="B5" s="70"/>
      <c r="C5" s="71"/>
      <c r="D5" s="35"/>
      <c r="E5" s="35"/>
      <c r="F5" s="35"/>
      <c r="G5" s="35"/>
      <c r="H5" s="35"/>
      <c r="P5" s="70"/>
      <c r="Q5" s="71"/>
      <c r="R5" s="72"/>
    </row>
    <row r="6" spans="1:18" ht="8.25" customHeight="1">
      <c r="A6" s="73"/>
      <c r="B6" s="70"/>
      <c r="C6" s="71"/>
      <c r="D6" s="35"/>
      <c r="P6" s="70"/>
      <c r="Q6" s="71"/>
      <c r="R6" s="72"/>
    </row>
    <row r="7" spans="1:27" ht="15" customHeight="1">
      <c r="A7" s="163" t="s">
        <v>198</v>
      </c>
      <c r="B7" s="164"/>
      <c r="C7" s="165">
        <f>AER!C8</f>
        <v>38400</v>
      </c>
      <c r="H7" s="14"/>
      <c r="I7" s="14" t="s">
        <v>259</v>
      </c>
      <c r="J7" s="14"/>
      <c r="K7" s="74"/>
      <c r="L7" s="74"/>
      <c r="N7" s="74"/>
      <c r="P7" s="75">
        <f>IF(B4&lt;&gt;"",B4,"")</f>
        <v>2</v>
      </c>
      <c r="Q7" s="76" t="s">
        <v>1</v>
      </c>
      <c r="R7" s="75">
        <f>IF(D4&lt;&gt;"",D4,"")</f>
        <v>1</v>
      </c>
      <c r="S7" s="13"/>
      <c r="T7" s="13"/>
      <c r="U7" s="13"/>
      <c r="V7" s="13"/>
      <c r="W7" s="13"/>
      <c r="X7" s="13"/>
      <c r="Y7" s="13"/>
      <c r="Z7" s="13"/>
      <c r="AA7" s="13"/>
    </row>
    <row r="8" spans="1:21" s="18" customFormat="1" ht="3.75" customHeight="1" thickBot="1">
      <c r="A8" s="179"/>
      <c r="B8" s="77"/>
      <c r="C8" s="77"/>
      <c r="D8" s="77"/>
      <c r="E8" s="77"/>
      <c r="F8" s="77"/>
      <c r="G8" s="180"/>
      <c r="H8" s="180"/>
      <c r="I8" s="180"/>
      <c r="J8" s="180"/>
      <c r="K8" s="77"/>
      <c r="L8" s="77"/>
      <c r="M8" s="72"/>
      <c r="N8" s="77"/>
      <c r="O8" s="179"/>
      <c r="P8" s="181"/>
      <c r="Q8" s="181"/>
      <c r="S8" s="51"/>
      <c r="T8" s="51"/>
      <c r="U8" s="51"/>
    </row>
    <row r="9" spans="1:28" ht="15" customHeight="1" thickTop="1">
      <c r="A9" s="185"/>
      <c r="B9" s="186"/>
      <c r="C9" s="186"/>
      <c r="D9" s="186"/>
      <c r="E9" s="186"/>
      <c r="F9" s="187"/>
      <c r="G9" s="187"/>
      <c r="H9" s="187"/>
      <c r="I9" s="187"/>
      <c r="J9" s="187"/>
      <c r="K9" s="187"/>
      <c r="L9" s="187"/>
      <c r="M9" s="188"/>
      <c r="N9" s="189"/>
      <c r="O9" s="188"/>
      <c r="P9" s="190" t="s">
        <v>3</v>
      </c>
      <c r="Q9" s="80"/>
      <c r="R9" s="81"/>
      <c r="S9" s="82"/>
      <c r="T9" s="82"/>
      <c r="U9" s="82"/>
      <c r="AB9" s="19"/>
    </row>
    <row r="10" spans="1:28" ht="21.75" customHeight="1">
      <c r="A10" s="191" t="s">
        <v>191</v>
      </c>
      <c r="B10" s="48"/>
      <c r="C10" s="48"/>
      <c r="D10" s="48"/>
      <c r="E10" s="48"/>
      <c r="F10" s="83"/>
      <c r="G10" s="83"/>
      <c r="H10" s="83"/>
      <c r="I10" s="83"/>
      <c r="J10" s="83"/>
      <c r="K10" s="83"/>
      <c r="L10" s="87" t="s">
        <v>5</v>
      </c>
      <c r="M10" s="47"/>
      <c r="N10" s="83"/>
      <c r="O10" s="47"/>
      <c r="P10" s="160">
        <f>IF(PG2!A3&lt;&gt;"",PG2!A3,"")</f>
        <v>0</v>
      </c>
      <c r="Q10" s="84"/>
      <c r="R10" s="85"/>
      <c r="S10" s="86"/>
      <c r="T10" s="86"/>
      <c r="U10" s="86"/>
      <c r="AB10" s="19"/>
    </row>
    <row r="11" spans="1:28" ht="18.75" customHeight="1">
      <c r="A11" s="192" t="str">
        <f>AER!A12</f>
        <v>Annual Estimate of Requirements-FY 2005</v>
      </c>
      <c r="B11" s="87"/>
      <c r="C11" s="87"/>
      <c r="D11" s="87"/>
      <c r="E11" s="87"/>
      <c r="F11" s="83"/>
      <c r="G11" s="83"/>
      <c r="H11" s="83"/>
      <c r="I11" s="83"/>
      <c r="J11" s="83"/>
      <c r="K11" s="83"/>
      <c r="L11" s="87" t="s">
        <v>7</v>
      </c>
      <c r="M11" s="47"/>
      <c r="N11" s="83"/>
      <c r="O11" s="47"/>
      <c r="P11" s="79" t="s">
        <v>8</v>
      </c>
      <c r="Q11" s="84"/>
      <c r="R11" s="85"/>
      <c r="S11" s="82"/>
      <c r="T11" s="86"/>
      <c r="U11" s="86"/>
      <c r="AB11" s="19"/>
    </row>
    <row r="12" spans="1:27" ht="24" customHeight="1" thickBot="1">
      <c r="A12" s="251"/>
      <c r="B12" s="87"/>
      <c r="C12" s="87"/>
      <c r="D12" s="87"/>
      <c r="E12" s="87"/>
      <c r="F12" s="83"/>
      <c r="G12" s="83"/>
      <c r="H12" s="83"/>
      <c r="I12" s="83"/>
      <c r="J12" s="83"/>
      <c r="K12" s="83"/>
      <c r="L12" s="83"/>
      <c r="M12" s="47"/>
      <c r="N12" s="83"/>
      <c r="O12" s="47"/>
      <c r="P12" s="160">
        <f>IF(PG2!B3&lt;&gt;"",PG2!B3,"")</f>
        <v>0</v>
      </c>
      <c r="Q12" s="84"/>
      <c r="R12" s="252"/>
      <c r="S12" s="41" t="s">
        <v>2</v>
      </c>
      <c r="T12" s="41"/>
      <c r="U12" s="41"/>
      <c r="V12" s="41"/>
      <c r="W12" s="41"/>
      <c r="X12" s="41"/>
      <c r="Y12" s="41"/>
      <c r="Z12" s="41"/>
      <c r="AA12" s="41"/>
    </row>
    <row r="13" spans="1:27" s="38" customFormat="1" ht="15.75" customHeight="1" thickTop="1">
      <c r="A13" s="465" t="s">
        <v>265</v>
      </c>
      <c r="B13" s="466" t="s">
        <v>117</v>
      </c>
      <c r="C13" s="253" t="s">
        <v>10</v>
      </c>
      <c r="D13" s="254" t="s">
        <v>11</v>
      </c>
      <c r="E13" s="255" t="s">
        <v>12</v>
      </c>
      <c r="F13" s="256" t="s">
        <v>13</v>
      </c>
      <c r="G13" s="257" t="s">
        <v>14</v>
      </c>
      <c r="H13" s="258" t="s">
        <v>15</v>
      </c>
      <c r="I13" s="259"/>
      <c r="J13" s="259"/>
      <c r="K13" s="259"/>
      <c r="L13" s="259"/>
      <c r="M13" s="260"/>
      <c r="N13" s="259"/>
      <c r="O13" s="259"/>
      <c r="P13" s="261"/>
      <c r="Q13" s="262"/>
      <c r="R13" s="263"/>
      <c r="S13" s="102" t="s">
        <v>2</v>
      </c>
      <c r="T13" s="102"/>
      <c r="U13" s="102"/>
      <c r="V13" s="102"/>
      <c r="W13" s="102"/>
      <c r="X13" s="102"/>
      <c r="Y13" s="102"/>
      <c r="Z13" s="103"/>
      <c r="AA13" s="103"/>
    </row>
    <row r="14" spans="1:27" s="38" customFormat="1" ht="19.5" customHeight="1">
      <c r="A14" s="400"/>
      <c r="B14" s="403"/>
      <c r="C14" s="374" t="s">
        <v>238</v>
      </c>
      <c r="D14" s="376" t="s">
        <v>22</v>
      </c>
      <c r="E14" s="369" t="s">
        <v>244</v>
      </c>
      <c r="F14" s="364" t="s">
        <v>245</v>
      </c>
      <c r="G14" s="105" t="s">
        <v>16</v>
      </c>
      <c r="H14" s="394" t="s">
        <v>171</v>
      </c>
      <c r="I14" s="396"/>
      <c r="J14" s="394"/>
      <c r="K14" s="395"/>
      <c r="L14" s="396"/>
      <c r="M14" s="394"/>
      <c r="N14" s="395"/>
      <c r="O14" s="396"/>
      <c r="P14" s="106" t="s">
        <v>231</v>
      </c>
      <c r="Q14" s="105"/>
      <c r="R14" s="107"/>
      <c r="S14" s="108" t="s">
        <v>2</v>
      </c>
      <c r="T14" s="108"/>
      <c r="U14" s="108"/>
      <c r="V14" s="108"/>
      <c r="W14" s="108"/>
      <c r="X14" s="108"/>
      <c r="Y14" s="108"/>
      <c r="Z14" s="108"/>
      <c r="AA14" s="103"/>
    </row>
    <row r="15" spans="1:27" s="38" customFormat="1" ht="15.75">
      <c r="A15" s="400"/>
      <c r="B15" s="403"/>
      <c r="C15" s="374"/>
      <c r="D15" s="376"/>
      <c r="E15" s="369"/>
      <c r="F15" s="364"/>
      <c r="G15" s="109" t="s">
        <v>17</v>
      </c>
      <c r="H15" s="109" t="s">
        <v>18</v>
      </c>
      <c r="I15" s="109" t="s">
        <v>19</v>
      </c>
      <c r="J15" s="109" t="s">
        <v>17</v>
      </c>
      <c r="K15" s="109" t="s">
        <v>18</v>
      </c>
      <c r="L15" s="109" t="s">
        <v>19</v>
      </c>
      <c r="M15" s="109" t="s">
        <v>17</v>
      </c>
      <c r="N15" s="109" t="s">
        <v>18</v>
      </c>
      <c r="O15" s="109" t="s">
        <v>19</v>
      </c>
      <c r="P15" s="109" t="s">
        <v>17</v>
      </c>
      <c r="Q15" s="109" t="s">
        <v>18</v>
      </c>
      <c r="R15" s="110" t="s">
        <v>19</v>
      </c>
      <c r="S15" s="103"/>
      <c r="T15" s="103"/>
      <c r="U15" s="103"/>
      <c r="V15" s="103"/>
      <c r="W15" s="103"/>
      <c r="X15" s="103"/>
      <c r="Y15" s="103"/>
      <c r="Z15" s="103"/>
      <c r="AA15" s="103"/>
    </row>
    <row r="16" spans="1:27" s="51" customFormat="1" ht="15.75" customHeight="1">
      <c r="A16" s="400"/>
      <c r="B16" s="403"/>
      <c r="C16" s="374"/>
      <c r="D16" s="376"/>
      <c r="E16" s="369"/>
      <c r="F16" s="364"/>
      <c r="G16" s="364" t="s">
        <v>246</v>
      </c>
      <c r="H16" s="364" t="s">
        <v>260</v>
      </c>
      <c r="I16" s="104" t="s">
        <v>20</v>
      </c>
      <c r="J16" s="364" t="s">
        <v>246</v>
      </c>
      <c r="K16" s="364" t="s">
        <v>261</v>
      </c>
      <c r="L16" s="104" t="s">
        <v>20</v>
      </c>
      <c r="M16" s="364" t="s">
        <v>246</v>
      </c>
      <c r="N16" s="364" t="s">
        <v>261</v>
      </c>
      <c r="O16" s="104" t="s">
        <v>20</v>
      </c>
      <c r="P16" s="364" t="s">
        <v>246</v>
      </c>
      <c r="Q16" s="364" t="s">
        <v>261</v>
      </c>
      <c r="R16" s="111" t="s">
        <v>20</v>
      </c>
      <c r="S16" s="112"/>
      <c r="T16" s="112"/>
      <c r="U16" s="112"/>
      <c r="V16" s="112"/>
      <c r="W16" s="112"/>
      <c r="X16" s="112"/>
      <c r="Y16" s="112"/>
      <c r="Z16" s="112"/>
      <c r="AA16" s="112"/>
    </row>
    <row r="17" spans="1:27" s="51" customFormat="1" ht="31.5" customHeight="1">
      <c r="A17" s="401"/>
      <c r="B17" s="404"/>
      <c r="C17" s="375"/>
      <c r="D17" s="377"/>
      <c r="E17" s="370"/>
      <c r="F17" s="365"/>
      <c r="G17" s="365"/>
      <c r="H17" s="365"/>
      <c r="I17" s="104" t="s">
        <v>23</v>
      </c>
      <c r="J17" s="365"/>
      <c r="K17" s="365"/>
      <c r="L17" s="113" t="s">
        <v>23</v>
      </c>
      <c r="M17" s="365"/>
      <c r="N17" s="365"/>
      <c r="O17" s="113" t="s">
        <v>23</v>
      </c>
      <c r="P17" s="365"/>
      <c r="Q17" s="365"/>
      <c r="R17" s="114" t="s">
        <v>23</v>
      </c>
      <c r="S17" s="112"/>
      <c r="T17" s="112"/>
      <c r="U17" s="112"/>
      <c r="V17" s="112"/>
      <c r="W17" s="112"/>
      <c r="X17" s="112"/>
      <c r="Y17" s="112"/>
      <c r="Z17" s="112"/>
      <c r="AA17" s="112"/>
    </row>
    <row r="18" spans="1:27" s="40" customFormat="1" ht="24.75" customHeight="1">
      <c r="A18" s="243">
        <f>IF(AER!A19&lt;&gt;"",AER!A19,"")</f>
      </c>
      <c r="B18" s="206">
        <f>IF(AER!B19&lt;&gt;"",AER!B19,"")</f>
      </c>
      <c r="C18" s="234">
        <f>IF(AER!C19&lt;&gt;"",AER!C19,"")</f>
      </c>
      <c r="D18" s="234">
        <f>IF(AER!D19&lt;&gt;"",AER!D19,"")</f>
      </c>
      <c r="E18" s="234">
        <f>IF(AER!E19&lt;&gt;"",AER!E19,"")</f>
      </c>
      <c r="F18" s="54">
        <f>IF(AER!F19&lt;&gt;"",AER!F19,"")</f>
      </c>
      <c r="G18" s="234">
        <f>IF(AER!G19&lt;&gt;"",AER!G19,"")</f>
      </c>
      <c r="H18" s="282"/>
      <c r="I18" s="290">
        <f aca="true" t="shared" si="0" ref="I18:I27">ROUND(+IF(G18="",IF(D18="",0,(H18*E18*D18)/1000),(G18*H18*E18)/1000),0)</f>
        <v>0</v>
      </c>
      <c r="J18" s="55"/>
      <c r="K18" s="56"/>
      <c r="L18" s="232">
        <f aca="true" t="shared" si="1" ref="L18:L27">ROUND(+IF(J18="",IF($D18="",0,($K18*$D18*$E18)/1000),($J18*$K18*$E18)/1000),0)</f>
        <v>0</v>
      </c>
      <c r="M18" s="222"/>
      <c r="N18" s="230"/>
      <c r="O18" s="232">
        <f aca="true" t="shared" si="2" ref="O18:O27">ROUND(+IF($M18="",IF($D18="",0,($N18*$D18*$E18)/1000),($M18*$N18*$E18)/1000),0)</f>
        <v>0</v>
      </c>
      <c r="P18" s="58">
        <f aca="true" t="shared" si="3" ref="P18:P27">IF(D18&lt;&gt;"",D18,"")</f>
      </c>
      <c r="Q18" s="175" t="s">
        <v>243</v>
      </c>
      <c r="R18" s="241">
        <f aca="true" t="shared" si="4" ref="R18:R27">I18+L18+O18</f>
        <v>0</v>
      </c>
      <c r="S18" s="39"/>
      <c r="T18" s="39"/>
      <c r="U18" s="39"/>
      <c r="V18" s="39"/>
      <c r="W18" s="39"/>
      <c r="X18" s="39"/>
      <c r="Y18" s="39"/>
      <c r="Z18" s="39"/>
      <c r="AA18" s="39"/>
    </row>
    <row r="19" spans="1:27" s="40" customFormat="1" ht="24.75" customHeight="1">
      <c r="A19" s="244">
        <f>IF(AER!A20&lt;&gt;"",AER!A20,"")</f>
      </c>
      <c r="B19" s="207">
        <f>IF(AER!B20&lt;&gt;"",AER!B20,"")</f>
      </c>
      <c r="C19" s="235">
        <f>IF(AER!C20&lt;&gt;"",AER!C20,"")</f>
      </c>
      <c r="D19" s="235">
        <f>IF(AER!D20&lt;&gt;"",AER!D20,"")</f>
      </c>
      <c r="E19" s="273">
        <f>IF(AER!E20&lt;&gt;"",AER!E20,"")</f>
      </c>
      <c r="F19" s="226">
        <f>IF(AER!F20&lt;&gt;"",AER!F20,"")</f>
      </c>
      <c r="G19" s="235">
        <f>IF(AER!G20&lt;&gt;"",AER!G20,"")</f>
      </c>
      <c r="H19" s="283"/>
      <c r="I19" s="291">
        <f t="shared" si="0"/>
        <v>0</v>
      </c>
      <c r="J19" s="59"/>
      <c r="K19" s="60"/>
      <c r="L19" s="233">
        <f t="shared" si="1"/>
        <v>0</v>
      </c>
      <c r="M19" s="227"/>
      <c r="N19" s="231"/>
      <c r="O19" s="233">
        <f t="shared" si="2"/>
        <v>0</v>
      </c>
      <c r="P19" s="167">
        <f t="shared" si="3"/>
      </c>
      <c r="Q19" s="174" t="s">
        <v>243</v>
      </c>
      <c r="R19" s="242">
        <f t="shared" si="4"/>
        <v>0</v>
      </c>
      <c r="S19" s="39"/>
      <c r="T19" s="39"/>
      <c r="U19" s="39"/>
      <c r="V19" s="39"/>
      <c r="W19" s="39"/>
      <c r="X19" s="39"/>
      <c r="Y19" s="39"/>
      <c r="Z19" s="39"/>
      <c r="AA19" s="39"/>
    </row>
    <row r="20" spans="1:27" s="40" customFormat="1" ht="24.75" customHeight="1">
      <c r="A20" s="243">
        <f>IF(AER!A21&lt;&gt;"",AER!A21,"")</f>
      </c>
      <c r="B20" s="206">
        <f>IF(AER!B21&lt;&gt;"",AER!B21,"")</f>
      </c>
      <c r="C20" s="234"/>
      <c r="D20" s="234">
        <f>IF(AER!D21&lt;&gt;"",AER!D21,"")</f>
      </c>
      <c r="E20" s="234">
        <f>IF(AER!E21&lt;&gt;"",AER!E21,"")</f>
      </c>
      <c r="F20" s="54">
        <f>IF(AER!F21&lt;&gt;"",AER!F21,"")</f>
      </c>
      <c r="G20" s="236"/>
      <c r="H20" s="282"/>
      <c r="I20" s="290">
        <f t="shared" si="0"/>
        <v>0</v>
      </c>
      <c r="J20" s="55"/>
      <c r="K20" s="56"/>
      <c r="L20" s="232">
        <f t="shared" si="1"/>
        <v>0</v>
      </c>
      <c r="M20" s="222"/>
      <c r="N20" s="230"/>
      <c r="O20" s="232">
        <f t="shared" si="2"/>
        <v>0</v>
      </c>
      <c r="P20" s="58">
        <f t="shared" si="3"/>
      </c>
      <c r="Q20" s="175" t="s">
        <v>243</v>
      </c>
      <c r="R20" s="241">
        <f t="shared" si="4"/>
        <v>0</v>
      </c>
      <c r="S20" s="41"/>
      <c r="T20" s="39"/>
      <c r="U20" s="42"/>
      <c r="V20" s="41"/>
      <c r="W20" s="41"/>
      <c r="X20" s="41"/>
      <c r="Y20" s="41"/>
      <c r="Z20" s="41"/>
      <c r="AA20" s="41"/>
    </row>
    <row r="21" spans="1:27" s="40" customFormat="1" ht="24.75" customHeight="1">
      <c r="A21" s="271">
        <f>IF(AER!A22&lt;&gt;"",AER!A22,"")</f>
      </c>
      <c r="B21" s="272">
        <f>IF(AER!B22&lt;&gt;"",AER!B22,"")</f>
      </c>
      <c r="C21" s="273">
        <f>IF(AER!C22&lt;&gt;"",AER!C22,"")</f>
      </c>
      <c r="D21" s="273">
        <f>IF(AER!D22&lt;&gt;"",AER!D22,"")</f>
      </c>
      <c r="E21" s="273">
        <f>IF(AER!E22&lt;&gt;"",AER!E22,"")</f>
      </c>
      <c r="F21" s="335">
        <f>IF(AER!F22&lt;&gt;"",AER!F22,"")</f>
      </c>
      <c r="G21" s="274"/>
      <c r="H21" s="284"/>
      <c r="I21" s="291">
        <f t="shared" si="0"/>
        <v>0</v>
      </c>
      <c r="J21" s="275"/>
      <c r="K21" s="276"/>
      <c r="L21" s="233">
        <f t="shared" si="1"/>
        <v>0</v>
      </c>
      <c r="M21" s="277"/>
      <c r="N21" s="278"/>
      <c r="O21" s="233">
        <f t="shared" si="2"/>
        <v>0</v>
      </c>
      <c r="P21" s="279">
        <f t="shared" si="3"/>
      </c>
      <c r="Q21" s="280" t="s">
        <v>243</v>
      </c>
      <c r="R21" s="281">
        <f t="shared" si="4"/>
        <v>0</v>
      </c>
      <c r="S21" s="43"/>
      <c r="T21" s="39"/>
      <c r="U21" s="43"/>
      <c r="V21" s="43"/>
      <c r="W21" s="43"/>
      <c r="X21" s="44"/>
      <c r="Y21" s="43"/>
      <c r="Z21" s="39"/>
      <c r="AA21" s="39"/>
    </row>
    <row r="22" spans="1:27" s="40" customFormat="1" ht="24.75" customHeight="1">
      <c r="A22" s="243">
        <f>IF(AER!A23&lt;&gt;"",AER!A23,"")</f>
      </c>
      <c r="B22" s="206">
        <f>IF(AER!B23&lt;&gt;"",AER!B23,"")</f>
      </c>
      <c r="C22" s="234">
        <f>IF(AER!C23&lt;&gt;"",AER!C23,"")</f>
      </c>
      <c r="D22" s="234">
        <f>IF(AER!D23&lt;&gt;"",AER!D23,"")</f>
      </c>
      <c r="E22" s="234">
        <f>IF(AER!E23&lt;&gt;"",AER!E23,"")</f>
      </c>
      <c r="F22" s="54">
        <f>IF(AER!F23&lt;&gt;"",AER!F23,"")</f>
      </c>
      <c r="G22" s="238"/>
      <c r="H22" s="285"/>
      <c r="I22" s="290">
        <f t="shared" si="0"/>
        <v>0</v>
      </c>
      <c r="J22" s="288"/>
      <c r="K22" s="66"/>
      <c r="L22" s="232">
        <f t="shared" si="1"/>
        <v>0</v>
      </c>
      <c r="M22" s="228"/>
      <c r="N22" s="230"/>
      <c r="O22" s="232">
        <f t="shared" si="2"/>
        <v>0</v>
      </c>
      <c r="P22" s="58">
        <f t="shared" si="3"/>
      </c>
      <c r="Q22" s="175" t="s">
        <v>243</v>
      </c>
      <c r="R22" s="241">
        <f t="shared" si="4"/>
        <v>0</v>
      </c>
      <c r="S22" s="45"/>
      <c r="T22" s="39"/>
      <c r="U22" s="45"/>
      <c r="V22" s="45"/>
      <c r="W22" s="45"/>
      <c r="X22" s="46"/>
      <c r="Y22" s="45"/>
      <c r="Z22" s="45"/>
      <c r="AA22" s="39"/>
    </row>
    <row r="23" spans="1:27" s="40" customFormat="1" ht="24.75" customHeight="1">
      <c r="A23" s="244">
        <f>IF(AER!A24&lt;&gt;"",AER!A24,"")</f>
      </c>
      <c r="B23" s="207">
        <f>IF(AER!B24&lt;&gt;"",AER!B24,"")</f>
      </c>
      <c r="C23" s="235">
        <f>IF(AER!C24&lt;&gt;"",AER!C24,"")</f>
      </c>
      <c r="D23" s="235">
        <f>IF(AER!D24&lt;&gt;"",AER!D24,"")</f>
      </c>
      <c r="E23" s="235">
        <f>IF(AER!E24&lt;&gt;"",AER!E24,"")</f>
      </c>
      <c r="F23" s="226">
        <f>IF(AER!F24&lt;&gt;"",AER!F24,"")</f>
      </c>
      <c r="G23" s="239"/>
      <c r="H23" s="286"/>
      <c r="I23" s="291">
        <f t="shared" si="0"/>
        <v>0</v>
      </c>
      <c r="J23" s="289"/>
      <c r="K23" s="68"/>
      <c r="L23" s="233">
        <f t="shared" si="1"/>
        <v>0</v>
      </c>
      <c r="M23" s="229"/>
      <c r="N23" s="231"/>
      <c r="O23" s="233">
        <f t="shared" si="2"/>
        <v>0</v>
      </c>
      <c r="P23" s="167">
        <f t="shared" si="3"/>
      </c>
      <c r="Q23" s="174" t="s">
        <v>243</v>
      </c>
      <c r="R23" s="242">
        <f t="shared" si="4"/>
        <v>0</v>
      </c>
      <c r="S23" s="39"/>
      <c r="T23" s="39"/>
      <c r="U23" s="39"/>
      <c r="V23" s="39"/>
      <c r="W23" s="39"/>
      <c r="X23" s="39"/>
      <c r="Y23" s="39"/>
      <c r="Z23" s="39"/>
      <c r="AA23" s="39"/>
    </row>
    <row r="24" spans="1:27" s="40" customFormat="1" ht="24.75" customHeight="1">
      <c r="A24" s="243">
        <f>IF(AER!A25&lt;&gt;"",AER!A25,"")</f>
      </c>
      <c r="B24" s="206">
        <f>IF(AER!B25&lt;&gt;"",AER!B25,"")</f>
      </c>
      <c r="C24" s="234">
        <f>IF(AER!C25&lt;&gt;"",AER!C25,"")</f>
      </c>
      <c r="D24" s="234">
        <f>IF(AER!D25&lt;&gt;"",AER!D25,"")</f>
      </c>
      <c r="E24" s="234">
        <f>IF(AER!E25&lt;&gt;"",AER!E25,"")</f>
      </c>
      <c r="F24" s="54">
        <f>IF(AER!F25&lt;&gt;"",AER!F25,"")</f>
      </c>
      <c r="G24" s="238"/>
      <c r="H24" s="285"/>
      <c r="I24" s="290">
        <f t="shared" si="0"/>
        <v>0</v>
      </c>
      <c r="J24" s="288"/>
      <c r="K24" s="66"/>
      <c r="L24" s="232">
        <f t="shared" si="1"/>
        <v>0</v>
      </c>
      <c r="M24" s="228"/>
      <c r="N24" s="230"/>
      <c r="O24" s="232">
        <f t="shared" si="2"/>
        <v>0</v>
      </c>
      <c r="P24" s="58">
        <f t="shared" si="3"/>
      </c>
      <c r="Q24" s="175" t="s">
        <v>243</v>
      </c>
      <c r="R24" s="241">
        <f t="shared" si="4"/>
        <v>0</v>
      </c>
      <c r="S24" s="39"/>
      <c r="T24" s="39"/>
      <c r="U24" s="39"/>
      <c r="V24" s="39"/>
      <c r="W24" s="39"/>
      <c r="X24" s="39"/>
      <c r="Y24" s="39"/>
      <c r="Z24" s="39"/>
      <c r="AA24" s="39"/>
    </row>
    <row r="25" spans="1:27" s="40" customFormat="1" ht="24.75" customHeight="1">
      <c r="A25" s="244">
        <f>IF(AER!A26&lt;&gt;"",AER!A26,"")</f>
      </c>
      <c r="B25" s="207">
        <f>IF(AER!B26&lt;&gt;"",AER!B26,"")</f>
      </c>
      <c r="C25" s="235">
        <f>IF(AER!C26&lt;&gt;"",AER!C26,"")</f>
      </c>
      <c r="D25" s="235">
        <f>IF(AER!D26&lt;&gt;"",AER!D26,"")</f>
      </c>
      <c r="E25" s="235">
        <f>IF(AER!E26&lt;&gt;"",AER!E26,"")</f>
      </c>
      <c r="F25" s="226">
        <f>IF(AER!F26&lt;&gt;"",AER!F26,"")</f>
      </c>
      <c r="G25" s="239"/>
      <c r="H25" s="286"/>
      <c r="I25" s="291">
        <f t="shared" si="0"/>
        <v>0</v>
      </c>
      <c r="J25" s="289"/>
      <c r="K25" s="68"/>
      <c r="L25" s="233">
        <f t="shared" si="1"/>
        <v>0</v>
      </c>
      <c r="M25" s="229"/>
      <c r="N25" s="231"/>
      <c r="O25" s="233">
        <f t="shared" si="2"/>
        <v>0</v>
      </c>
      <c r="P25" s="167">
        <f t="shared" si="3"/>
      </c>
      <c r="Q25" s="174" t="s">
        <v>243</v>
      </c>
      <c r="R25" s="242">
        <f t="shared" si="4"/>
        <v>0</v>
      </c>
      <c r="S25" s="39"/>
      <c r="T25" s="39"/>
      <c r="U25" s="39"/>
      <c r="V25" s="39"/>
      <c r="W25" s="39"/>
      <c r="X25" s="39"/>
      <c r="Y25" s="39"/>
      <c r="Z25" s="39"/>
      <c r="AA25" s="39"/>
    </row>
    <row r="26" spans="1:27" s="40" customFormat="1" ht="24.75" customHeight="1">
      <c r="A26" s="243">
        <f>IF(AER!A27&lt;&gt;"",AER!A27,"")</f>
      </c>
      <c r="B26" s="206">
        <f>IF(AER!B27&lt;&gt;"",AER!B27,"")</f>
      </c>
      <c r="C26" s="234">
        <f>IF(AER!C27&lt;&gt;"",AER!C27,"")</f>
      </c>
      <c r="D26" s="234">
        <f>IF(AER!D27&lt;&gt;"",AER!D27,"")</f>
      </c>
      <c r="E26" s="234">
        <f>IF(AER!E27&lt;&gt;"",AER!E27,"")</f>
      </c>
      <c r="F26" s="54">
        <f>IF(AER!F27&lt;&gt;"",AER!F27,"")</f>
      </c>
      <c r="G26" s="236"/>
      <c r="H26" s="282"/>
      <c r="I26" s="290">
        <f t="shared" si="0"/>
        <v>0</v>
      </c>
      <c r="J26" s="288"/>
      <c r="K26" s="56"/>
      <c r="L26" s="232">
        <f t="shared" si="1"/>
        <v>0</v>
      </c>
      <c r="M26" s="228"/>
      <c r="N26" s="230"/>
      <c r="O26" s="232">
        <f t="shared" si="2"/>
        <v>0</v>
      </c>
      <c r="P26" s="58">
        <f t="shared" si="3"/>
      </c>
      <c r="Q26" s="175" t="s">
        <v>243</v>
      </c>
      <c r="R26" s="241">
        <f t="shared" si="4"/>
        <v>0</v>
      </c>
      <c r="S26" s="39"/>
      <c r="T26" s="39"/>
      <c r="U26" s="39"/>
      <c r="V26" s="39"/>
      <c r="W26" s="39"/>
      <c r="X26" s="39"/>
      <c r="Y26" s="39"/>
      <c r="Z26" s="39"/>
      <c r="AA26" s="39"/>
    </row>
    <row r="27" spans="1:27" s="40" customFormat="1" ht="24.75" customHeight="1">
      <c r="A27" s="244">
        <f>IF(AER!A28&lt;&gt;"",AER!A28,"")</f>
      </c>
      <c r="B27" s="207">
        <f>IF(AER!B28&lt;&gt;"",AER!B28,"")</f>
      </c>
      <c r="C27" s="235">
        <f>IF(AER!C28&lt;&gt;"",AER!C28,"")</f>
      </c>
      <c r="D27" s="235">
        <f>IF(AER!D28&lt;&gt;"",AER!D28,"")</f>
      </c>
      <c r="E27" s="235">
        <f>IF(AER!E28&lt;&gt;"",AER!E28,"")</f>
      </c>
      <c r="F27" s="226">
        <f>IF(AER!F28&lt;&gt;"",AER!F28,"")</f>
      </c>
      <c r="G27" s="237"/>
      <c r="H27" s="287"/>
      <c r="I27" s="291">
        <f t="shared" si="0"/>
        <v>0</v>
      </c>
      <c r="J27" s="289"/>
      <c r="K27" s="63"/>
      <c r="L27" s="233">
        <f t="shared" si="1"/>
        <v>0</v>
      </c>
      <c r="M27" s="229"/>
      <c r="N27" s="231"/>
      <c r="O27" s="233">
        <f t="shared" si="2"/>
        <v>0</v>
      </c>
      <c r="P27" s="167">
        <f t="shared" si="3"/>
      </c>
      <c r="Q27" s="174" t="s">
        <v>243</v>
      </c>
      <c r="R27" s="242">
        <f t="shared" si="4"/>
        <v>0</v>
      </c>
      <c r="S27" s="39"/>
      <c r="T27" s="39"/>
      <c r="U27" s="39"/>
      <c r="V27" s="39"/>
      <c r="W27" s="39"/>
      <c r="X27" s="39"/>
      <c r="Y27" s="39"/>
      <c r="Z27" s="39"/>
      <c r="AA27" s="39"/>
    </row>
    <row r="28" spans="1:27" s="40" customFormat="1" ht="24.75" customHeight="1">
      <c r="A28" s="243" t="s">
        <v>264</v>
      </c>
      <c r="B28" s="331"/>
      <c r="C28" s="331"/>
      <c r="D28" s="331"/>
      <c r="E28" s="331"/>
      <c r="F28" s="331"/>
      <c r="G28" s="331"/>
      <c r="H28" s="331"/>
      <c r="I28" s="238"/>
      <c r="J28" s="331"/>
      <c r="K28" s="331"/>
      <c r="L28" s="236"/>
      <c r="M28" s="331"/>
      <c r="N28" s="331"/>
      <c r="O28" s="236"/>
      <c r="P28" s="331"/>
      <c r="Q28" s="175" t="s">
        <v>243</v>
      </c>
      <c r="R28" s="241">
        <f>I28+L28+O28</f>
        <v>0</v>
      </c>
      <c r="S28" s="41"/>
      <c r="T28" s="42"/>
      <c r="U28" s="42"/>
      <c r="V28" s="41"/>
      <c r="W28" s="41"/>
      <c r="X28" s="41"/>
      <c r="Y28" s="41"/>
      <c r="Z28" s="41"/>
      <c r="AA28" s="41"/>
    </row>
    <row r="29" spans="1:18" ht="18" customHeight="1">
      <c r="A29" s="115" t="s">
        <v>128</v>
      </c>
      <c r="B29" s="116"/>
      <c r="C29" s="117"/>
      <c r="D29" s="208"/>
      <c r="E29" s="118"/>
      <c r="F29" s="118"/>
      <c r="G29" s="214">
        <f>SUM(G18:G28)</f>
        <v>0</v>
      </c>
      <c r="H29" s="118"/>
      <c r="I29" s="240"/>
      <c r="J29" s="214">
        <f>SUM(J18:J28)</f>
        <v>0</v>
      </c>
      <c r="K29" s="119"/>
      <c r="L29" s="119"/>
      <c r="M29" s="214">
        <f>SUM(M18:M28)</f>
        <v>0</v>
      </c>
      <c r="N29" s="292"/>
      <c r="O29" s="293"/>
      <c r="P29" s="209"/>
      <c r="Q29" s="121"/>
      <c r="R29" s="168"/>
    </row>
    <row r="30" spans="1:27" s="40" customFormat="1" ht="15" customHeight="1">
      <c r="A30" s="405" t="str">
        <f>AER!A33</f>
        <v>8. TOTAL REQUIREMENTS FOR FY 2005</v>
      </c>
      <c r="B30" s="406"/>
      <c r="C30" s="406"/>
      <c r="D30" s="406"/>
      <c r="E30" s="406"/>
      <c r="F30" s="407"/>
      <c r="G30" s="169"/>
      <c r="H30" s="379">
        <f>SUM(I18:I28)</f>
        <v>0</v>
      </c>
      <c r="I30" s="380"/>
      <c r="J30" s="169"/>
      <c r="K30" s="379">
        <f>SUM(L18:L28)</f>
        <v>0</v>
      </c>
      <c r="L30" s="380"/>
      <c r="M30" s="169"/>
      <c r="N30" s="379">
        <f>SUM(O18:O28)</f>
        <v>0</v>
      </c>
      <c r="O30" s="380"/>
      <c r="P30" s="397" t="s">
        <v>252</v>
      </c>
      <c r="Q30" s="397"/>
      <c r="R30" s="194">
        <f>SUM(R18:R28)</f>
        <v>0</v>
      </c>
      <c r="S30" s="39"/>
      <c r="T30" s="42"/>
      <c r="U30" s="39"/>
      <c r="V30" s="39"/>
      <c r="W30" s="39"/>
      <c r="X30" s="39"/>
      <c r="Y30" s="39"/>
      <c r="Z30" s="39"/>
      <c r="AA30" s="39"/>
    </row>
    <row r="31" spans="1:27" s="40" customFormat="1" ht="14.25" customHeight="1">
      <c r="A31" s="408"/>
      <c r="B31" s="409"/>
      <c r="C31" s="409"/>
      <c r="D31" s="409"/>
      <c r="E31" s="409"/>
      <c r="F31" s="410"/>
      <c r="G31" s="170"/>
      <c r="H31" s="381"/>
      <c r="I31" s="382"/>
      <c r="J31" s="170"/>
      <c r="K31" s="381"/>
      <c r="L31" s="382"/>
      <c r="M31" s="170"/>
      <c r="N31" s="381"/>
      <c r="O31" s="382"/>
      <c r="P31" s="397" t="s">
        <v>248</v>
      </c>
      <c r="Q31" s="397"/>
      <c r="R31" s="245">
        <f>AER!R33+PG2!R30</f>
        <v>0</v>
      </c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30" customHeight="1">
      <c r="A32" s="411" t="str">
        <f>AER!A35</f>
        <v>ADJUSTED REQUIREMENTS FOR SHIPMENT</v>
      </c>
      <c r="B32" s="412"/>
      <c r="C32" s="412"/>
      <c r="D32" s="412"/>
      <c r="E32" s="412"/>
      <c r="F32" s="413"/>
      <c r="G32" s="120"/>
      <c r="H32" s="121"/>
      <c r="I32" s="122"/>
      <c r="J32" s="123"/>
      <c r="K32" s="124"/>
      <c r="L32" s="124"/>
      <c r="M32" s="125"/>
      <c r="N32" s="126"/>
      <c r="O32" s="127"/>
      <c r="P32" s="128"/>
      <c r="Q32" s="129"/>
      <c r="R32" s="130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40" customFormat="1" ht="24.75" customHeight="1">
      <c r="A33" s="444" t="str">
        <f>AER!A36</f>
        <v>9.    Quantity on Hand September 30, 2003</v>
      </c>
      <c r="B33" s="445"/>
      <c r="C33" s="445"/>
      <c r="D33" s="445"/>
      <c r="E33" s="445"/>
      <c r="F33" s="446"/>
      <c r="G33" s="371"/>
      <c r="H33" s="372"/>
      <c r="I33" s="373"/>
      <c r="J33" s="372"/>
      <c r="K33" s="372"/>
      <c r="L33" s="372"/>
      <c r="M33" s="371"/>
      <c r="N33" s="372"/>
      <c r="O33" s="373"/>
      <c r="P33" s="439">
        <f>M33+J33+G33</f>
        <v>0</v>
      </c>
      <c r="Q33" s="440"/>
      <c r="R33" s="441"/>
      <c r="S33" s="41"/>
      <c r="T33" s="42"/>
      <c r="U33" s="42"/>
      <c r="V33" s="41"/>
      <c r="W33" s="41"/>
      <c r="X33" s="41"/>
      <c r="Y33" s="41"/>
      <c r="Z33" s="41"/>
      <c r="AA33" s="41"/>
    </row>
    <row r="34" spans="1:27" s="40" customFormat="1" ht="24.75" customHeight="1">
      <c r="A34" s="456" t="str">
        <f>AER!A37</f>
        <v>10.  Quantity Received October 1, 2003 through February 28, 2004</v>
      </c>
      <c r="B34" s="457"/>
      <c r="C34" s="457"/>
      <c r="D34" s="457"/>
      <c r="E34" s="457"/>
      <c r="F34" s="458"/>
      <c r="G34" s="449">
        <f>G35+G36</f>
        <v>0</v>
      </c>
      <c r="H34" s="450"/>
      <c r="I34" s="470"/>
      <c r="J34" s="449">
        <f>J35+J36</f>
        <v>0</v>
      </c>
      <c r="K34" s="450"/>
      <c r="L34" s="470"/>
      <c r="M34" s="449">
        <f>M35+M36</f>
        <v>0</v>
      </c>
      <c r="N34" s="450"/>
      <c r="O34" s="470"/>
      <c r="P34" s="449">
        <f>P35+P36</f>
        <v>0</v>
      </c>
      <c r="Q34" s="450"/>
      <c r="R34" s="451"/>
      <c r="S34" s="43"/>
      <c r="T34" s="43"/>
      <c r="U34" s="43"/>
      <c r="V34" s="43"/>
      <c r="W34" s="43"/>
      <c r="X34" s="43"/>
      <c r="Y34" s="43"/>
      <c r="Z34" s="39"/>
      <c r="AA34" s="39"/>
    </row>
    <row r="35" spans="1:27" s="40" customFormat="1" ht="24.75" customHeight="1">
      <c r="A35" s="444" t="str">
        <f>AER!A38</f>
        <v>       10a.  From FY 2003 Approval</v>
      </c>
      <c r="B35" s="445"/>
      <c r="C35" s="445"/>
      <c r="D35" s="445"/>
      <c r="E35" s="445"/>
      <c r="F35" s="446"/>
      <c r="G35" s="415"/>
      <c r="H35" s="416"/>
      <c r="I35" s="417"/>
      <c r="J35" s="415"/>
      <c r="K35" s="416"/>
      <c r="L35" s="417"/>
      <c r="M35" s="415"/>
      <c r="N35" s="416"/>
      <c r="O35" s="417"/>
      <c r="P35" s="415"/>
      <c r="Q35" s="416"/>
      <c r="R35" s="443"/>
      <c r="S35" s="45"/>
      <c r="T35" s="45"/>
      <c r="U35" s="45"/>
      <c r="V35" s="45"/>
      <c r="W35" s="45"/>
      <c r="X35" s="45"/>
      <c r="Y35" s="45"/>
      <c r="Z35" s="45"/>
      <c r="AA35" s="39"/>
    </row>
    <row r="36" spans="1:27" s="40" customFormat="1" ht="24.75" customHeight="1">
      <c r="A36" s="456" t="str">
        <f>AER!A39</f>
        <v>       10b.  From FY 2004 Approval</v>
      </c>
      <c r="B36" s="457"/>
      <c r="C36" s="457"/>
      <c r="D36" s="457"/>
      <c r="E36" s="457"/>
      <c r="F36" s="458"/>
      <c r="G36" s="452"/>
      <c r="H36" s="453"/>
      <c r="I36" s="455"/>
      <c r="J36" s="452"/>
      <c r="K36" s="453"/>
      <c r="L36" s="455"/>
      <c r="M36" s="452"/>
      <c r="N36" s="453"/>
      <c r="O36" s="455"/>
      <c r="P36" s="452"/>
      <c r="Q36" s="453"/>
      <c r="R36" s="454"/>
      <c r="S36" s="39"/>
      <c r="T36" s="39"/>
      <c r="U36" s="39"/>
      <c r="V36" s="39"/>
      <c r="W36" s="39"/>
      <c r="X36" s="39"/>
      <c r="Y36" s="39"/>
      <c r="Z36" s="39"/>
      <c r="AA36" s="39"/>
    </row>
    <row r="37" spans="1:27" s="40" customFormat="1" ht="24.75" customHeight="1">
      <c r="A37" s="444" t="str">
        <f>AER!A40</f>
        <v>11. Quantity on Hand Feb 28, 2004</v>
      </c>
      <c r="B37" s="445"/>
      <c r="C37" s="445"/>
      <c r="D37" s="445"/>
      <c r="E37" s="445"/>
      <c r="F37" s="446"/>
      <c r="G37" s="419"/>
      <c r="H37" s="420"/>
      <c r="I37" s="421"/>
      <c r="J37" s="419"/>
      <c r="K37" s="420"/>
      <c r="L37" s="421"/>
      <c r="M37" s="419"/>
      <c r="N37" s="420"/>
      <c r="O37" s="421"/>
      <c r="P37" s="419"/>
      <c r="Q37" s="420"/>
      <c r="R37" s="435"/>
      <c r="S37" s="39"/>
      <c r="T37" s="39"/>
      <c r="U37" s="39"/>
      <c r="V37" s="39"/>
      <c r="W37" s="39"/>
      <c r="X37" s="39"/>
      <c r="Y37" s="39"/>
      <c r="Z37" s="39"/>
      <c r="AA37" s="39"/>
    </row>
    <row r="38" spans="1:27" s="40" customFormat="1" ht="24.75" customHeight="1">
      <c r="A38" s="459" t="str">
        <f>AER!A41</f>
        <v>12. Quantity Due or Rec'd for Current FY Programs After Feb. 28, 2004</v>
      </c>
      <c r="B38" s="460"/>
      <c r="C38" s="460"/>
      <c r="D38" s="460"/>
      <c r="E38" s="460"/>
      <c r="F38" s="461"/>
      <c r="G38" s="462"/>
      <c r="H38" s="463"/>
      <c r="I38" s="464"/>
      <c r="J38" s="462"/>
      <c r="K38" s="463"/>
      <c r="L38" s="464"/>
      <c r="M38" s="462"/>
      <c r="N38" s="463"/>
      <c r="O38" s="464"/>
      <c r="P38" s="462"/>
      <c r="Q38" s="463"/>
      <c r="R38" s="478"/>
      <c r="S38" s="39"/>
      <c r="T38" s="39"/>
      <c r="U38" s="39"/>
      <c r="V38" s="39"/>
      <c r="W38" s="39"/>
      <c r="X38" s="39"/>
      <c r="Y38" s="39"/>
      <c r="Z38" s="39"/>
      <c r="AA38" s="39"/>
    </row>
    <row r="39" spans="1:27" s="40" customFormat="1" ht="24.75" customHeight="1">
      <c r="A39" s="444" t="str">
        <f>AER!A42</f>
        <v>13. Total Line 11 Plus Line 12</v>
      </c>
      <c r="B39" s="445"/>
      <c r="C39" s="445"/>
      <c r="D39" s="445"/>
      <c r="E39" s="445"/>
      <c r="F39" s="446"/>
      <c r="G39" s="354">
        <f>G37+G38</f>
        <v>0</v>
      </c>
      <c r="H39" s="355"/>
      <c r="I39" s="366"/>
      <c r="J39" s="354">
        <f>J37+J38</f>
        <v>0</v>
      </c>
      <c r="K39" s="355"/>
      <c r="L39" s="366"/>
      <c r="M39" s="354">
        <f>M37+M38</f>
        <v>0</v>
      </c>
      <c r="N39" s="355"/>
      <c r="O39" s="366"/>
      <c r="P39" s="354">
        <f>P37+P38</f>
        <v>0</v>
      </c>
      <c r="Q39" s="355"/>
      <c r="R39" s="356"/>
      <c r="S39" s="39"/>
      <c r="T39" s="39"/>
      <c r="U39" s="39"/>
      <c r="V39" s="39"/>
      <c r="W39" s="39"/>
      <c r="X39" s="39"/>
      <c r="Y39" s="39"/>
      <c r="Z39" s="39"/>
      <c r="AA39" s="39"/>
    </row>
    <row r="40" spans="1:27" s="40" customFormat="1" ht="24.75" customHeight="1">
      <c r="A40" s="456" t="str">
        <f>AER!A43</f>
        <v>14.  Projected Distribution/Use Feb. 28 through Sept. 30, 2004</v>
      </c>
      <c r="B40" s="457"/>
      <c r="C40" s="457"/>
      <c r="D40" s="457"/>
      <c r="E40" s="457"/>
      <c r="F40" s="458"/>
      <c r="G40" s="467"/>
      <c r="H40" s="468"/>
      <c r="I40" s="469"/>
      <c r="J40" s="467"/>
      <c r="K40" s="468"/>
      <c r="L40" s="469"/>
      <c r="M40" s="467"/>
      <c r="N40" s="468"/>
      <c r="O40" s="469"/>
      <c r="P40" s="467"/>
      <c r="Q40" s="468"/>
      <c r="R40" s="47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s="40" customFormat="1" ht="24.75" customHeight="1">
      <c r="A41" s="444" t="str">
        <f>AER!A44</f>
        <v>15.  Estimated Inventory September 30, 2004</v>
      </c>
      <c r="B41" s="445"/>
      <c r="C41" s="445"/>
      <c r="D41" s="445"/>
      <c r="E41" s="445"/>
      <c r="F41" s="446"/>
      <c r="G41" s="354">
        <f>G39-G40</f>
        <v>0</v>
      </c>
      <c r="H41" s="355"/>
      <c r="I41" s="366"/>
      <c r="J41" s="354">
        <f>J39-J40</f>
        <v>0</v>
      </c>
      <c r="K41" s="355"/>
      <c r="L41" s="366"/>
      <c r="M41" s="354">
        <f>M39-M40</f>
        <v>0</v>
      </c>
      <c r="N41" s="355"/>
      <c r="O41" s="366"/>
      <c r="P41" s="354">
        <f>P39-P40</f>
        <v>0</v>
      </c>
      <c r="Q41" s="355"/>
      <c r="R41" s="356"/>
      <c r="S41" s="39"/>
      <c r="T41" s="39"/>
      <c r="U41" s="39"/>
      <c r="V41" s="39"/>
      <c r="W41" s="39"/>
      <c r="X41" s="39"/>
      <c r="Y41" s="39"/>
      <c r="Z41" s="39"/>
      <c r="AA41" s="39"/>
    </row>
    <row r="42" spans="1:27" s="40" customFormat="1" ht="24.75" customHeight="1">
      <c r="A42" s="456" t="str">
        <f>AER!A45</f>
        <v>16.  Desired Commodities for Initial FY 2006 Distribution/Use</v>
      </c>
      <c r="B42" s="457"/>
      <c r="C42" s="457"/>
      <c r="D42" s="457"/>
      <c r="E42" s="457"/>
      <c r="F42" s="458"/>
      <c r="G42" s="467"/>
      <c r="H42" s="468"/>
      <c r="I42" s="469"/>
      <c r="J42" s="467"/>
      <c r="K42" s="468"/>
      <c r="L42" s="469"/>
      <c r="M42" s="467"/>
      <c r="N42" s="468"/>
      <c r="O42" s="469"/>
      <c r="P42" s="480"/>
      <c r="Q42" s="481"/>
      <c r="R42" s="482"/>
      <c r="S42" s="39"/>
      <c r="T42" s="39"/>
      <c r="U42" s="39"/>
      <c r="V42" s="39"/>
      <c r="W42" s="39"/>
      <c r="X42" s="39"/>
      <c r="Y42" s="39"/>
      <c r="Z42" s="39"/>
      <c r="AA42" s="39"/>
    </row>
    <row r="43" spans="1:27" s="40" customFormat="1" ht="21" customHeight="1">
      <c r="A43" s="350" t="str">
        <f>AER!A46</f>
        <v>17.  Adjusted Total Requirements FY 2005</v>
      </c>
      <c r="B43" s="351"/>
      <c r="C43" s="351"/>
      <c r="D43" s="351"/>
      <c r="E43" s="351"/>
      <c r="F43" s="351"/>
      <c r="G43" s="485">
        <f>ROUND(H30-G41+G42,-1)</f>
        <v>0</v>
      </c>
      <c r="H43" s="485"/>
      <c r="I43" s="485"/>
      <c r="J43" s="485">
        <f>ROUND(K30-J41+J42,-1)</f>
        <v>0</v>
      </c>
      <c r="K43" s="485"/>
      <c r="L43" s="485"/>
      <c r="M43" s="485">
        <f>ROUND(N30-M41+M42,-1)</f>
        <v>0</v>
      </c>
      <c r="N43" s="485"/>
      <c r="O43" s="486"/>
      <c r="P43" s="418" t="s">
        <v>251</v>
      </c>
      <c r="Q43" s="418"/>
      <c r="R43" s="264">
        <f>SUM(G43:O43)</f>
        <v>0</v>
      </c>
      <c r="S43" s="39"/>
      <c r="T43" s="39"/>
      <c r="U43" s="39"/>
      <c r="V43" s="39"/>
      <c r="W43" s="39"/>
      <c r="X43" s="39"/>
      <c r="Y43" s="39"/>
      <c r="Z43" s="39"/>
      <c r="AA43" s="39"/>
    </row>
    <row r="44" spans="1:28" ht="16.5" customHeight="1" hidden="1">
      <c r="A44" s="352"/>
      <c r="B44" s="353"/>
      <c r="C44" s="353"/>
      <c r="D44" s="353"/>
      <c r="E44" s="353"/>
      <c r="F44" s="353"/>
      <c r="G44" s="487"/>
      <c r="H44" s="487"/>
      <c r="I44" s="487"/>
      <c r="J44" s="487"/>
      <c r="K44" s="487"/>
      <c r="L44" s="487"/>
      <c r="M44" s="487"/>
      <c r="N44" s="487"/>
      <c r="O44" s="488"/>
      <c r="P44" s="269"/>
      <c r="Q44" s="270"/>
      <c r="R44" s="265"/>
      <c r="AB44" s="19"/>
    </row>
    <row r="45" spans="1:28" ht="16.5" customHeight="1" hidden="1">
      <c r="A45" s="352"/>
      <c r="B45" s="353"/>
      <c r="C45" s="353"/>
      <c r="D45" s="353"/>
      <c r="E45" s="353"/>
      <c r="F45" s="353"/>
      <c r="G45" s="487"/>
      <c r="H45" s="487"/>
      <c r="I45" s="487"/>
      <c r="J45" s="487"/>
      <c r="K45" s="487"/>
      <c r="L45" s="487"/>
      <c r="M45" s="487"/>
      <c r="N45" s="487"/>
      <c r="O45" s="488"/>
      <c r="P45" s="269"/>
      <c r="Q45" s="270"/>
      <c r="R45" s="265"/>
      <c r="AB45" s="19"/>
    </row>
    <row r="46" spans="1:28" ht="16.5" customHeight="1" hidden="1">
      <c r="A46" s="352"/>
      <c r="B46" s="353"/>
      <c r="C46" s="353"/>
      <c r="D46" s="353"/>
      <c r="E46" s="353"/>
      <c r="F46" s="353"/>
      <c r="G46" s="487"/>
      <c r="H46" s="487"/>
      <c r="I46" s="487"/>
      <c r="J46" s="487"/>
      <c r="K46" s="487"/>
      <c r="L46" s="487"/>
      <c r="M46" s="487"/>
      <c r="N46" s="487"/>
      <c r="O46" s="488"/>
      <c r="P46" s="269"/>
      <c r="Q46" s="270"/>
      <c r="R46" s="265"/>
      <c r="AB46" s="19"/>
    </row>
    <row r="47" spans="1:27" ht="16.5" customHeight="1" hidden="1">
      <c r="A47" s="352"/>
      <c r="B47" s="353"/>
      <c r="C47" s="353"/>
      <c r="D47" s="353"/>
      <c r="E47" s="353"/>
      <c r="F47" s="353"/>
      <c r="G47" s="487"/>
      <c r="H47" s="487"/>
      <c r="I47" s="487"/>
      <c r="J47" s="487"/>
      <c r="K47" s="487"/>
      <c r="L47" s="487"/>
      <c r="M47" s="487"/>
      <c r="N47" s="487"/>
      <c r="O47" s="488"/>
      <c r="P47" s="269"/>
      <c r="Q47" s="269"/>
      <c r="R47" s="266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6.5" customHeight="1" hidden="1">
      <c r="A48" s="352"/>
      <c r="B48" s="353"/>
      <c r="C48" s="353"/>
      <c r="D48" s="353"/>
      <c r="E48" s="353"/>
      <c r="F48" s="353"/>
      <c r="G48" s="487"/>
      <c r="H48" s="487"/>
      <c r="I48" s="487"/>
      <c r="J48" s="487"/>
      <c r="K48" s="487"/>
      <c r="L48" s="487"/>
      <c r="M48" s="487"/>
      <c r="N48" s="487"/>
      <c r="O48" s="488"/>
      <c r="P48" s="269"/>
      <c r="Q48" s="269"/>
      <c r="R48" s="266"/>
      <c r="S48" s="13"/>
      <c r="T48" s="13"/>
      <c r="U48" s="13"/>
      <c r="V48" s="13"/>
      <c r="W48" s="13"/>
      <c r="X48" s="13"/>
      <c r="Y48" s="13"/>
      <c r="Z48" s="13"/>
      <c r="AA48" s="13"/>
    </row>
    <row r="49" spans="1:28" ht="16.5" customHeight="1" hidden="1">
      <c r="A49" s="352"/>
      <c r="B49" s="353"/>
      <c r="C49" s="353"/>
      <c r="D49" s="353"/>
      <c r="E49" s="353"/>
      <c r="F49" s="353"/>
      <c r="G49" s="487"/>
      <c r="H49" s="487"/>
      <c r="I49" s="487"/>
      <c r="J49" s="487"/>
      <c r="K49" s="487"/>
      <c r="L49" s="487"/>
      <c r="M49" s="487"/>
      <c r="N49" s="487"/>
      <c r="O49" s="488"/>
      <c r="P49" s="269"/>
      <c r="Q49" s="270"/>
      <c r="R49" s="265"/>
      <c r="S49" s="41"/>
      <c r="T49" s="41"/>
      <c r="U49" s="41"/>
      <c r="V49" s="41"/>
      <c r="W49" s="41"/>
      <c r="X49" s="41"/>
      <c r="Y49" s="41"/>
      <c r="Z49" s="41"/>
      <c r="AA49" s="41"/>
      <c r="AB49" s="20"/>
    </row>
    <row r="50" spans="1:28" ht="16.5" customHeight="1" hidden="1">
      <c r="A50" s="352"/>
      <c r="B50" s="353"/>
      <c r="C50" s="353"/>
      <c r="D50" s="353"/>
      <c r="E50" s="353"/>
      <c r="F50" s="353"/>
      <c r="G50" s="487"/>
      <c r="H50" s="487"/>
      <c r="I50" s="487"/>
      <c r="J50" s="487"/>
      <c r="K50" s="487"/>
      <c r="L50" s="487"/>
      <c r="M50" s="487"/>
      <c r="N50" s="487"/>
      <c r="O50" s="488"/>
      <c r="P50" s="269"/>
      <c r="Q50" s="270"/>
      <c r="R50" s="265"/>
      <c r="S50" s="146"/>
      <c r="T50" s="146"/>
      <c r="U50" s="146"/>
      <c r="V50" s="146"/>
      <c r="W50" s="146"/>
      <c r="X50" s="146"/>
      <c r="Y50" s="146"/>
      <c r="AB50" s="20"/>
    </row>
    <row r="51" spans="1:28" ht="16.5" customHeight="1" hidden="1">
      <c r="A51" s="352"/>
      <c r="B51" s="353"/>
      <c r="C51" s="353"/>
      <c r="D51" s="353"/>
      <c r="E51" s="353"/>
      <c r="F51" s="353"/>
      <c r="G51" s="487"/>
      <c r="H51" s="487"/>
      <c r="I51" s="487"/>
      <c r="J51" s="487"/>
      <c r="K51" s="487"/>
      <c r="L51" s="487"/>
      <c r="M51" s="487"/>
      <c r="N51" s="487"/>
      <c r="O51" s="488"/>
      <c r="P51" s="269"/>
      <c r="Q51" s="270"/>
      <c r="R51" s="265"/>
      <c r="S51" s="153"/>
      <c r="T51" s="153"/>
      <c r="U51" s="153"/>
      <c r="V51" s="153"/>
      <c r="W51" s="153"/>
      <c r="X51" s="153"/>
      <c r="Y51" s="153"/>
      <c r="Z51" s="153"/>
      <c r="AB51" s="20"/>
    </row>
    <row r="52" spans="1:28" ht="16.5" customHeight="1" hidden="1">
      <c r="A52" s="352"/>
      <c r="B52" s="353"/>
      <c r="C52" s="353"/>
      <c r="D52" s="353"/>
      <c r="E52" s="353"/>
      <c r="F52" s="353"/>
      <c r="G52" s="487"/>
      <c r="H52" s="487"/>
      <c r="I52" s="487"/>
      <c r="J52" s="487"/>
      <c r="K52" s="487"/>
      <c r="L52" s="487"/>
      <c r="M52" s="487"/>
      <c r="N52" s="487"/>
      <c r="O52" s="488"/>
      <c r="P52" s="269"/>
      <c r="Q52" s="270"/>
      <c r="R52" s="265"/>
      <c r="AB52" s="20"/>
    </row>
    <row r="53" spans="1:28" ht="16.5" customHeight="1" hidden="1">
      <c r="A53" s="352"/>
      <c r="B53" s="353"/>
      <c r="C53" s="353"/>
      <c r="D53" s="353"/>
      <c r="E53" s="353"/>
      <c r="F53" s="353"/>
      <c r="G53" s="487"/>
      <c r="H53" s="487"/>
      <c r="I53" s="487"/>
      <c r="J53" s="487"/>
      <c r="K53" s="487"/>
      <c r="L53" s="487"/>
      <c r="M53" s="487"/>
      <c r="N53" s="487"/>
      <c r="O53" s="488"/>
      <c r="P53" s="269"/>
      <c r="Q53" s="270"/>
      <c r="R53" s="265"/>
      <c r="AB53" s="20"/>
    </row>
    <row r="54" spans="1:28" ht="16.5" customHeight="1" hidden="1">
      <c r="A54" s="352"/>
      <c r="B54" s="353"/>
      <c r="C54" s="353"/>
      <c r="D54" s="353"/>
      <c r="E54" s="353"/>
      <c r="F54" s="353"/>
      <c r="G54" s="487"/>
      <c r="H54" s="487"/>
      <c r="I54" s="487"/>
      <c r="J54" s="487"/>
      <c r="K54" s="487"/>
      <c r="L54" s="487"/>
      <c r="M54" s="487"/>
      <c r="N54" s="487"/>
      <c r="O54" s="488"/>
      <c r="P54" s="269"/>
      <c r="Q54" s="270"/>
      <c r="R54" s="267"/>
      <c r="AB54" s="20"/>
    </row>
    <row r="55" spans="1:28" ht="16.5" customHeight="1" hidden="1">
      <c r="A55" s="352"/>
      <c r="B55" s="353"/>
      <c r="C55" s="353"/>
      <c r="D55" s="353"/>
      <c r="E55" s="353"/>
      <c r="F55" s="353"/>
      <c r="G55" s="487"/>
      <c r="H55" s="487"/>
      <c r="I55" s="487"/>
      <c r="J55" s="487"/>
      <c r="K55" s="487"/>
      <c r="L55" s="487"/>
      <c r="M55" s="487"/>
      <c r="N55" s="487"/>
      <c r="O55" s="488"/>
      <c r="P55" s="269"/>
      <c r="Q55" s="270"/>
      <c r="R55" s="265"/>
      <c r="AB55" s="19"/>
    </row>
    <row r="56" spans="1:28" ht="16.5" customHeight="1" hidden="1">
      <c r="A56" s="352"/>
      <c r="B56" s="353"/>
      <c r="C56" s="353"/>
      <c r="D56" s="353"/>
      <c r="E56" s="353"/>
      <c r="F56" s="353"/>
      <c r="G56" s="487"/>
      <c r="H56" s="487"/>
      <c r="I56" s="487"/>
      <c r="J56" s="487"/>
      <c r="K56" s="487"/>
      <c r="L56" s="487"/>
      <c r="M56" s="487"/>
      <c r="N56" s="487"/>
      <c r="O56" s="488"/>
      <c r="P56" s="269"/>
      <c r="Q56" s="270"/>
      <c r="R56" s="265"/>
      <c r="AB56" s="19"/>
    </row>
    <row r="57" spans="1:28" ht="16.5" customHeight="1" hidden="1">
      <c r="A57" s="352"/>
      <c r="B57" s="353"/>
      <c r="C57" s="353"/>
      <c r="D57" s="353"/>
      <c r="E57" s="353"/>
      <c r="F57" s="353"/>
      <c r="G57" s="487"/>
      <c r="H57" s="487"/>
      <c r="I57" s="487"/>
      <c r="J57" s="487"/>
      <c r="K57" s="487"/>
      <c r="L57" s="487"/>
      <c r="M57" s="487"/>
      <c r="N57" s="487"/>
      <c r="O57" s="488"/>
      <c r="P57" s="269"/>
      <c r="Q57" s="270"/>
      <c r="R57" s="265"/>
      <c r="S57" s="41"/>
      <c r="T57" s="41"/>
      <c r="U57" s="41"/>
      <c r="V57" s="41"/>
      <c r="W57" s="41"/>
      <c r="X57" s="41"/>
      <c r="Y57" s="41"/>
      <c r="Z57" s="41"/>
      <c r="AA57" s="41"/>
      <c r="AB57" s="20"/>
    </row>
    <row r="58" spans="1:28" ht="16.5" customHeight="1" hidden="1">
      <c r="A58" s="352"/>
      <c r="B58" s="353"/>
      <c r="C58" s="353"/>
      <c r="D58" s="353"/>
      <c r="E58" s="353"/>
      <c r="F58" s="353"/>
      <c r="G58" s="487"/>
      <c r="H58" s="487"/>
      <c r="I58" s="487"/>
      <c r="J58" s="487"/>
      <c r="K58" s="487"/>
      <c r="L58" s="487"/>
      <c r="M58" s="487"/>
      <c r="N58" s="487"/>
      <c r="O58" s="488"/>
      <c r="P58" s="269"/>
      <c r="Q58" s="270"/>
      <c r="R58" s="265"/>
      <c r="S58" s="146"/>
      <c r="T58" s="146"/>
      <c r="U58" s="146"/>
      <c r="V58" s="146"/>
      <c r="W58" s="146"/>
      <c r="X58" s="146"/>
      <c r="Y58" s="146"/>
      <c r="AB58" s="20"/>
    </row>
    <row r="59" spans="1:28" ht="16.5" customHeight="1" hidden="1">
      <c r="A59" s="352"/>
      <c r="B59" s="353"/>
      <c r="C59" s="353"/>
      <c r="D59" s="353"/>
      <c r="E59" s="353"/>
      <c r="F59" s="353"/>
      <c r="G59" s="487"/>
      <c r="H59" s="487"/>
      <c r="I59" s="487"/>
      <c r="J59" s="487"/>
      <c r="K59" s="487"/>
      <c r="L59" s="487"/>
      <c r="M59" s="487"/>
      <c r="N59" s="487"/>
      <c r="O59" s="488"/>
      <c r="P59" s="269"/>
      <c r="Q59" s="270"/>
      <c r="R59" s="265"/>
      <c r="S59" s="153"/>
      <c r="T59" s="153"/>
      <c r="U59" s="153"/>
      <c r="V59" s="153"/>
      <c r="W59" s="153"/>
      <c r="X59" s="153"/>
      <c r="Y59" s="153"/>
      <c r="Z59" s="153"/>
      <c r="AB59" s="20"/>
    </row>
    <row r="60" spans="1:28" ht="16.5" customHeight="1" hidden="1">
      <c r="A60" s="352"/>
      <c r="B60" s="353"/>
      <c r="C60" s="353"/>
      <c r="D60" s="353"/>
      <c r="E60" s="353"/>
      <c r="F60" s="353"/>
      <c r="G60" s="487"/>
      <c r="H60" s="487"/>
      <c r="I60" s="487"/>
      <c r="J60" s="487"/>
      <c r="K60" s="487"/>
      <c r="L60" s="487"/>
      <c r="M60" s="487"/>
      <c r="N60" s="487"/>
      <c r="O60" s="488"/>
      <c r="P60" s="269"/>
      <c r="Q60" s="270"/>
      <c r="R60" s="265"/>
      <c r="AB60" s="20"/>
    </row>
    <row r="61" spans="1:28" ht="16.5" customHeight="1" hidden="1">
      <c r="A61" s="352"/>
      <c r="B61" s="353"/>
      <c r="C61" s="353"/>
      <c r="D61" s="353"/>
      <c r="E61" s="353"/>
      <c r="F61" s="353"/>
      <c r="G61" s="487"/>
      <c r="H61" s="487"/>
      <c r="I61" s="487"/>
      <c r="J61" s="487"/>
      <c r="K61" s="487"/>
      <c r="L61" s="487"/>
      <c r="M61" s="487"/>
      <c r="N61" s="487"/>
      <c r="O61" s="488"/>
      <c r="P61" s="269"/>
      <c r="Q61" s="270"/>
      <c r="R61" s="265"/>
      <c r="AB61" s="20"/>
    </row>
    <row r="62" spans="1:28" ht="16.5" customHeight="1" hidden="1">
      <c r="A62" s="352"/>
      <c r="B62" s="353"/>
      <c r="C62" s="353"/>
      <c r="D62" s="353"/>
      <c r="E62" s="353"/>
      <c r="F62" s="353"/>
      <c r="G62" s="487"/>
      <c r="H62" s="487"/>
      <c r="I62" s="487"/>
      <c r="J62" s="487"/>
      <c r="K62" s="487"/>
      <c r="L62" s="487"/>
      <c r="M62" s="487"/>
      <c r="N62" s="487"/>
      <c r="O62" s="488"/>
      <c r="P62" s="269"/>
      <c r="Q62" s="270"/>
      <c r="R62" s="267"/>
      <c r="AB62" s="20"/>
    </row>
    <row r="63" spans="1:28" ht="16.5" customHeight="1" hidden="1">
      <c r="A63" s="352"/>
      <c r="B63" s="353"/>
      <c r="C63" s="353"/>
      <c r="D63" s="353"/>
      <c r="E63" s="353"/>
      <c r="F63" s="353"/>
      <c r="G63" s="487"/>
      <c r="H63" s="487"/>
      <c r="I63" s="487"/>
      <c r="J63" s="487"/>
      <c r="K63" s="487"/>
      <c r="L63" s="487"/>
      <c r="M63" s="487"/>
      <c r="N63" s="487"/>
      <c r="O63" s="488"/>
      <c r="P63" s="269"/>
      <c r="Q63" s="270"/>
      <c r="R63" s="265"/>
      <c r="AB63" s="19"/>
    </row>
    <row r="64" spans="1:28" ht="16.5" customHeight="1" hidden="1">
      <c r="A64" s="352"/>
      <c r="B64" s="353"/>
      <c r="C64" s="353"/>
      <c r="D64" s="353"/>
      <c r="E64" s="353"/>
      <c r="F64" s="353"/>
      <c r="G64" s="487"/>
      <c r="H64" s="487"/>
      <c r="I64" s="487"/>
      <c r="J64" s="487"/>
      <c r="K64" s="487"/>
      <c r="L64" s="487"/>
      <c r="M64" s="487"/>
      <c r="N64" s="487"/>
      <c r="O64" s="488"/>
      <c r="P64" s="269"/>
      <c r="Q64" s="270"/>
      <c r="R64" s="265"/>
      <c r="AB64" s="19"/>
    </row>
    <row r="65" spans="1:28" ht="16.5" customHeight="1" hidden="1">
      <c r="A65" s="352"/>
      <c r="B65" s="353"/>
      <c r="C65" s="353"/>
      <c r="D65" s="353"/>
      <c r="E65" s="353"/>
      <c r="F65" s="353"/>
      <c r="G65" s="487"/>
      <c r="H65" s="487"/>
      <c r="I65" s="487"/>
      <c r="J65" s="487"/>
      <c r="K65" s="487"/>
      <c r="L65" s="487"/>
      <c r="M65" s="487"/>
      <c r="N65" s="487"/>
      <c r="O65" s="488"/>
      <c r="P65" s="269"/>
      <c r="Q65" s="270"/>
      <c r="R65" s="265"/>
      <c r="S65" s="41"/>
      <c r="T65" s="41"/>
      <c r="U65" s="41"/>
      <c r="V65" s="41"/>
      <c r="W65" s="41"/>
      <c r="X65" s="41"/>
      <c r="Y65" s="41"/>
      <c r="Z65" s="41"/>
      <c r="AA65" s="41"/>
      <c r="AB65" s="20"/>
    </row>
    <row r="66" spans="1:28" ht="16.5" customHeight="1" hidden="1">
      <c r="A66" s="352"/>
      <c r="B66" s="353"/>
      <c r="C66" s="353"/>
      <c r="D66" s="353"/>
      <c r="E66" s="353"/>
      <c r="F66" s="353"/>
      <c r="G66" s="487"/>
      <c r="H66" s="487"/>
      <c r="I66" s="487"/>
      <c r="J66" s="487"/>
      <c r="K66" s="487"/>
      <c r="L66" s="487"/>
      <c r="M66" s="487"/>
      <c r="N66" s="487"/>
      <c r="O66" s="488"/>
      <c r="P66" s="269"/>
      <c r="Q66" s="270"/>
      <c r="R66" s="265"/>
      <c r="S66" s="146"/>
      <c r="T66" s="146"/>
      <c r="U66" s="146"/>
      <c r="V66" s="146"/>
      <c r="W66" s="146"/>
      <c r="X66" s="146"/>
      <c r="Y66" s="146"/>
      <c r="AB66" s="20"/>
    </row>
    <row r="67" spans="1:28" ht="16.5" customHeight="1" hidden="1">
      <c r="A67" s="352"/>
      <c r="B67" s="353"/>
      <c r="C67" s="353"/>
      <c r="D67" s="353"/>
      <c r="E67" s="353"/>
      <c r="F67" s="353"/>
      <c r="G67" s="487"/>
      <c r="H67" s="487"/>
      <c r="I67" s="487"/>
      <c r="J67" s="487"/>
      <c r="K67" s="487"/>
      <c r="L67" s="487"/>
      <c r="M67" s="487"/>
      <c r="N67" s="487"/>
      <c r="O67" s="488"/>
      <c r="P67" s="269"/>
      <c r="Q67" s="270"/>
      <c r="R67" s="265"/>
      <c r="S67" s="153"/>
      <c r="T67" s="153"/>
      <c r="U67" s="153"/>
      <c r="V67" s="153"/>
      <c r="W67" s="153"/>
      <c r="X67" s="153"/>
      <c r="Y67" s="153"/>
      <c r="Z67" s="153"/>
      <c r="AB67" s="20"/>
    </row>
    <row r="68" spans="1:28" ht="16.5" customHeight="1" hidden="1">
      <c r="A68" s="352"/>
      <c r="B68" s="353"/>
      <c r="C68" s="353"/>
      <c r="D68" s="353"/>
      <c r="E68" s="353"/>
      <c r="F68" s="353"/>
      <c r="G68" s="487"/>
      <c r="H68" s="487"/>
      <c r="I68" s="487"/>
      <c r="J68" s="487"/>
      <c r="K68" s="487"/>
      <c r="L68" s="487"/>
      <c r="M68" s="487"/>
      <c r="N68" s="487"/>
      <c r="O68" s="488"/>
      <c r="P68" s="269"/>
      <c r="Q68" s="270"/>
      <c r="R68" s="265"/>
      <c r="AB68" s="20"/>
    </row>
    <row r="69" spans="1:28" ht="16.5" customHeight="1" hidden="1">
      <c r="A69" s="352"/>
      <c r="B69" s="353"/>
      <c r="C69" s="353"/>
      <c r="D69" s="353"/>
      <c r="E69" s="353"/>
      <c r="F69" s="353"/>
      <c r="G69" s="487"/>
      <c r="H69" s="487"/>
      <c r="I69" s="487"/>
      <c r="J69" s="487"/>
      <c r="K69" s="487"/>
      <c r="L69" s="487"/>
      <c r="M69" s="487"/>
      <c r="N69" s="487"/>
      <c r="O69" s="488"/>
      <c r="P69" s="269"/>
      <c r="Q69" s="270"/>
      <c r="R69" s="265"/>
      <c r="AB69" s="20"/>
    </row>
    <row r="70" spans="1:28" ht="16.5" customHeight="1" hidden="1">
      <c r="A70" s="352"/>
      <c r="B70" s="353"/>
      <c r="C70" s="353"/>
      <c r="D70" s="353"/>
      <c r="E70" s="353"/>
      <c r="F70" s="353"/>
      <c r="G70" s="487"/>
      <c r="H70" s="487"/>
      <c r="I70" s="487"/>
      <c r="J70" s="487"/>
      <c r="K70" s="487"/>
      <c r="L70" s="487"/>
      <c r="M70" s="487"/>
      <c r="N70" s="487"/>
      <c r="O70" s="488"/>
      <c r="P70" s="269"/>
      <c r="Q70" s="270"/>
      <c r="R70" s="267"/>
      <c r="AB70" s="20"/>
    </row>
    <row r="71" spans="1:18" ht="16.5" customHeight="1" hidden="1">
      <c r="A71" s="352"/>
      <c r="B71" s="353"/>
      <c r="C71" s="353"/>
      <c r="D71" s="353"/>
      <c r="E71" s="353"/>
      <c r="F71" s="353"/>
      <c r="G71" s="487"/>
      <c r="H71" s="487"/>
      <c r="I71" s="487"/>
      <c r="J71" s="487"/>
      <c r="K71" s="487"/>
      <c r="L71" s="487"/>
      <c r="M71" s="487"/>
      <c r="N71" s="487"/>
      <c r="O71" s="488"/>
      <c r="P71" s="269"/>
      <c r="Q71" s="270"/>
      <c r="R71" s="265"/>
    </row>
    <row r="72" spans="1:26" ht="16.5" customHeight="1" hidden="1">
      <c r="A72" s="352"/>
      <c r="B72" s="353"/>
      <c r="C72" s="353"/>
      <c r="D72" s="353"/>
      <c r="E72" s="353"/>
      <c r="F72" s="353"/>
      <c r="G72" s="487"/>
      <c r="H72" s="487"/>
      <c r="I72" s="487"/>
      <c r="J72" s="487"/>
      <c r="K72" s="487"/>
      <c r="L72" s="487"/>
      <c r="M72" s="487"/>
      <c r="N72" s="487"/>
      <c r="O72" s="488"/>
      <c r="P72" s="269"/>
      <c r="Q72" s="270"/>
      <c r="R72" s="265"/>
      <c r="S72" s="41"/>
      <c r="T72" s="41"/>
      <c r="U72" s="41"/>
      <c r="V72" s="41"/>
      <c r="W72" s="41"/>
      <c r="X72" s="41"/>
      <c r="Y72" s="41"/>
      <c r="Z72" s="86"/>
    </row>
    <row r="73" spans="1:26" ht="16.5" customHeight="1" hidden="1">
      <c r="A73" s="352"/>
      <c r="B73" s="353"/>
      <c r="C73" s="353"/>
      <c r="D73" s="353"/>
      <c r="E73" s="353"/>
      <c r="F73" s="353"/>
      <c r="G73" s="487"/>
      <c r="H73" s="487"/>
      <c r="I73" s="487"/>
      <c r="J73" s="487"/>
      <c r="K73" s="487"/>
      <c r="L73" s="487"/>
      <c r="M73" s="487"/>
      <c r="N73" s="487"/>
      <c r="O73" s="488"/>
      <c r="P73" s="269"/>
      <c r="Q73" s="270"/>
      <c r="R73" s="265"/>
      <c r="S73" s="146"/>
      <c r="T73" s="146"/>
      <c r="U73" s="146"/>
      <c r="V73" s="146"/>
      <c r="W73" s="146"/>
      <c r="X73" s="146"/>
      <c r="Y73" s="146"/>
      <c r="Z73" s="86"/>
    </row>
    <row r="74" spans="1:26" ht="16.5" customHeight="1" hidden="1">
      <c r="A74" s="352"/>
      <c r="B74" s="353"/>
      <c r="C74" s="353"/>
      <c r="D74" s="353"/>
      <c r="E74" s="353"/>
      <c r="F74" s="353"/>
      <c r="G74" s="487"/>
      <c r="H74" s="487"/>
      <c r="I74" s="487"/>
      <c r="J74" s="487"/>
      <c r="K74" s="487"/>
      <c r="L74" s="487"/>
      <c r="M74" s="487"/>
      <c r="N74" s="487"/>
      <c r="O74" s="488"/>
      <c r="P74" s="269"/>
      <c r="Q74" s="270"/>
      <c r="R74" s="265"/>
      <c r="S74" s="153"/>
      <c r="T74" s="153"/>
      <c r="U74" s="153"/>
      <c r="V74" s="153"/>
      <c r="W74" s="153"/>
      <c r="X74" s="153"/>
      <c r="Y74" s="153"/>
      <c r="Z74" s="153"/>
    </row>
    <row r="75" spans="1:18" ht="16.5" customHeight="1" hidden="1">
      <c r="A75" s="352"/>
      <c r="B75" s="353"/>
      <c r="C75" s="353"/>
      <c r="D75" s="353"/>
      <c r="E75" s="353"/>
      <c r="F75" s="353"/>
      <c r="G75" s="487"/>
      <c r="H75" s="487"/>
      <c r="I75" s="487"/>
      <c r="J75" s="487"/>
      <c r="K75" s="487"/>
      <c r="L75" s="487"/>
      <c r="M75" s="487"/>
      <c r="N75" s="487"/>
      <c r="O75" s="488"/>
      <c r="P75" s="269"/>
      <c r="Q75" s="270"/>
      <c r="R75" s="265"/>
    </row>
    <row r="76" spans="1:18" ht="16.5" customHeight="1" hidden="1">
      <c r="A76" s="352"/>
      <c r="B76" s="353"/>
      <c r="C76" s="353"/>
      <c r="D76" s="353"/>
      <c r="E76" s="353"/>
      <c r="F76" s="353"/>
      <c r="G76" s="487"/>
      <c r="H76" s="487"/>
      <c r="I76" s="487"/>
      <c r="J76" s="487"/>
      <c r="K76" s="487"/>
      <c r="L76" s="487"/>
      <c r="M76" s="487"/>
      <c r="N76" s="487"/>
      <c r="O76" s="488"/>
      <c r="P76" s="269"/>
      <c r="Q76" s="270"/>
      <c r="R76" s="265"/>
    </row>
    <row r="77" spans="1:18" ht="16.5" customHeight="1" hidden="1">
      <c r="A77" s="352"/>
      <c r="B77" s="353"/>
      <c r="C77" s="353"/>
      <c r="D77" s="353"/>
      <c r="E77" s="353"/>
      <c r="F77" s="353"/>
      <c r="G77" s="487"/>
      <c r="H77" s="487"/>
      <c r="I77" s="487"/>
      <c r="J77" s="487"/>
      <c r="K77" s="487"/>
      <c r="L77" s="487"/>
      <c r="M77" s="487"/>
      <c r="N77" s="487"/>
      <c r="O77" s="488"/>
      <c r="P77" s="269"/>
      <c r="Q77" s="270"/>
      <c r="R77" s="267"/>
    </row>
    <row r="78" spans="1:18" ht="16.5" customHeight="1" hidden="1">
      <c r="A78" s="352"/>
      <c r="B78" s="353"/>
      <c r="C78" s="353"/>
      <c r="D78" s="353"/>
      <c r="E78" s="353"/>
      <c r="F78" s="353"/>
      <c r="G78" s="487"/>
      <c r="H78" s="487"/>
      <c r="I78" s="487"/>
      <c r="J78" s="487"/>
      <c r="K78" s="487"/>
      <c r="L78" s="487"/>
      <c r="M78" s="487"/>
      <c r="N78" s="487"/>
      <c r="O78" s="488"/>
      <c r="P78" s="269"/>
      <c r="Q78" s="270"/>
      <c r="R78" s="265"/>
    </row>
    <row r="79" spans="1:18" ht="16.5" customHeight="1" hidden="1">
      <c r="A79" s="352"/>
      <c r="B79" s="353"/>
      <c r="C79" s="353"/>
      <c r="D79" s="353"/>
      <c r="E79" s="353"/>
      <c r="F79" s="353"/>
      <c r="G79" s="487"/>
      <c r="H79" s="487"/>
      <c r="I79" s="487"/>
      <c r="J79" s="487"/>
      <c r="K79" s="487"/>
      <c r="L79" s="487"/>
      <c r="M79" s="487"/>
      <c r="N79" s="487"/>
      <c r="O79" s="488"/>
      <c r="P79" s="269"/>
      <c r="Q79" s="270"/>
      <c r="R79" s="265"/>
    </row>
    <row r="80" spans="1:18" ht="16.5" customHeight="1" hidden="1">
      <c r="A80" s="352"/>
      <c r="B80" s="353"/>
      <c r="C80" s="353"/>
      <c r="D80" s="353"/>
      <c r="E80" s="353"/>
      <c r="F80" s="353"/>
      <c r="G80" s="487"/>
      <c r="H80" s="487"/>
      <c r="I80" s="487"/>
      <c r="J80" s="487"/>
      <c r="K80" s="487"/>
      <c r="L80" s="487"/>
      <c r="M80" s="487"/>
      <c r="N80" s="487"/>
      <c r="O80" s="488"/>
      <c r="P80" s="269"/>
      <c r="Q80" s="270"/>
      <c r="R80" s="265"/>
    </row>
    <row r="81" spans="1:18" ht="16.5" customHeight="1" hidden="1">
      <c r="A81" s="352"/>
      <c r="B81" s="353"/>
      <c r="C81" s="353"/>
      <c r="D81" s="353"/>
      <c r="E81" s="353"/>
      <c r="F81" s="353"/>
      <c r="G81" s="487"/>
      <c r="H81" s="487"/>
      <c r="I81" s="487"/>
      <c r="J81" s="487"/>
      <c r="K81" s="487"/>
      <c r="L81" s="487"/>
      <c r="M81" s="487"/>
      <c r="N81" s="487"/>
      <c r="O81" s="488"/>
      <c r="P81" s="269"/>
      <c r="Q81" s="270"/>
      <c r="R81" s="265"/>
    </row>
    <row r="82" spans="1:18" ht="16.5" customHeight="1" hidden="1">
      <c r="A82" s="352"/>
      <c r="B82" s="353"/>
      <c r="C82" s="353"/>
      <c r="D82" s="353"/>
      <c r="E82" s="353"/>
      <c r="F82" s="353"/>
      <c r="G82" s="487"/>
      <c r="H82" s="487"/>
      <c r="I82" s="487"/>
      <c r="J82" s="487"/>
      <c r="K82" s="487"/>
      <c r="L82" s="487"/>
      <c r="M82" s="487"/>
      <c r="N82" s="487"/>
      <c r="O82" s="488"/>
      <c r="P82" s="269"/>
      <c r="Q82" s="270"/>
      <c r="R82" s="265"/>
    </row>
    <row r="83" spans="1:252" ht="16.5" customHeight="1" hidden="1">
      <c r="A83" s="352"/>
      <c r="B83" s="353"/>
      <c r="C83" s="353"/>
      <c r="D83" s="353"/>
      <c r="E83" s="353"/>
      <c r="F83" s="353"/>
      <c r="G83" s="487"/>
      <c r="H83" s="487"/>
      <c r="I83" s="487"/>
      <c r="J83" s="487"/>
      <c r="K83" s="487"/>
      <c r="L83" s="487"/>
      <c r="M83" s="487"/>
      <c r="N83" s="487"/>
      <c r="O83" s="488"/>
      <c r="P83" s="269"/>
      <c r="Q83" s="270"/>
      <c r="R83" s="265"/>
      <c r="S83" s="155"/>
      <c r="T83" s="155"/>
      <c r="U83" s="155"/>
      <c r="V83" s="155"/>
      <c r="W83" s="155"/>
      <c r="X83" s="155"/>
      <c r="Y83" s="155"/>
      <c r="Z83" s="155"/>
      <c r="AA83" s="155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</row>
    <row r="84" spans="1:252" ht="16.5" customHeight="1" hidden="1">
      <c r="A84" s="352"/>
      <c r="B84" s="353"/>
      <c r="C84" s="353"/>
      <c r="D84" s="353"/>
      <c r="E84" s="353"/>
      <c r="F84" s="353"/>
      <c r="G84" s="487"/>
      <c r="H84" s="487"/>
      <c r="I84" s="487"/>
      <c r="J84" s="487"/>
      <c r="K84" s="487"/>
      <c r="L84" s="487"/>
      <c r="M84" s="487"/>
      <c r="N84" s="487"/>
      <c r="O84" s="488"/>
      <c r="P84" s="270"/>
      <c r="Q84" s="270"/>
      <c r="R84" s="265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</row>
    <row r="85" spans="1:18" ht="16.5" customHeight="1" hidden="1">
      <c r="A85" s="352"/>
      <c r="B85" s="353"/>
      <c r="C85" s="353"/>
      <c r="D85" s="353"/>
      <c r="E85" s="353"/>
      <c r="F85" s="353"/>
      <c r="G85" s="487"/>
      <c r="H85" s="487"/>
      <c r="I85" s="487"/>
      <c r="J85" s="487"/>
      <c r="K85" s="487"/>
      <c r="L85" s="487"/>
      <c r="M85" s="487"/>
      <c r="N85" s="487"/>
      <c r="O85" s="488"/>
      <c r="P85" s="269"/>
      <c r="Q85" s="270"/>
      <c r="R85" s="265"/>
    </row>
    <row r="86" spans="1:18" ht="16.5" customHeight="1" hidden="1">
      <c r="A86" s="352"/>
      <c r="B86" s="353"/>
      <c r="C86" s="353"/>
      <c r="D86" s="353"/>
      <c r="E86" s="353"/>
      <c r="F86" s="353"/>
      <c r="G86" s="487"/>
      <c r="H86" s="487"/>
      <c r="I86" s="487"/>
      <c r="J86" s="487"/>
      <c r="K86" s="487"/>
      <c r="L86" s="487"/>
      <c r="M86" s="487"/>
      <c r="N86" s="487"/>
      <c r="O86" s="488"/>
      <c r="P86" s="269"/>
      <c r="Q86" s="270"/>
      <c r="R86" s="265"/>
    </row>
    <row r="87" spans="1:18" ht="16.5" customHeight="1" hidden="1">
      <c r="A87" s="352"/>
      <c r="B87" s="353"/>
      <c r="C87" s="353"/>
      <c r="D87" s="353"/>
      <c r="E87" s="353"/>
      <c r="F87" s="353"/>
      <c r="G87" s="487"/>
      <c r="H87" s="487"/>
      <c r="I87" s="487"/>
      <c r="J87" s="487"/>
      <c r="K87" s="487"/>
      <c r="L87" s="487"/>
      <c r="M87" s="487"/>
      <c r="N87" s="487"/>
      <c r="O87" s="488"/>
      <c r="P87" s="269"/>
      <c r="Q87" s="270"/>
      <c r="R87" s="265"/>
    </row>
    <row r="88" spans="1:18" ht="16.5" customHeight="1" hidden="1">
      <c r="A88" s="352"/>
      <c r="B88" s="353"/>
      <c r="C88" s="353"/>
      <c r="D88" s="353"/>
      <c r="E88" s="353"/>
      <c r="F88" s="353"/>
      <c r="G88" s="487"/>
      <c r="H88" s="487"/>
      <c r="I88" s="487"/>
      <c r="J88" s="487"/>
      <c r="K88" s="487"/>
      <c r="L88" s="487"/>
      <c r="M88" s="487"/>
      <c r="N88" s="487"/>
      <c r="O88" s="488"/>
      <c r="P88" s="269"/>
      <c r="Q88" s="270"/>
      <c r="R88" s="265"/>
    </row>
    <row r="89" spans="1:18" ht="16.5" customHeight="1" hidden="1">
      <c r="A89" s="352"/>
      <c r="B89" s="353"/>
      <c r="C89" s="353"/>
      <c r="D89" s="353"/>
      <c r="E89" s="353"/>
      <c r="F89" s="353"/>
      <c r="G89" s="487"/>
      <c r="H89" s="487"/>
      <c r="I89" s="487"/>
      <c r="J89" s="487"/>
      <c r="K89" s="487"/>
      <c r="L89" s="487"/>
      <c r="M89" s="487"/>
      <c r="N89" s="487"/>
      <c r="O89" s="488"/>
      <c r="P89" s="269"/>
      <c r="Q89" s="270"/>
      <c r="R89" s="265"/>
    </row>
    <row r="90" spans="1:18" ht="16.5" customHeight="1" hidden="1">
      <c r="A90" s="352"/>
      <c r="B90" s="353"/>
      <c r="C90" s="353"/>
      <c r="D90" s="353"/>
      <c r="E90" s="353"/>
      <c r="F90" s="353"/>
      <c r="G90" s="487"/>
      <c r="H90" s="487"/>
      <c r="I90" s="487"/>
      <c r="J90" s="487"/>
      <c r="K90" s="487"/>
      <c r="L90" s="487"/>
      <c r="M90" s="487"/>
      <c r="N90" s="487"/>
      <c r="O90" s="488"/>
      <c r="P90" s="269"/>
      <c r="Q90" s="270"/>
      <c r="R90" s="265"/>
    </row>
    <row r="91" spans="1:18" ht="16.5" customHeight="1" hidden="1">
      <c r="A91" s="352"/>
      <c r="B91" s="353"/>
      <c r="C91" s="353"/>
      <c r="D91" s="353"/>
      <c r="E91" s="353"/>
      <c r="F91" s="353"/>
      <c r="G91" s="487"/>
      <c r="H91" s="487"/>
      <c r="I91" s="487"/>
      <c r="J91" s="487"/>
      <c r="K91" s="487"/>
      <c r="L91" s="487"/>
      <c r="M91" s="487"/>
      <c r="N91" s="487"/>
      <c r="O91" s="488"/>
      <c r="P91" s="269"/>
      <c r="Q91" s="270"/>
      <c r="R91" s="265"/>
    </row>
    <row r="92" spans="1:18" ht="16.5" customHeight="1" hidden="1">
      <c r="A92" s="352"/>
      <c r="B92" s="353"/>
      <c r="C92" s="353"/>
      <c r="D92" s="353"/>
      <c r="E92" s="353"/>
      <c r="F92" s="353"/>
      <c r="G92" s="487"/>
      <c r="H92" s="487"/>
      <c r="I92" s="487"/>
      <c r="J92" s="487"/>
      <c r="K92" s="487"/>
      <c r="L92" s="487"/>
      <c r="M92" s="487"/>
      <c r="N92" s="487"/>
      <c r="O92" s="488"/>
      <c r="P92" s="269"/>
      <c r="Q92" s="270"/>
      <c r="R92" s="265"/>
    </row>
    <row r="93" spans="1:18" ht="16.5" customHeight="1" hidden="1">
      <c r="A93" s="352"/>
      <c r="B93" s="353"/>
      <c r="C93" s="353"/>
      <c r="D93" s="353"/>
      <c r="E93" s="353"/>
      <c r="F93" s="353"/>
      <c r="G93" s="487"/>
      <c r="H93" s="487"/>
      <c r="I93" s="487"/>
      <c r="J93" s="487"/>
      <c r="K93" s="487"/>
      <c r="L93" s="487"/>
      <c r="M93" s="487"/>
      <c r="N93" s="487"/>
      <c r="O93" s="488"/>
      <c r="P93" s="269"/>
      <c r="Q93" s="270"/>
      <c r="R93" s="265"/>
    </row>
    <row r="94" spans="1:18" ht="16.5" customHeight="1" hidden="1">
      <c r="A94" s="352"/>
      <c r="B94" s="353"/>
      <c r="C94" s="353"/>
      <c r="D94" s="353"/>
      <c r="E94" s="353"/>
      <c r="F94" s="353"/>
      <c r="G94" s="487"/>
      <c r="H94" s="487"/>
      <c r="I94" s="487"/>
      <c r="J94" s="487"/>
      <c r="K94" s="487"/>
      <c r="L94" s="487"/>
      <c r="M94" s="487"/>
      <c r="N94" s="487"/>
      <c r="O94" s="488"/>
      <c r="P94" s="269"/>
      <c r="Q94" s="270"/>
      <c r="R94" s="265"/>
    </row>
    <row r="95" spans="1:18" ht="16.5" customHeight="1" hidden="1">
      <c r="A95" s="352"/>
      <c r="B95" s="353"/>
      <c r="C95" s="353"/>
      <c r="D95" s="353"/>
      <c r="E95" s="353"/>
      <c r="F95" s="353"/>
      <c r="G95" s="487"/>
      <c r="H95" s="487"/>
      <c r="I95" s="487"/>
      <c r="J95" s="487"/>
      <c r="K95" s="487"/>
      <c r="L95" s="487"/>
      <c r="M95" s="487"/>
      <c r="N95" s="487"/>
      <c r="O95" s="488"/>
      <c r="P95" s="269"/>
      <c r="Q95" s="270"/>
      <c r="R95" s="265"/>
    </row>
    <row r="96" spans="1:18" ht="16.5" customHeight="1" hidden="1">
      <c r="A96" s="352"/>
      <c r="B96" s="353"/>
      <c r="C96" s="353"/>
      <c r="D96" s="353"/>
      <c r="E96" s="353"/>
      <c r="F96" s="353"/>
      <c r="G96" s="487"/>
      <c r="H96" s="487"/>
      <c r="I96" s="487"/>
      <c r="J96" s="487"/>
      <c r="K96" s="487"/>
      <c r="L96" s="487"/>
      <c r="M96" s="487"/>
      <c r="N96" s="487"/>
      <c r="O96" s="488"/>
      <c r="P96" s="269"/>
      <c r="Q96" s="270"/>
      <c r="R96" s="265"/>
    </row>
    <row r="97" spans="1:18" ht="16.5" customHeight="1" hidden="1">
      <c r="A97" s="352"/>
      <c r="B97" s="353"/>
      <c r="C97" s="353"/>
      <c r="D97" s="353"/>
      <c r="E97" s="353"/>
      <c r="F97" s="353"/>
      <c r="G97" s="487"/>
      <c r="H97" s="487"/>
      <c r="I97" s="487"/>
      <c r="J97" s="487"/>
      <c r="K97" s="487"/>
      <c r="L97" s="487"/>
      <c r="M97" s="487"/>
      <c r="N97" s="487"/>
      <c r="O97" s="488"/>
      <c r="P97" s="269"/>
      <c r="Q97" s="270"/>
      <c r="R97" s="265"/>
    </row>
    <row r="98" spans="1:18" ht="16.5" customHeight="1" hidden="1">
      <c r="A98" s="352"/>
      <c r="B98" s="353"/>
      <c r="C98" s="353"/>
      <c r="D98" s="353"/>
      <c r="E98" s="353"/>
      <c r="F98" s="353"/>
      <c r="G98" s="487"/>
      <c r="H98" s="487"/>
      <c r="I98" s="487"/>
      <c r="J98" s="487"/>
      <c r="K98" s="487"/>
      <c r="L98" s="487"/>
      <c r="M98" s="487"/>
      <c r="N98" s="487"/>
      <c r="O98" s="488"/>
      <c r="P98" s="269"/>
      <c r="Q98" s="270"/>
      <c r="R98" s="265"/>
    </row>
    <row r="99" spans="1:18" ht="16.5" customHeight="1" hidden="1">
      <c r="A99" s="352"/>
      <c r="B99" s="353"/>
      <c r="C99" s="353"/>
      <c r="D99" s="353"/>
      <c r="E99" s="353"/>
      <c r="F99" s="353"/>
      <c r="G99" s="487"/>
      <c r="H99" s="487"/>
      <c r="I99" s="487"/>
      <c r="J99" s="487"/>
      <c r="K99" s="487"/>
      <c r="L99" s="487"/>
      <c r="M99" s="487"/>
      <c r="N99" s="487"/>
      <c r="O99" s="488"/>
      <c r="P99" s="269"/>
      <c r="Q99" s="270"/>
      <c r="R99" s="265"/>
    </row>
    <row r="100" spans="1:18" ht="16.5" customHeight="1" hidden="1">
      <c r="A100" s="352"/>
      <c r="B100" s="353"/>
      <c r="C100" s="353"/>
      <c r="D100" s="353"/>
      <c r="E100" s="353"/>
      <c r="F100" s="353"/>
      <c r="G100" s="487"/>
      <c r="H100" s="487"/>
      <c r="I100" s="487"/>
      <c r="J100" s="487"/>
      <c r="K100" s="487"/>
      <c r="L100" s="487"/>
      <c r="M100" s="487"/>
      <c r="N100" s="487"/>
      <c r="O100" s="488"/>
      <c r="P100" s="269"/>
      <c r="Q100" s="270"/>
      <c r="R100" s="265"/>
    </row>
    <row r="101" spans="1:18" ht="16.5" customHeight="1" hidden="1">
      <c r="A101" s="352"/>
      <c r="B101" s="353"/>
      <c r="C101" s="353"/>
      <c r="D101" s="353"/>
      <c r="E101" s="353"/>
      <c r="F101" s="353"/>
      <c r="G101" s="487"/>
      <c r="H101" s="487"/>
      <c r="I101" s="487"/>
      <c r="J101" s="487"/>
      <c r="K101" s="487"/>
      <c r="L101" s="487"/>
      <c r="M101" s="487"/>
      <c r="N101" s="487"/>
      <c r="O101" s="488"/>
      <c r="P101" s="269"/>
      <c r="Q101" s="270"/>
      <c r="R101" s="265"/>
    </row>
    <row r="102" spans="1:18" ht="16.5" customHeight="1" hidden="1">
      <c r="A102" s="352"/>
      <c r="B102" s="353"/>
      <c r="C102" s="353"/>
      <c r="D102" s="353"/>
      <c r="E102" s="353"/>
      <c r="F102" s="353"/>
      <c r="G102" s="487"/>
      <c r="H102" s="487"/>
      <c r="I102" s="487"/>
      <c r="J102" s="487"/>
      <c r="K102" s="487"/>
      <c r="L102" s="487"/>
      <c r="M102" s="487"/>
      <c r="N102" s="487"/>
      <c r="O102" s="488"/>
      <c r="P102" s="269"/>
      <c r="Q102" s="270"/>
      <c r="R102" s="265"/>
    </row>
    <row r="103" spans="1:18" ht="16.5" customHeight="1" hidden="1">
      <c r="A103" s="352"/>
      <c r="B103" s="353"/>
      <c r="C103" s="353"/>
      <c r="D103" s="353"/>
      <c r="E103" s="353"/>
      <c r="F103" s="353"/>
      <c r="G103" s="487"/>
      <c r="H103" s="487"/>
      <c r="I103" s="487"/>
      <c r="J103" s="487"/>
      <c r="K103" s="487"/>
      <c r="L103" s="487"/>
      <c r="M103" s="487"/>
      <c r="N103" s="487"/>
      <c r="O103" s="488"/>
      <c r="P103" s="269"/>
      <c r="Q103" s="270"/>
      <c r="R103" s="265"/>
    </row>
    <row r="104" spans="1:18" ht="16.5" customHeight="1" hidden="1">
      <c r="A104" s="352"/>
      <c r="B104" s="353"/>
      <c r="C104" s="353"/>
      <c r="D104" s="353"/>
      <c r="E104" s="353"/>
      <c r="F104" s="353"/>
      <c r="G104" s="487"/>
      <c r="H104" s="487"/>
      <c r="I104" s="487"/>
      <c r="J104" s="487"/>
      <c r="K104" s="487"/>
      <c r="L104" s="487"/>
      <c r="M104" s="487"/>
      <c r="N104" s="487"/>
      <c r="O104" s="488"/>
      <c r="P104" s="269"/>
      <c r="Q104" s="270"/>
      <c r="R104" s="265"/>
    </row>
    <row r="105" spans="1:18" ht="16.5" customHeight="1" hidden="1">
      <c r="A105" s="352"/>
      <c r="B105" s="353"/>
      <c r="C105" s="353"/>
      <c r="D105" s="353"/>
      <c r="E105" s="353"/>
      <c r="F105" s="353"/>
      <c r="G105" s="487"/>
      <c r="H105" s="487"/>
      <c r="I105" s="487"/>
      <c r="J105" s="487"/>
      <c r="K105" s="487"/>
      <c r="L105" s="487"/>
      <c r="M105" s="487"/>
      <c r="N105" s="487"/>
      <c r="O105" s="488"/>
      <c r="P105" s="269"/>
      <c r="Q105" s="270"/>
      <c r="R105" s="265"/>
    </row>
    <row r="106" spans="1:18" ht="16.5" customHeight="1" hidden="1">
      <c r="A106" s="352"/>
      <c r="B106" s="353"/>
      <c r="C106" s="353"/>
      <c r="D106" s="353"/>
      <c r="E106" s="353"/>
      <c r="F106" s="353"/>
      <c r="G106" s="487"/>
      <c r="H106" s="487"/>
      <c r="I106" s="487"/>
      <c r="J106" s="487"/>
      <c r="K106" s="487"/>
      <c r="L106" s="487"/>
      <c r="M106" s="487"/>
      <c r="N106" s="487"/>
      <c r="O106" s="488"/>
      <c r="P106" s="269"/>
      <c r="Q106" s="270"/>
      <c r="R106" s="265"/>
    </row>
    <row r="107" spans="1:18" ht="16.5" customHeight="1" hidden="1">
      <c r="A107" s="352"/>
      <c r="B107" s="353"/>
      <c r="C107" s="353"/>
      <c r="D107" s="353"/>
      <c r="E107" s="353"/>
      <c r="F107" s="353"/>
      <c r="G107" s="487"/>
      <c r="H107" s="487"/>
      <c r="I107" s="487"/>
      <c r="J107" s="487"/>
      <c r="K107" s="487"/>
      <c r="L107" s="487"/>
      <c r="M107" s="487"/>
      <c r="N107" s="487"/>
      <c r="O107" s="488"/>
      <c r="P107" s="269"/>
      <c r="Q107" s="270"/>
      <c r="R107" s="265"/>
    </row>
    <row r="108" spans="1:18" ht="17.25" customHeight="1" hidden="1">
      <c r="A108" s="352"/>
      <c r="B108" s="353"/>
      <c r="C108" s="353"/>
      <c r="D108" s="353"/>
      <c r="E108" s="353"/>
      <c r="F108" s="353"/>
      <c r="G108" s="487"/>
      <c r="H108" s="487"/>
      <c r="I108" s="487"/>
      <c r="J108" s="487"/>
      <c r="K108" s="487"/>
      <c r="L108" s="487"/>
      <c r="M108" s="487"/>
      <c r="N108" s="487"/>
      <c r="O108" s="488"/>
      <c r="P108" s="269"/>
      <c r="Q108" s="270"/>
      <c r="R108" s="265"/>
    </row>
    <row r="109" spans="1:18" ht="16.5" customHeight="1" hidden="1">
      <c r="A109" s="352"/>
      <c r="B109" s="353"/>
      <c r="C109" s="353"/>
      <c r="D109" s="353"/>
      <c r="E109" s="353"/>
      <c r="F109" s="353"/>
      <c r="G109" s="487"/>
      <c r="H109" s="487"/>
      <c r="I109" s="487"/>
      <c r="J109" s="487"/>
      <c r="K109" s="487"/>
      <c r="L109" s="487"/>
      <c r="M109" s="487"/>
      <c r="N109" s="487"/>
      <c r="O109" s="488"/>
      <c r="P109" s="269"/>
      <c r="Q109" s="270"/>
      <c r="R109" s="265"/>
    </row>
    <row r="110" spans="1:18" ht="16.5" thickBot="1">
      <c r="A110" s="476"/>
      <c r="B110" s="477"/>
      <c r="C110" s="477"/>
      <c r="D110" s="477"/>
      <c r="E110" s="477"/>
      <c r="F110" s="477"/>
      <c r="G110" s="489"/>
      <c r="H110" s="489"/>
      <c r="I110" s="489"/>
      <c r="J110" s="489"/>
      <c r="K110" s="489"/>
      <c r="L110" s="489"/>
      <c r="M110" s="489"/>
      <c r="N110" s="489"/>
      <c r="O110" s="490"/>
      <c r="P110" s="483" t="s">
        <v>250</v>
      </c>
      <c r="Q110" s="484"/>
      <c r="R110" s="268">
        <f>AER!R47</f>
        <v>0</v>
      </c>
    </row>
    <row r="111" ht="16.5" hidden="1" thickTop="1"/>
    <row r="112" ht="15.75" hidden="1">
      <c r="A112" s="156" t="s">
        <v>151</v>
      </c>
    </row>
    <row r="113" ht="15.75" hidden="1">
      <c r="A113" s="157" t="s">
        <v>152</v>
      </c>
    </row>
    <row r="114" ht="15.75" hidden="1">
      <c r="A114" s="157" t="s">
        <v>153</v>
      </c>
    </row>
    <row r="115" ht="15.75" hidden="1">
      <c r="A115" s="157" t="s">
        <v>154</v>
      </c>
    </row>
    <row r="116" ht="15.75" hidden="1">
      <c r="A116" s="157" t="s">
        <v>155</v>
      </c>
    </row>
    <row r="117" ht="15.75" hidden="1">
      <c r="A117" s="157" t="s">
        <v>156</v>
      </c>
    </row>
    <row r="118" ht="15.75" hidden="1">
      <c r="A118" s="157" t="s">
        <v>157</v>
      </c>
    </row>
    <row r="119" ht="15.75" hidden="1">
      <c r="A119" s="157" t="s">
        <v>158</v>
      </c>
    </row>
    <row r="120" ht="15.75" hidden="1">
      <c r="A120" s="157" t="s">
        <v>159</v>
      </c>
    </row>
    <row r="121" ht="15.75" hidden="1">
      <c r="A121" s="157" t="s">
        <v>160</v>
      </c>
    </row>
    <row r="122" ht="15.75" hidden="1">
      <c r="A122" s="157" t="s">
        <v>161</v>
      </c>
    </row>
    <row r="123" ht="15.75" hidden="1">
      <c r="A123" s="157" t="s">
        <v>162</v>
      </c>
    </row>
    <row r="124" ht="15.75" hidden="1">
      <c r="A124" s="157" t="s">
        <v>199</v>
      </c>
    </row>
    <row r="125" ht="15.75" hidden="1">
      <c r="A125" s="157" t="s">
        <v>201</v>
      </c>
    </row>
    <row r="126" ht="15.75" hidden="1">
      <c r="A126" s="157" t="s">
        <v>202</v>
      </c>
    </row>
    <row r="127" ht="15.75" hidden="1">
      <c r="A127" s="157" t="s">
        <v>164</v>
      </c>
    </row>
    <row r="128" ht="15.75" hidden="1">
      <c r="A128" s="157" t="s">
        <v>230</v>
      </c>
    </row>
    <row r="129" ht="15.75" hidden="1">
      <c r="A129" s="157" t="s">
        <v>213</v>
      </c>
    </row>
    <row r="130" ht="15.75" hidden="1">
      <c r="A130" s="157" t="s">
        <v>165</v>
      </c>
    </row>
    <row r="131" ht="15.75" hidden="1">
      <c r="A131" s="157" t="s">
        <v>166</v>
      </c>
    </row>
    <row r="132" ht="15.75" hidden="1">
      <c r="A132" s="157" t="s">
        <v>204</v>
      </c>
    </row>
    <row r="133" ht="15.75" hidden="1">
      <c r="A133" s="157" t="s">
        <v>167</v>
      </c>
    </row>
    <row r="134" ht="15.75" hidden="1">
      <c r="A134" s="157" t="s">
        <v>168</v>
      </c>
    </row>
    <row r="135" ht="15.75" hidden="1">
      <c r="A135" s="157" t="s">
        <v>169</v>
      </c>
    </row>
    <row r="136" ht="15.75" hidden="1">
      <c r="A136" s="157" t="s">
        <v>170</v>
      </c>
    </row>
    <row r="137" ht="15.75" hidden="1">
      <c r="A137" s="157" t="s">
        <v>171</v>
      </c>
    </row>
    <row r="138" ht="15.75" hidden="1">
      <c r="A138" s="157" t="s">
        <v>172</v>
      </c>
    </row>
    <row r="139" ht="15.75" hidden="1">
      <c r="A139" s="157" t="s">
        <v>173</v>
      </c>
    </row>
    <row r="140" ht="15.75" hidden="1">
      <c r="A140" s="157" t="s">
        <v>174</v>
      </c>
    </row>
    <row r="141" ht="15.75" hidden="1">
      <c r="A141" s="157" t="s">
        <v>175</v>
      </c>
    </row>
    <row r="142" ht="15.75" hidden="1">
      <c r="A142" s="157" t="s">
        <v>176</v>
      </c>
    </row>
    <row r="143" ht="15.75" hidden="1">
      <c r="A143" s="157" t="s">
        <v>214</v>
      </c>
    </row>
    <row r="144" ht="15.75" hidden="1">
      <c r="A144" s="157" t="s">
        <v>177</v>
      </c>
    </row>
    <row r="145" ht="15.75" hidden="1">
      <c r="A145" s="157" t="s">
        <v>178</v>
      </c>
    </row>
    <row r="146" ht="15.75" hidden="1">
      <c r="A146" s="157" t="s">
        <v>215</v>
      </c>
    </row>
    <row r="147" ht="15.75" hidden="1">
      <c r="A147" s="157" t="s">
        <v>216</v>
      </c>
    </row>
    <row r="148" ht="15.75" hidden="1">
      <c r="A148" s="157" t="s">
        <v>179</v>
      </c>
    </row>
    <row r="149" ht="15.75" hidden="1">
      <c r="A149" s="157" t="s">
        <v>180</v>
      </c>
    </row>
    <row r="150" ht="15.75" hidden="1">
      <c r="A150" s="157" t="s">
        <v>181</v>
      </c>
    </row>
    <row r="151" ht="15.75" hidden="1">
      <c r="A151" s="157" t="s">
        <v>182</v>
      </c>
    </row>
    <row r="152" ht="15.75" hidden="1">
      <c r="A152" s="157" t="s">
        <v>217</v>
      </c>
    </row>
    <row r="153" ht="15.75" hidden="1">
      <c r="A153" s="157" t="s">
        <v>218</v>
      </c>
    </row>
    <row r="154" ht="15.75" hidden="1">
      <c r="A154" s="157" t="s">
        <v>206</v>
      </c>
    </row>
    <row r="155" ht="15.75" hidden="1">
      <c r="A155" s="157" t="s">
        <v>207</v>
      </c>
    </row>
    <row r="156" ht="15.75" hidden="1">
      <c r="A156" s="157" t="s">
        <v>208</v>
      </c>
    </row>
    <row r="157" ht="15.75" hidden="1">
      <c r="A157" s="157" t="s">
        <v>219</v>
      </c>
    </row>
    <row r="158" ht="15.75" hidden="1">
      <c r="A158" s="157" t="s">
        <v>183</v>
      </c>
    </row>
    <row r="159" ht="15.75" hidden="1">
      <c r="A159" s="156" t="s">
        <v>184</v>
      </c>
    </row>
    <row r="160" ht="15.75" hidden="1">
      <c r="A160" s="156" t="s">
        <v>185</v>
      </c>
    </row>
    <row r="161" ht="15.75" hidden="1">
      <c r="A161" s="156" t="s">
        <v>186</v>
      </c>
    </row>
    <row r="162" ht="15.75" hidden="1">
      <c r="A162" s="156" t="s">
        <v>187</v>
      </c>
    </row>
    <row r="163" ht="15.75" hidden="1">
      <c r="A163" s="156" t="s">
        <v>220</v>
      </c>
    </row>
    <row r="164" ht="15.75" hidden="1">
      <c r="A164" s="156" t="s">
        <v>209</v>
      </c>
    </row>
    <row r="165" ht="15.75" hidden="1">
      <c r="A165" s="156" t="s">
        <v>221</v>
      </c>
    </row>
    <row r="166" ht="15.75" hidden="1">
      <c r="A166" s="156" t="s">
        <v>210</v>
      </c>
    </row>
    <row r="167" ht="15.75" hidden="1">
      <c r="A167" s="156" t="s">
        <v>222</v>
      </c>
    </row>
    <row r="168" ht="15.75" hidden="1">
      <c r="A168" s="156" t="s">
        <v>223</v>
      </c>
    </row>
    <row r="169" ht="15.75" hidden="1">
      <c r="A169" s="156" t="s">
        <v>188</v>
      </c>
    </row>
    <row r="170" ht="15.75" hidden="1">
      <c r="A170" s="156" t="s">
        <v>224</v>
      </c>
    </row>
    <row r="171" ht="15.75" hidden="1">
      <c r="A171" s="156" t="s">
        <v>225</v>
      </c>
    </row>
    <row r="172" ht="15.75" hidden="1">
      <c r="A172" s="156" t="s">
        <v>226</v>
      </c>
    </row>
    <row r="173" ht="15.75" hidden="1">
      <c r="A173" s="157" t="s">
        <v>211</v>
      </c>
    </row>
    <row r="174" ht="15.75" hidden="1">
      <c r="A174" s="157" t="s">
        <v>227</v>
      </c>
    </row>
    <row r="175" ht="15.75" hidden="1">
      <c r="A175" s="157" t="s">
        <v>228</v>
      </c>
    </row>
    <row r="176" ht="15.75" hidden="1">
      <c r="A176" s="158" t="s">
        <v>229</v>
      </c>
    </row>
    <row r="177" ht="16.5" hidden="1" thickBot="1">
      <c r="A177" s="159" t="s">
        <v>212</v>
      </c>
    </row>
    <row r="178" ht="15.75" hidden="1"/>
    <row r="179" ht="16.5" thickTop="1"/>
  </sheetData>
  <sheetProtection sheet="1" objects="1" scenarios="1"/>
  <mergeCells count="84">
    <mergeCell ref="P110:Q110"/>
    <mergeCell ref="M43:O110"/>
    <mergeCell ref="J43:L110"/>
    <mergeCell ref="G43:I110"/>
    <mergeCell ref="A39:F39"/>
    <mergeCell ref="A40:F40"/>
    <mergeCell ref="A41:F41"/>
    <mergeCell ref="A42:F42"/>
    <mergeCell ref="A43:F110"/>
    <mergeCell ref="P38:R38"/>
    <mergeCell ref="P39:R39"/>
    <mergeCell ref="P40:R40"/>
    <mergeCell ref="P41:R41"/>
    <mergeCell ref="P43:Q43"/>
    <mergeCell ref="M40:O40"/>
    <mergeCell ref="M38:O38"/>
    <mergeCell ref="P42:R42"/>
    <mergeCell ref="M41:O41"/>
    <mergeCell ref="M42:O42"/>
    <mergeCell ref="P16:P17"/>
    <mergeCell ref="P30:Q30"/>
    <mergeCell ref="C2:D2"/>
    <mergeCell ref="N30:O31"/>
    <mergeCell ref="K30:L31"/>
    <mergeCell ref="H30:I31"/>
    <mergeCell ref="E3:G3"/>
    <mergeCell ref="E2:G2"/>
    <mergeCell ref="E14:E17"/>
    <mergeCell ref="J38:L38"/>
    <mergeCell ref="J39:L39"/>
    <mergeCell ref="J35:L35"/>
    <mergeCell ref="M35:O35"/>
    <mergeCell ref="M36:O36"/>
    <mergeCell ref="M37:O37"/>
    <mergeCell ref="M39:O39"/>
    <mergeCell ref="J37:L37"/>
    <mergeCell ref="K16:K17"/>
    <mergeCell ref="N16:N17"/>
    <mergeCell ref="F14:F17"/>
    <mergeCell ref="P31:Q31"/>
    <mergeCell ref="G40:I40"/>
    <mergeCell ref="J40:L40"/>
    <mergeCell ref="J41:L41"/>
    <mergeCell ref="M14:O14"/>
    <mergeCell ref="J33:L33"/>
    <mergeCell ref="M33:O33"/>
    <mergeCell ref="M34:O34"/>
    <mergeCell ref="J14:L14"/>
    <mergeCell ref="J16:J17"/>
    <mergeCell ref="M16:M17"/>
    <mergeCell ref="J42:L42"/>
    <mergeCell ref="G34:I34"/>
    <mergeCell ref="G33:I33"/>
    <mergeCell ref="J34:L34"/>
    <mergeCell ref="G35:I35"/>
    <mergeCell ref="G36:I36"/>
    <mergeCell ref="G37:I37"/>
    <mergeCell ref="G41:I41"/>
    <mergeCell ref="G42:I42"/>
    <mergeCell ref="G39:I39"/>
    <mergeCell ref="A33:F33"/>
    <mergeCell ref="H14:I14"/>
    <mergeCell ref="G16:G17"/>
    <mergeCell ref="H16:H17"/>
    <mergeCell ref="C14:C17"/>
    <mergeCell ref="D14:D17"/>
    <mergeCell ref="A13:A17"/>
    <mergeCell ref="B13:B17"/>
    <mergeCell ref="A30:F31"/>
    <mergeCell ref="A32:F32"/>
    <mergeCell ref="A38:F38"/>
    <mergeCell ref="G38:I38"/>
    <mergeCell ref="A34:F34"/>
    <mergeCell ref="A35:F35"/>
    <mergeCell ref="C3:D3"/>
    <mergeCell ref="P37:R37"/>
    <mergeCell ref="P33:R33"/>
    <mergeCell ref="P34:R34"/>
    <mergeCell ref="P35:R35"/>
    <mergeCell ref="P36:R36"/>
    <mergeCell ref="J36:L36"/>
    <mergeCell ref="Q16:Q17"/>
    <mergeCell ref="A36:F36"/>
    <mergeCell ref="A37:F37"/>
  </mergeCells>
  <conditionalFormatting sqref="A1:R10">
    <cfRule type="expression" priority="1" dxfId="1" stopIfTrue="1">
      <formula>$D$4=1</formula>
    </cfRule>
  </conditionalFormatting>
  <conditionalFormatting sqref="A11:R110">
    <cfRule type="expression" priority="2" dxfId="1" stopIfTrue="1">
      <formula>$D$4=1</formula>
    </cfRule>
  </conditionalFormatting>
  <dataValidations count="5">
    <dataValidation allowBlank="1" showInputMessage="1" showErrorMessage="1" prompt="Choose A Recipient Category" sqref="A20:A28 B19:B27"/>
    <dataValidation operator="greaterThan" allowBlank="1" showInputMessage="1" showErrorMessage="1" sqref="C7"/>
    <dataValidation type="whole" allowBlank="1" showInputMessage="1" showErrorMessage="1" sqref="B4:B6 D4:D6">
      <formula1>1</formula1>
      <formula2>20</formula2>
    </dataValidation>
    <dataValidation type="decimal" allowBlank="1" showInputMessage="1" showErrorMessage="1" sqref="C18:F27 G18:G19">
      <formula1>0</formula1>
      <formula2>31</formula2>
    </dataValidation>
    <dataValidation type="list" allowBlank="1" showInputMessage="1" showErrorMessage="1" sqref="H14:O14">
      <formula1>$A$112:$A$177</formula1>
    </dataValidation>
  </dataValidations>
  <printOptions horizontalCentered="1" verticalCentered="1"/>
  <pageMargins left="0.5" right="0.5" top="0.75" bottom="0.35" header="0" footer="0.2"/>
  <pageSetup fitToHeight="1" fitToWidth="1" horizontalDpi="600" verticalDpi="600" orientation="landscape" scale="52" r:id="rId1"/>
  <headerFooter alignWithMargins="0">
    <oddFooter>&amp;R&amp;D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USAID/DCHA/FFP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Estimate of Requirements</dc:title>
  <dc:subject>DAP05 Annual Estimate of Requirements</dc:subject>
  <dc:creator>Stephanie Sines</dc:creator>
  <cp:keywords>AER, FFP, DAP, FY05</cp:keywords>
  <dc:description/>
  <cp:lastModifiedBy>sfelber</cp:lastModifiedBy>
  <cp:lastPrinted>2004-02-04T21:26:51Z</cp:lastPrinted>
  <dcterms:created xsi:type="dcterms:W3CDTF">1999-09-12T18:35:38Z</dcterms:created>
  <dcterms:modified xsi:type="dcterms:W3CDTF">2004-10-19T17:27:39Z</dcterms:modified>
  <cp:category/>
  <cp:version/>
  <cp:contentType/>
  <cp:contentStatus/>
</cp:coreProperties>
</file>