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995" activeTab="1"/>
  </bookViews>
  <sheets>
    <sheet name="Summary" sheetId="1" r:id="rId1"/>
    <sheet name="Kansas" sheetId="2" r:id="rId2"/>
  </sheets>
  <externalReferences>
    <externalReference r:id="rId5"/>
    <externalReference r:id="rId6"/>
    <externalReference r:id="rId7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<sst xmlns="http://schemas.openxmlformats.org/spreadsheetml/2006/main" count="260" uniqueCount="125">
  <si>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</si>
  <si>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</si>
  <si>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</si>
  <si>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</si>
  <si>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</si>
  <si>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</si>
  <si>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</si>
  <si>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</si>
  <si>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</si>
  <si>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</si>
  <si>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</si>
  <si>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</si>
  <si>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</si>
  <si>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</si>
  <si>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</si>
  <si>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</si>
  <si>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</si>
  <si>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</si>
  <si>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</si>
  <si>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</si>
  <si>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</si>
  <si>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</si>
  <si>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</si>
  <si>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</si>
  <si>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</si>
  <si>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</si>
  <si>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</si>
  <si>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</si>
  <si>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</si>
  <si>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</si>
  <si>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</si>
  <si>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</si>
  <si>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</si>
  <si>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</si>
  <si>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</si>
  <si>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</si>
  <si>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</si>
  <si>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</si>
  <si>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</si>
  <si>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</si>
  <si>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</si>
  <si>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</si>
  <si>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</si>
  <si>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</si>
  <si>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</si>
  <si>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</si>
  <si>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</si>
  <si>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</si>
  <si>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</si>
  <si>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</si>
  <si>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</si>
  <si>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</si>
  <si>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</si>
  <si>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</si>
  <si>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</si>
  <si>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</si>
  <si>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</si>
  <si>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</si>
  <si>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</si>
  <si>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</si>
  <si>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</si>
  <si>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</si>
  <si>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</si>
  <si>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</si>
  <si>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</si>
  <si>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</si>
  <si>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</si>
  <si>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</si>
  <si>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</si>
  <si>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</si>
  <si>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</si>
  <si>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</si>
  <si>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</si>
  <si>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</si>
  <si>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</si>
  <si>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</si>
  <si>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</si>
  <si>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</si>
  <si>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</si>
  <si>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</si>
  <si>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</si>
  <si>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</si>
  <si>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</si>
  <si>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</si>
  <si>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</si>
  <si>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</si>
  <si>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</si>
  <si>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</si>
  <si>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</si>
  <si>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</si>
  <si>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</si>
  <si>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</si>
  <si>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</si>
  <si>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</si>
  <si>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</si>
  <si>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</si>
  <si>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</si>
  <si>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</si>
  <si>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</si>
  <si>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</si>
  <si>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</si>
  <si>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</si>
  <si>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</si>
  <si>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</si>
  <si>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</si>
  <si>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</si>
  <si>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</si>
  <si>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</si>
  <si>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</si>
  <si>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</si>
  <si>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</si>
  <si>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</si>
  <si>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</si>
  <si>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</si>
  <si>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values used to adjust "All Fuels"</t>
  </si>
  <si>
    <t>These are the national values in million metric tons sequestered (same for all state sheets).</t>
  </si>
  <si>
    <t>These are the disaggrgated values used for the adjustment.</t>
  </si>
  <si>
    <t>(Million Metric Tons CO2)</t>
  </si>
  <si>
    <t>Petroleum Products</t>
  </si>
  <si>
    <t>This feeds the summary page</t>
  </si>
  <si>
    <t>Kansas</t>
  </si>
  <si>
    <t>Kansas Values</t>
  </si>
  <si>
    <t>Kansas Shares</t>
  </si>
  <si>
    <t>Kansas Carbon Dioxide Emissions from Fossil Fuel Consumption (1980 to 2005)</t>
  </si>
  <si>
    <t>See Nonfuel_LPG_RollingAvgs for State's Percents of LPG used in calculations below.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</si>
</sst>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6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nonfuel06D_state_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PL_weighting%20met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and Instructions"/>
      <sheetName val="Summary"/>
      <sheetName val="AER Table"/>
      <sheetName val="AER Table_compare"/>
      <sheetName val="SynMatInd"/>
      <sheetName val="Data Sources"/>
      <sheetName val="Computations"/>
      <sheetName val="CarbonSeq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fuel Calcs"/>
      <sheetName val="Nonfuel LPG Data"/>
      <sheetName val="Nonfuel LPG 2yr Avg"/>
      <sheetName val="Nonfuel LPG Calcs"/>
      <sheetName val="CarbonS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L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140625" style="0" customWidth="1"/>
    <col min="2" max="11" width="0" style="0" hidden="1" customWidth="1"/>
  </cols>
  <sheetData>
    <row r="1" ht="12.75">
      <c r="A1" s="1" t="s">
        <v>123</v>
      </c>
    </row>
    <row r="2" ht="12.75">
      <c r="A2" s="71" t="s">
        <v>117</v>
      </c>
    </row>
    <row r="3" spans="1:27" ht="12.75">
      <c r="A3" s="66" t="s">
        <v>86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f>L3+1</f>
        <v>1991</v>
      </c>
      <c r="N3" s="1">
        <f aca="true" t="shared" si="0" ref="N3:AA3">M3+1</f>
        <v>1992</v>
      </c>
      <c r="O3" s="1">
        <f t="shared" si="0"/>
        <v>1993</v>
      </c>
      <c r="P3" s="1">
        <f t="shared" si="0"/>
        <v>1994</v>
      </c>
      <c r="Q3" s="1">
        <f t="shared" si="0"/>
        <v>1995</v>
      </c>
      <c r="R3" s="1">
        <f t="shared" si="0"/>
        <v>1996</v>
      </c>
      <c r="S3" s="1">
        <f t="shared" si="0"/>
        <v>1997</v>
      </c>
      <c r="T3" s="1">
        <f t="shared" si="0"/>
        <v>1998</v>
      </c>
      <c r="U3" s="1">
        <f t="shared" si="0"/>
        <v>1999</v>
      </c>
      <c r="V3" s="1">
        <f t="shared" si="0"/>
        <v>2000</v>
      </c>
      <c r="W3" s="1">
        <f t="shared" si="0"/>
        <v>2001</v>
      </c>
      <c r="X3" s="1">
        <f t="shared" si="0"/>
        <v>2002</v>
      </c>
      <c r="Y3" s="1">
        <f t="shared" si="0"/>
        <v>2003</v>
      </c>
      <c r="Z3" s="1">
        <f t="shared" si="0"/>
        <v>2004</v>
      </c>
      <c r="AA3" s="1">
        <f t="shared" si="0"/>
        <v>2005</v>
      </c>
    </row>
    <row r="4" spans="1:27" ht="12.75">
      <c r="A4" s="67" t="s">
        <v>6</v>
      </c>
      <c r="B4" s="69">
        <f>(Kansas!F82/10^6)</f>
        <v>17.93241154044988</v>
      </c>
      <c r="C4" s="69">
        <f>(Kansas!G82/10^6)</f>
        <v>19.947521393135023</v>
      </c>
      <c r="D4" s="69">
        <f>(Kansas!H82/10^6)</f>
        <v>19.943603777206782</v>
      </c>
      <c r="E4" s="69">
        <f>(Kansas!I82/10^6)</f>
        <v>21.70753970350611</v>
      </c>
      <c r="F4" s="69">
        <f>(Kansas!J82/10^6)</f>
        <v>25.81115725562328</v>
      </c>
      <c r="G4" s="69">
        <f>(Kansas!K82/10^6)</f>
        <v>24.38585080649219</v>
      </c>
      <c r="H4" s="69">
        <f>(Kansas!L82/10^6)</f>
        <v>23.64510458167409</v>
      </c>
      <c r="I4" s="69">
        <f>(Kansas!M82/10^6)</f>
        <v>25.13264117468633</v>
      </c>
      <c r="J4" s="69">
        <f>(Kansas!N82/10^6)</f>
        <v>25.33585399413121</v>
      </c>
      <c r="K4" s="69">
        <f>(Kansas!O82/10^6)</f>
        <v>25.208478247619322</v>
      </c>
      <c r="L4" s="69">
        <f>(Kansas!P82/10^6)</f>
        <v>25.58009861647962</v>
      </c>
      <c r="M4" s="69">
        <f>(Kansas!Q82/10^6)</f>
        <v>25.291423833080316</v>
      </c>
      <c r="N4" s="69">
        <f>(Kansas!R82/10^6)</f>
        <v>23.848901579337888</v>
      </c>
      <c r="O4" s="69">
        <f>(Kansas!S82/10^6)</f>
        <v>28.507654275311733</v>
      </c>
      <c r="P4" s="69">
        <f>(Kansas!T82/10^6)</f>
        <v>28.369267515072533</v>
      </c>
      <c r="Q4" s="69">
        <f>(Kansas!U82/10^6)</f>
        <v>27.334074862571992</v>
      </c>
      <c r="R4" s="69">
        <f>(Kansas!V82/10^6)</f>
        <v>31.921200847682886</v>
      </c>
      <c r="S4" s="69">
        <f>(Kansas!W82/10^6)</f>
        <v>29.350187323275026</v>
      </c>
      <c r="T4" s="69">
        <f>(Kansas!X82/10^6)</f>
        <v>29.20737539198173</v>
      </c>
      <c r="U4" s="69">
        <f>(Kansas!Y82/10^6)</f>
        <v>31.089118878394135</v>
      </c>
      <c r="V4" s="69">
        <f>(Kansas!Z82/10^6)</f>
        <v>34.27269626245524</v>
      </c>
      <c r="W4" s="69">
        <f>(Kansas!AA82/10^6)</f>
        <v>33.55459267192856</v>
      </c>
      <c r="X4" s="69">
        <f>(Kansas!AB82/10^6)</f>
        <v>37.05974702680185</v>
      </c>
      <c r="Y4" s="69">
        <f>(Kansas!AC82/10^6)</f>
        <v>36.856239589571075</v>
      </c>
      <c r="Z4" s="69">
        <f>(Kansas!AD82/10^6)</f>
        <v>36.49732908932046</v>
      </c>
      <c r="AA4" s="69">
        <f>(Kansas!AE82/10^6)</f>
        <v>35.95976991584397</v>
      </c>
    </row>
    <row r="5" spans="1:27" ht="12.75">
      <c r="A5" s="68" t="s">
        <v>118</v>
      </c>
      <c r="B5" s="69">
        <f>((Kansas!F83+Kansas!F84)/10^6)</f>
        <v>23.99443822254136</v>
      </c>
      <c r="C5" s="69">
        <f>((Kansas!G83+Kansas!G84)/10^6)</f>
        <v>22.152099306960338</v>
      </c>
      <c r="D5" s="69">
        <f>((Kansas!H83+Kansas!H84)/10^6)</f>
        <v>22.27752973833559</v>
      </c>
      <c r="E5" s="69">
        <f>((Kansas!I83+Kansas!I84)/10^6)</f>
        <v>23.0946944864556</v>
      </c>
      <c r="F5" s="69">
        <f>((Kansas!J83+Kansas!J84)/10^6)</f>
        <v>27.256914891952704</v>
      </c>
      <c r="G5" s="69">
        <f>((Kansas!K83+Kansas!K84)/10^6)</f>
        <v>26.194743658869104</v>
      </c>
      <c r="H5" s="69">
        <f>((Kansas!L83+Kansas!L84)/10^6)</f>
        <v>25.696529169812752</v>
      </c>
      <c r="I5" s="69">
        <f>((Kansas!M83+Kansas!M84)/10^6)</f>
        <v>25.952700183226273</v>
      </c>
      <c r="J5" s="69">
        <f>((Kansas!N83+Kansas!N84)/10^6)</f>
        <v>27.681042783616018</v>
      </c>
      <c r="K5" s="69">
        <f>((Kansas!O83+Kansas!O84)/10^6)</f>
        <v>26.73965548742519</v>
      </c>
      <c r="L5" s="69">
        <f>((Kansas!P83+Kansas!P84)/10^6)</f>
        <v>25.575614596277337</v>
      </c>
      <c r="M5" s="69">
        <f>((Kansas!Q83+Kansas!Q84)/10^6)</f>
        <v>23.323127821457927</v>
      </c>
      <c r="N5" s="69">
        <f>((Kansas!R83+Kansas!R84)/10^6)</f>
        <v>24.33329305390501</v>
      </c>
      <c r="O5" s="69">
        <f>((Kansas!S83+Kansas!S84)/10^6)</f>
        <v>22.5263597881332</v>
      </c>
      <c r="P5" s="69">
        <f>((Kansas!T83+Kansas!T84)/10^6)</f>
        <v>21.442961107589895</v>
      </c>
      <c r="Q5" s="69">
        <f>((Kansas!U83+Kansas!U84)/10^6)</f>
        <v>22.329271108172723</v>
      </c>
      <c r="R5" s="69">
        <f>((Kansas!V83+Kansas!V84)/10^6)</f>
        <v>24.147232164279696</v>
      </c>
      <c r="S5" s="69">
        <f>((Kansas!W83+Kansas!W84)/10^6)</f>
        <v>25.01271841162988</v>
      </c>
      <c r="T5" s="69">
        <f>((Kansas!X83+Kansas!X84)/10^6)</f>
        <v>24.85453707305171</v>
      </c>
      <c r="U5" s="69">
        <f>((Kansas!Y83+Kansas!Y84)/10^6)</f>
        <v>27.891047780906142</v>
      </c>
      <c r="V5" s="69">
        <f>((Kansas!Z83+Kansas!Z84)/10^6)</f>
        <v>25.84563675370377</v>
      </c>
      <c r="W5" s="69">
        <f>((Kansas!AA83+Kansas!AA84)/10^6)</f>
        <v>24.25601938216761</v>
      </c>
      <c r="X5" s="69">
        <f>((Kansas!AB83+Kansas!AB84)/10^6)</f>
        <v>24.112653540237897</v>
      </c>
      <c r="Y5" s="69">
        <f>((Kansas!AC83+Kansas!AC84)/10^6)</f>
        <v>27.300103239657222</v>
      </c>
      <c r="Z5" s="69">
        <f>((Kansas!AD83+Kansas!AD84)/10^6)</f>
        <v>26.069916486414</v>
      </c>
      <c r="AA5" s="69">
        <f>((Kansas!AE83+Kansas!AE84)/10^6)</f>
        <v>23.18514545521654</v>
      </c>
    </row>
    <row r="6" spans="1:27" ht="12.75">
      <c r="A6" s="67" t="s">
        <v>69</v>
      </c>
      <c r="B6" s="69">
        <f>(Kansas!F85/10^6)</f>
        <v>25.52322291842738</v>
      </c>
      <c r="C6" s="69">
        <f>(Kansas!G85/10^6)</f>
        <v>22.366242797419734</v>
      </c>
      <c r="D6" s="69">
        <f>(Kansas!H85/10^6)</f>
        <v>21.20205470745138</v>
      </c>
      <c r="E6" s="69">
        <f>(Kansas!I85/10^6)</f>
        <v>18.293353536030537</v>
      </c>
      <c r="F6" s="69">
        <f>(Kansas!J85/10^6)</f>
        <v>19.08084290032523</v>
      </c>
      <c r="G6" s="69">
        <f>(Kansas!K85/10^6)</f>
        <v>18.763105954781082</v>
      </c>
      <c r="H6" s="69">
        <f>(Kansas!L85/10^6)</f>
        <v>16.277351974605168</v>
      </c>
      <c r="I6" s="69">
        <f>(Kansas!M85/10^6)</f>
        <v>18.13536249102134</v>
      </c>
      <c r="J6" s="69">
        <f>(Kansas!N85/10^6)</f>
        <v>18.386653550279185</v>
      </c>
      <c r="K6" s="69">
        <f>(Kansas!O85/10^6)</f>
        <v>17.882192368842244</v>
      </c>
      <c r="L6" s="69">
        <f>(Kansas!P85/10^6)</f>
        <v>18.638893737367276</v>
      </c>
      <c r="M6" s="69">
        <f>(Kansas!Q85/10^6)</f>
        <v>19.726850876263253</v>
      </c>
      <c r="N6" s="69">
        <f>(Kansas!R85/10^6)</f>
        <v>17.909914166549473</v>
      </c>
      <c r="O6" s="69">
        <f>(Kansas!S85/10^6)</f>
        <v>20.43306937105762</v>
      </c>
      <c r="P6" s="69">
        <f>(Kansas!T85/10^6)</f>
        <v>21.956243634173262</v>
      </c>
      <c r="Q6" s="69">
        <f>(Kansas!U85/10^6)</f>
        <v>19.419484392117603</v>
      </c>
      <c r="R6" s="69">
        <f>(Kansas!V85/10^6)</f>
        <v>19.05666870623576</v>
      </c>
      <c r="S6" s="69">
        <f>(Kansas!W85/10^6)</f>
        <v>17.864115436176903</v>
      </c>
      <c r="T6" s="69">
        <f>(Kansas!X85/10^6)</f>
        <v>17.136132122230737</v>
      </c>
      <c r="U6" s="69">
        <f>(Kansas!Y85/10^6)</f>
        <v>15.912013008995714</v>
      </c>
      <c r="V6" s="69">
        <f>(Kansas!Z85/10^6)</f>
        <v>16.59290687260627</v>
      </c>
      <c r="W6" s="69">
        <f>(Kansas!AA85/10^6)</f>
        <v>14.424584908299156</v>
      </c>
      <c r="X6" s="69">
        <f>(Kansas!AB85/10^6)</f>
        <v>16.06116212958058</v>
      </c>
      <c r="Y6" s="69">
        <f>(Kansas!AC85/10^6)</f>
        <v>15.435166927318708</v>
      </c>
      <c r="Z6" s="69">
        <f>(Kansas!AD85/10^6)</f>
        <v>14.074653180681961</v>
      </c>
      <c r="AA6" s="69">
        <f>(Kansas!AE85/10^6)</f>
        <v>13.630452150368832</v>
      </c>
    </row>
    <row r="7" spans="1:27" ht="12.75">
      <c r="A7" s="66" t="s">
        <v>79</v>
      </c>
      <c r="B7" s="70">
        <f>(Kansas!F86/10^6)</f>
        <v>67.45007268141863</v>
      </c>
      <c r="C7" s="70">
        <f>(Kansas!G86/10^6)</f>
        <v>64.46586349751509</v>
      </c>
      <c r="D7" s="70">
        <f>(Kansas!H86/10^6)</f>
        <v>63.42318822299375</v>
      </c>
      <c r="E7" s="70">
        <f>(Kansas!I86/10^6)</f>
        <v>63.09558772599225</v>
      </c>
      <c r="F7" s="70">
        <f>(Kansas!J86/10^6)</f>
        <v>72.14891504790121</v>
      </c>
      <c r="G7" s="70">
        <f>(Kansas!K86/10^6)</f>
        <v>69.34370042014238</v>
      </c>
      <c r="H7" s="70">
        <f>(Kansas!L86/10^6)</f>
        <v>65.618985726092</v>
      </c>
      <c r="I7" s="70">
        <f>(Kansas!M86/10^6)</f>
        <v>69.22070384893394</v>
      </c>
      <c r="J7" s="70">
        <f>(Kansas!N86/10^6)</f>
        <v>71.40355032802641</v>
      </c>
      <c r="K7" s="70">
        <f>(Kansas!O86/10^6)</f>
        <v>69.83032610388675</v>
      </c>
      <c r="L7" s="70">
        <f>(Kansas!P86/10^6)</f>
        <v>69.79460695012423</v>
      </c>
      <c r="M7" s="70">
        <f>(Kansas!Q86/10^6)</f>
        <v>68.3414025308015</v>
      </c>
      <c r="N7" s="70">
        <f>(Kansas!R86/10^6)</f>
        <v>66.09210879979237</v>
      </c>
      <c r="O7" s="70">
        <f>(Kansas!S86/10^6)</f>
        <v>71.46708343450254</v>
      </c>
      <c r="P7" s="70">
        <f>(Kansas!T86/10^6)</f>
        <v>71.76847225683568</v>
      </c>
      <c r="Q7" s="70">
        <f>(Kansas!U86/10^6)</f>
        <v>69.08283036286232</v>
      </c>
      <c r="R7" s="70">
        <f>(Kansas!V86/10^6)</f>
        <v>75.12510171819834</v>
      </c>
      <c r="S7" s="70">
        <f>(Kansas!W86/10^6)</f>
        <v>72.22702117108182</v>
      </c>
      <c r="T7" s="70">
        <f>(Kansas!X86/10^6)</f>
        <v>71.19804458726418</v>
      </c>
      <c r="U7" s="70">
        <f>(Kansas!Y86/10^6)</f>
        <v>74.892179668296</v>
      </c>
      <c r="V7" s="70">
        <f>(Kansas!Z86/10^6)</f>
        <v>76.71123988876528</v>
      </c>
      <c r="W7" s="70">
        <f>(Kansas!AA86/10^6)</f>
        <v>72.23519696239534</v>
      </c>
      <c r="X7" s="70">
        <f>(Kansas!AB86/10^6)</f>
        <v>77.23356269662033</v>
      </c>
      <c r="Y7" s="70">
        <f>(Kansas!AC86/10^6)</f>
        <v>79.591509756547</v>
      </c>
      <c r="Z7" s="70">
        <f>(Kansas!AD86/10^6)</f>
        <v>76.64189875641642</v>
      </c>
      <c r="AA7" s="70">
        <f>(Kansas!AE86/10^6)</f>
        <v>72.77536752142933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v>1981</v>
      </c>
      <c r="D10" s="1">
        <v>1982</v>
      </c>
      <c r="E10" s="1">
        <v>1983</v>
      </c>
      <c r="F10" s="1">
        <v>1984</v>
      </c>
      <c r="G10" s="1">
        <v>1985</v>
      </c>
      <c r="H10" s="1">
        <v>1986</v>
      </c>
      <c r="I10" s="1">
        <v>1987</v>
      </c>
      <c r="J10" s="1">
        <v>1988</v>
      </c>
      <c r="K10" s="1">
        <v>1989</v>
      </c>
      <c r="L10" s="1">
        <v>1990</v>
      </c>
      <c r="M10" s="1">
        <f>L10+1</f>
        <v>1991</v>
      </c>
      <c r="N10" s="1">
        <f aca="true" t="shared" si="1" ref="N10:AA10">M10+1</f>
        <v>1992</v>
      </c>
      <c r="O10" s="1">
        <f t="shared" si="1"/>
        <v>1993</v>
      </c>
      <c r="P10" s="1">
        <f t="shared" si="1"/>
        <v>1994</v>
      </c>
      <c r="Q10" s="1">
        <f t="shared" si="1"/>
        <v>1995</v>
      </c>
      <c r="R10" s="1">
        <f t="shared" si="1"/>
        <v>1996</v>
      </c>
      <c r="S10" s="1">
        <f t="shared" si="1"/>
        <v>1997</v>
      </c>
      <c r="T10" s="1">
        <f t="shared" si="1"/>
        <v>1998</v>
      </c>
      <c r="U10" s="1">
        <f t="shared" si="1"/>
        <v>1999</v>
      </c>
      <c r="V10" s="1">
        <f t="shared" si="1"/>
        <v>2000</v>
      </c>
      <c r="W10" s="1">
        <f t="shared" si="1"/>
        <v>2001</v>
      </c>
      <c r="X10" s="1">
        <f t="shared" si="1"/>
        <v>2002</v>
      </c>
      <c r="Y10" s="1">
        <f t="shared" si="1"/>
        <v>2003</v>
      </c>
      <c r="Z10" s="1">
        <f t="shared" si="1"/>
        <v>2004</v>
      </c>
      <c r="AA10" s="1">
        <f t="shared" si="1"/>
        <v>2005</v>
      </c>
    </row>
    <row r="11" spans="1:27" ht="12.75">
      <c r="A11" s="68" t="s">
        <v>81</v>
      </c>
      <c r="B11" s="69">
        <f>(Kansas!F90/10^6)</f>
        <v>5.043917947632044</v>
      </c>
      <c r="C11" s="69">
        <f>(Kansas!G90/10^6)</f>
        <v>4.318598746993152</v>
      </c>
      <c r="D11" s="69">
        <f>(Kansas!H90/10^6)</f>
        <v>4.817279533064627</v>
      </c>
      <c r="E11" s="69">
        <f>(Kansas!I90/10^6)</f>
        <v>4.761989963358596</v>
      </c>
      <c r="F11" s="69">
        <f>(Kansas!J90/10^6)</f>
        <v>4.448811993171989</v>
      </c>
      <c r="G11" s="69">
        <f>(Kansas!K90/10^6)</f>
        <v>4.526331032237769</v>
      </c>
      <c r="H11" s="69">
        <f>(Kansas!L90/10^6)</f>
        <v>3.985077285003448</v>
      </c>
      <c r="I11" s="69">
        <f>(Kansas!M90/10^6)</f>
        <v>4.1883895346890885</v>
      </c>
      <c r="J11" s="69">
        <f>(Kansas!N90/10^6)</f>
        <v>4.345322465361235</v>
      </c>
      <c r="K11" s="69">
        <f>(Kansas!O90/10^6)</f>
        <v>4.359542221534273</v>
      </c>
      <c r="L11" s="69">
        <f>(Kansas!P90/10^6)</f>
        <v>4.064684110303768</v>
      </c>
      <c r="M11" s="69">
        <f>(Kansas!Q90/10^6)</f>
        <v>4.318232842057395</v>
      </c>
      <c r="N11" s="69">
        <f>(Kansas!R90/10^6)</f>
        <v>4.007105657955603</v>
      </c>
      <c r="O11" s="69">
        <f>(Kansas!S90/10^6)</f>
        <v>4.7200730505542055</v>
      </c>
      <c r="P11" s="69">
        <f>(Kansas!T90/10^6)</f>
        <v>4.192865962966218</v>
      </c>
      <c r="Q11" s="69">
        <f>(Kansas!U90/10^6)</f>
        <v>4.390509426642055</v>
      </c>
      <c r="R11" s="69">
        <f>(Kansas!V90/10^6)</f>
        <v>4.995866466962968</v>
      </c>
      <c r="S11" s="69">
        <f>(Kansas!W90/10^6)</f>
        <v>4.2482623093622385</v>
      </c>
      <c r="T11" s="69">
        <f>(Kansas!X90/10^6)</f>
        <v>4.285617244712654</v>
      </c>
      <c r="U11" s="69">
        <f>(Kansas!Y90/10^6)</f>
        <v>4.500681775106065</v>
      </c>
      <c r="V11" s="69">
        <f>(Kansas!Z90/10^6)</f>
        <v>4.3760083907606475</v>
      </c>
      <c r="W11" s="69">
        <f>(Kansas!AA90/10^6)</f>
        <v>4.186505598464742</v>
      </c>
      <c r="X11" s="69">
        <f>(Kansas!AB90/10^6)</f>
        <v>4.277082123943151</v>
      </c>
      <c r="Y11" s="69">
        <f>(Kansas!AC90/10^6)</f>
        <v>4.446284939961968</v>
      </c>
      <c r="Z11" s="69">
        <f>(Kansas!AD90/10^6)</f>
        <v>4.106760577027116</v>
      </c>
      <c r="AA11" s="69">
        <f>(Kansas!AE90/10^6)</f>
        <v>3.985764882878975</v>
      </c>
    </row>
    <row r="12" spans="1:27" ht="12.75">
      <c r="A12" s="68" t="s">
        <v>82</v>
      </c>
      <c r="B12" s="69">
        <f>(Kansas!F91/10^6)</f>
        <v>3.459173252564052</v>
      </c>
      <c r="C12" s="69">
        <f>(Kansas!G91/10^6)</f>
        <v>3.0353531032281884</v>
      </c>
      <c r="D12" s="69">
        <f>(Kansas!H91/10^6)</f>
        <v>3.212646485282603</v>
      </c>
      <c r="E12" s="69">
        <f>(Kansas!I91/10^6)</f>
        <v>3.352617532182076</v>
      </c>
      <c r="F12" s="69">
        <f>(Kansas!J91/10^6)</f>
        <v>3.624231982463583</v>
      </c>
      <c r="G12" s="69">
        <f>(Kansas!K91/10^6)</f>
        <v>3.437764027111677</v>
      </c>
      <c r="H12" s="69">
        <f>(Kansas!L91/10^6)</f>
        <v>3.1910718189234637</v>
      </c>
      <c r="I12" s="69">
        <f>(Kansas!M91/10^6)</f>
        <v>3.2412267116467244</v>
      </c>
      <c r="J12" s="69">
        <f>(Kansas!N91/10^6)</f>
        <v>3.4942270705834413</v>
      </c>
      <c r="K12" s="69">
        <f>(Kansas!O91/10^6)</f>
        <v>3.3832628296710103</v>
      </c>
      <c r="L12" s="69">
        <f>(Kansas!P91/10^6)</f>
        <v>3.2350610872790333</v>
      </c>
      <c r="M12" s="69">
        <f>(Kansas!Q91/10^6)</f>
        <v>3.3971698047401504</v>
      </c>
      <c r="N12" s="69">
        <f>(Kansas!R91/10^6)</f>
        <v>3.1354422324694946</v>
      </c>
      <c r="O12" s="69">
        <f>(Kansas!S91/10^6)</f>
        <v>3.3312073206838853</v>
      </c>
      <c r="P12" s="69">
        <f>(Kansas!T91/10^6)</f>
        <v>3.098148568163031</v>
      </c>
      <c r="Q12" s="69">
        <f>(Kansas!U91/10^6)</f>
        <v>3.234434071312565</v>
      </c>
      <c r="R12" s="69">
        <f>(Kansas!V91/10^6)</f>
        <v>3.536155664460031</v>
      </c>
      <c r="S12" s="69">
        <f>(Kansas!W91/10^6)</f>
        <v>2.5512194588360595</v>
      </c>
      <c r="T12" s="69">
        <f>(Kansas!X91/10^6)</f>
        <v>2.569349418222534</v>
      </c>
      <c r="U12" s="69">
        <f>(Kansas!Y91/10^6)</f>
        <v>2.42921949240143</v>
      </c>
      <c r="V12" s="69">
        <f>(Kansas!Z91/10^6)</f>
        <v>2.5578021872114345</v>
      </c>
      <c r="W12" s="69">
        <f>(Kansas!AA91/10^6)</f>
        <v>2.455587502240886</v>
      </c>
      <c r="X12" s="69">
        <f>(Kansas!AB91/10^6)</f>
        <v>2.4375242426809214</v>
      </c>
      <c r="Y12" s="69">
        <f>(Kansas!AC91/10^6)</f>
        <v>2.4976945510772524</v>
      </c>
      <c r="Z12" s="69">
        <f>(Kansas!AD91/10^6)</f>
        <v>2.3999800241487557</v>
      </c>
      <c r="AA12" s="69">
        <f>(Kansas!AE91/10^6)</f>
        <v>1.8168045735455534</v>
      </c>
    </row>
    <row r="13" spans="1:27" ht="12.75">
      <c r="A13" s="68" t="s">
        <v>83</v>
      </c>
      <c r="B13" s="69">
        <f>(Kansas!F92/10^6)</f>
        <v>17.19219142328795</v>
      </c>
      <c r="C13" s="69">
        <f>(Kansas!G92/10^6)</f>
        <v>15.481859003663637</v>
      </c>
      <c r="D13" s="69">
        <f>(Kansas!H92/10^6)</f>
        <v>15.476324305310477</v>
      </c>
      <c r="E13" s="69">
        <f>(Kansas!I92/10^6)</f>
        <v>14.32085365460275</v>
      </c>
      <c r="F13" s="69">
        <f>(Kansas!J92/10^6)</f>
        <v>19.63661175193119</v>
      </c>
      <c r="G13" s="69">
        <f>(Kansas!K92/10^6)</f>
        <v>18.28846247389977</v>
      </c>
      <c r="H13" s="69">
        <f>(Kansas!L92/10^6)</f>
        <v>15.755029045860102</v>
      </c>
      <c r="I13" s="69">
        <f>(Kansas!M92/10^6)</f>
        <v>17.11815412788468</v>
      </c>
      <c r="J13" s="69">
        <f>(Kansas!N92/10^6)</f>
        <v>17.407521340622583</v>
      </c>
      <c r="K13" s="69">
        <f>(Kansas!O92/10^6)</f>
        <v>16.664086608353227</v>
      </c>
      <c r="L13" s="69">
        <f>(Kansas!P92/10^6)</f>
        <v>16.58826046059167</v>
      </c>
      <c r="M13" s="69">
        <f>(Kansas!Q92/10^6)</f>
        <v>15.834228458054106</v>
      </c>
      <c r="N13" s="69">
        <f>(Kansas!R92/10^6)</f>
        <v>17.02947607213006</v>
      </c>
      <c r="O13" s="69">
        <f>(Kansas!S92/10^6)</f>
        <v>16.052967533941292</v>
      </c>
      <c r="P13" s="69">
        <f>(Kansas!T92/10^6)</f>
        <v>17.934000359035142</v>
      </c>
      <c r="Q13" s="69">
        <f>(Kansas!U92/10^6)</f>
        <v>14.070024808379994</v>
      </c>
      <c r="R13" s="69">
        <f>(Kansas!V92/10^6)</f>
        <v>15.099006001752274</v>
      </c>
      <c r="S13" s="69">
        <f>(Kansas!W92/10^6)</f>
        <v>16.367311066916443</v>
      </c>
      <c r="T13" s="69">
        <f>(Kansas!X92/10^6)</f>
        <v>14.703518805214465</v>
      </c>
      <c r="U13" s="69">
        <f>(Kansas!Y92/10^6)</f>
        <v>15.21957643462964</v>
      </c>
      <c r="V13" s="69">
        <f>(Kansas!Z92/10^6)</f>
        <v>15.015118309916135</v>
      </c>
      <c r="W13" s="69">
        <f>(Kansas!AA92/10^6)</f>
        <v>13.198129651129829</v>
      </c>
      <c r="X13" s="69">
        <f>(Kansas!AB92/10^6)</f>
        <v>14.41761932972174</v>
      </c>
      <c r="Y13" s="69">
        <f>(Kansas!AC92/10^6)</f>
        <v>14.925772992597121</v>
      </c>
      <c r="Z13" s="69">
        <f>(Kansas!AD92/10^6)</f>
        <v>13.784986669051486</v>
      </c>
      <c r="AA13" s="69">
        <f>(Kansas!AE92/10^6)</f>
        <v>11.933703282504474</v>
      </c>
    </row>
    <row r="14" spans="1:27" ht="12.75">
      <c r="A14" s="68" t="s">
        <v>84</v>
      </c>
      <c r="B14" s="69">
        <f>(Kansas!F93/10^6)</f>
        <v>18.920231413956266</v>
      </c>
      <c r="C14" s="69">
        <f>(Kansas!G93/10^6)</f>
        <v>18.044198134688504</v>
      </c>
      <c r="D14" s="69">
        <f>(Kansas!H93/10^6)</f>
        <v>17.371130893059117</v>
      </c>
      <c r="E14" s="69">
        <f>(Kansas!I93/10^6)</f>
        <v>16.885688150892722</v>
      </c>
      <c r="F14" s="69">
        <f>(Kansas!J93/10^6)</f>
        <v>17.461044650293772</v>
      </c>
      <c r="G14" s="69">
        <f>(Kansas!K93/10^6)</f>
        <v>18.24628023330256</v>
      </c>
      <c r="H14" s="69">
        <f>(Kansas!L93/10^6)</f>
        <v>18.705825815303978</v>
      </c>
      <c r="I14" s="69">
        <f>(Kansas!M93/10^6)</f>
        <v>19.133756791459376</v>
      </c>
      <c r="J14" s="69">
        <f>(Kansas!N93/10^6)</f>
        <v>20.11677917710702</v>
      </c>
      <c r="K14" s="69">
        <f>(Kansas!O93/10^6)</f>
        <v>19.473870659564447</v>
      </c>
      <c r="L14" s="69">
        <f>(Kansas!P93/10^6)</f>
        <v>19.170871590138365</v>
      </c>
      <c r="M14" s="69">
        <f>(Kansas!Q93/10^6)</f>
        <v>17.894869100331253</v>
      </c>
      <c r="N14" s="69">
        <f>(Kansas!R93/10^6)</f>
        <v>17.64702261391268</v>
      </c>
      <c r="O14" s="69">
        <f>(Kansas!S93/10^6)</f>
        <v>17.99379921146782</v>
      </c>
      <c r="P14" s="69">
        <f>(Kansas!T93/10^6)</f>
        <v>17.053991936083182</v>
      </c>
      <c r="Q14" s="69">
        <f>(Kansas!U93/10^6)</f>
        <v>18.910862836811088</v>
      </c>
      <c r="R14" s="69">
        <f>(Kansas!V93/10^6)</f>
        <v>18.749651214600846</v>
      </c>
      <c r="S14" s="69">
        <f>(Kansas!W93/10^6)</f>
        <v>18.55638003208111</v>
      </c>
      <c r="T14" s="69">
        <f>(Kansas!X93/10^6)</f>
        <v>18.583602225825818</v>
      </c>
      <c r="U14" s="69">
        <f>(Kansas!Y93/10^6)</f>
        <v>19.695234374239252</v>
      </c>
      <c r="V14" s="69">
        <f>(Kansas!Z93/10^6)</f>
        <v>18.632822678558654</v>
      </c>
      <c r="W14" s="69">
        <f>(Kansas!AA93/10^6)</f>
        <v>17.382834886392786</v>
      </c>
      <c r="X14" s="69">
        <f>(Kansas!AB93/10^6)</f>
        <v>17.852698442052407</v>
      </c>
      <c r="Y14" s="69">
        <f>(Kansas!AC93/10^6)</f>
        <v>19.628697486576232</v>
      </c>
      <c r="Z14" s="69">
        <f>(Kansas!AD93/10^6)</f>
        <v>18.968345088512944</v>
      </c>
      <c r="AA14" s="69">
        <f>(Kansas!AE93/10^6)</f>
        <v>17.877576593056894</v>
      </c>
    </row>
    <row r="15" spans="1:27" ht="12.75">
      <c r="A15" s="68" t="s">
        <v>85</v>
      </c>
      <c r="B15" s="69">
        <f>(Kansas!F94/10^6)</f>
        <v>22.834511508966205</v>
      </c>
      <c r="C15" s="69">
        <f>(Kansas!G94/10^6)</f>
        <v>23.58590634954948</v>
      </c>
      <c r="D15" s="69">
        <f>(Kansas!H94/10^6)</f>
        <v>22.545879814879463</v>
      </c>
      <c r="E15" s="69">
        <f>(Kansas!I94/10^6)</f>
        <v>23.774500714013328</v>
      </c>
      <c r="F15" s="69">
        <f>(Kansas!J94/10^6)</f>
        <v>26.978155806852403</v>
      </c>
      <c r="G15" s="69">
        <f>(Kansas!K94/10^6)</f>
        <v>24.84484808104652</v>
      </c>
      <c r="H15" s="69">
        <f>(Kansas!L94/10^6)</f>
        <v>23.982015178742518</v>
      </c>
      <c r="I15" s="69">
        <f>(Kansas!M94/10^6)</f>
        <v>25.539205497268608</v>
      </c>
      <c r="J15" s="69">
        <f>(Kansas!N94/10^6)</f>
        <v>26.039626929346696</v>
      </c>
      <c r="K15" s="69">
        <f>(Kansas!O94/10^6)</f>
        <v>25.949569592877104</v>
      </c>
      <c r="L15" s="69">
        <f>(Kansas!P94/10^6)</f>
        <v>26.735798578384365</v>
      </c>
      <c r="M15" s="69">
        <f>(Kansas!Q94/10^6)</f>
        <v>26.896873526459913</v>
      </c>
      <c r="N15" s="69">
        <f>(Kansas!R94/10^6)</f>
        <v>24.272985652473764</v>
      </c>
      <c r="O15" s="69">
        <f>(Kansas!S94/10^6)</f>
        <v>29.3689846422537</v>
      </c>
      <c r="P15" s="69">
        <f>(Kansas!T94/10^6)</f>
        <v>29.48936854221742</v>
      </c>
      <c r="Q15" s="69">
        <f>(Kansas!U94/10^6)</f>
        <v>28.47694246393915</v>
      </c>
      <c r="R15" s="69">
        <f>(Kansas!V94/10^6)</f>
        <v>32.74440783183443</v>
      </c>
      <c r="S15" s="69">
        <f>(Kansas!W94/10^6)</f>
        <v>30.503825144650957</v>
      </c>
      <c r="T15" s="69">
        <f>(Kansas!X94/10^6)</f>
        <v>31.055955383295974</v>
      </c>
      <c r="U15" s="69">
        <f>(Kansas!Y94/10^6)</f>
        <v>33.04740947205523</v>
      </c>
      <c r="V15" s="69">
        <f>(Kansas!Z94/10^6)</f>
        <v>36.1295559122672</v>
      </c>
      <c r="W15" s="69">
        <f>(Kansas!AA94/10^6)</f>
        <v>35.012153245175284</v>
      </c>
      <c r="X15" s="69">
        <f>(Kansas!AB94/10^6)</f>
        <v>38.24868479763767</v>
      </c>
      <c r="Y15" s="69">
        <f>(Kansas!AC94/10^6)</f>
        <v>38.09310207780343</v>
      </c>
      <c r="Z15" s="69">
        <f>(Kansas!AD94/10^6)</f>
        <v>37.38184895524853</v>
      </c>
      <c r="AA15" s="69">
        <f>(Kansas!AE94/10^6)</f>
        <v>37.161508394652216</v>
      </c>
    </row>
    <row r="16" spans="1:27" ht="12.75">
      <c r="A16" s="66" t="s">
        <v>79</v>
      </c>
      <c r="B16" s="70">
        <f>(Kansas!F95/10^6)</f>
        <v>67.45002554640652</v>
      </c>
      <c r="C16" s="70">
        <f>(Kansas!G95/10^6)</f>
        <v>64.46591533812297</v>
      </c>
      <c r="D16" s="70">
        <f>(Kansas!H95/10^6)</f>
        <v>63.42326103159629</v>
      </c>
      <c r="E16" s="70">
        <f>(Kansas!I95/10^6)</f>
        <v>63.09565001504947</v>
      </c>
      <c r="F16" s="70">
        <f>(Kansas!J95/10^6)</f>
        <v>72.14885618471293</v>
      </c>
      <c r="G16" s="70">
        <f>(Kansas!K95/10^6)</f>
        <v>69.3436858475983</v>
      </c>
      <c r="H16" s="70">
        <f>(Kansas!L95/10^6)</f>
        <v>65.6190191438335</v>
      </c>
      <c r="I16" s="70">
        <f>(Kansas!M95/10^6)</f>
        <v>69.22073266294848</v>
      </c>
      <c r="J16" s="70">
        <f>(Kansas!N95/10^6)</f>
        <v>71.40347698302098</v>
      </c>
      <c r="K16" s="70">
        <f>(Kansas!O95/10^6)</f>
        <v>69.83033191200006</v>
      </c>
      <c r="L16" s="70">
        <f>(Kansas!P95/10^6)</f>
        <v>69.7946758266972</v>
      </c>
      <c r="M16" s="70">
        <f>(Kansas!Q95/10^6)</f>
        <v>68.34137373164283</v>
      </c>
      <c r="N16" s="70">
        <f>(Kansas!R95/10^6)</f>
        <v>66.09203222894159</v>
      </c>
      <c r="O16" s="70">
        <f>(Kansas!S95/10^6)</f>
        <v>71.46703175890092</v>
      </c>
      <c r="P16" s="70">
        <f>(Kansas!T95/10^6)</f>
        <v>71.76837536846499</v>
      </c>
      <c r="Q16" s="70">
        <f>(Kansas!U95/10^6)</f>
        <v>69.08277360708486</v>
      </c>
      <c r="R16" s="70">
        <f>(Kansas!V95/10^6)</f>
        <v>75.12508717961055</v>
      </c>
      <c r="S16" s="70">
        <f>(Kansas!W95/10^6)</f>
        <v>72.22699801184682</v>
      </c>
      <c r="T16" s="70">
        <f>(Kansas!X95/10^6)</f>
        <v>71.19804307727145</v>
      </c>
      <c r="U16" s="70">
        <f>(Kansas!Y95/10^6)</f>
        <v>74.89212154843162</v>
      </c>
      <c r="V16" s="70">
        <f>(Kansas!Z95/10^6)</f>
        <v>76.71130747871408</v>
      </c>
      <c r="W16" s="70">
        <f>(Kansas!AA95/10^6)</f>
        <v>72.23521088340354</v>
      </c>
      <c r="X16" s="70">
        <f>(Kansas!AB95/10^6)</f>
        <v>77.2336089360359</v>
      </c>
      <c r="Y16" s="70">
        <f>(Kansas!AC95/10^6)</f>
        <v>79.59155204801601</v>
      </c>
      <c r="Z16" s="70">
        <f>(Kansas!AD95/10^6)</f>
        <v>76.64192131398883</v>
      </c>
      <c r="AA16" s="70">
        <f>(Kansas!AE95/10^6)</f>
        <v>72.7753577266381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F173"/>
  <sheetViews>
    <sheetView tabSelected="1" zoomScale="75" zoomScaleNormal="75" workbookViewId="0" topLeftCell="A94">
      <selection activeCell="F137" sqref="F137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2" ht="15.75">
      <c r="A1" s="65" t="s">
        <v>120</v>
      </c>
      <c r="B1" s="1"/>
    </row>
    <row r="3" spans="1:3" ht="15.75">
      <c r="A3" s="65"/>
      <c r="B3" s="50"/>
      <c r="C3" s="65"/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7809.666252385145</v>
      </c>
      <c r="G8" s="27">
        <v>5365.88736380873</v>
      </c>
      <c r="H8" s="27">
        <v>19969.767508232715</v>
      </c>
      <c r="I8" s="27">
        <v>5014.886236630349</v>
      </c>
      <c r="J8" s="27">
        <v>4344.988215656213</v>
      </c>
      <c r="K8" s="27">
        <v>1931.9957688853408</v>
      </c>
      <c r="L8" s="27">
        <v>1505.8974108916732</v>
      </c>
      <c r="M8" s="27">
        <v>1241.3826527927718</v>
      </c>
      <c r="N8" s="27">
        <v>993.4032880950006</v>
      </c>
      <c r="O8" s="27">
        <v>10163.554075532293</v>
      </c>
      <c r="P8" s="27">
        <v>661.2809363972023</v>
      </c>
      <c r="Q8" s="27">
        <v>650.4500630494144</v>
      </c>
      <c r="R8" s="27">
        <v>327.62830691910625</v>
      </c>
      <c r="S8" s="27">
        <v>40079.407384492566</v>
      </c>
      <c r="T8" s="27">
        <v>63165.44103337538</v>
      </c>
      <c r="U8" s="27">
        <v>73575.9443205632</v>
      </c>
      <c r="V8" s="27">
        <v>155336.74240005083</v>
      </c>
      <c r="W8" s="27">
        <v>4412.705808710799</v>
      </c>
      <c r="X8" s="27">
        <v>49.41730456949497</v>
      </c>
      <c r="Y8" s="27">
        <v>13602.539239415411</v>
      </c>
      <c r="Z8" s="27">
        <v>22164.320365414453</v>
      </c>
      <c r="AA8" s="27">
        <v>721.8967341310522</v>
      </c>
      <c r="AB8" s="27">
        <v>722.9716141557276</v>
      </c>
      <c r="AC8" s="27">
        <v>218.88661900917165</v>
      </c>
      <c r="AD8" s="27">
        <v>0</v>
      </c>
      <c r="AE8" s="27">
        <v>0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17282246.56798814</v>
      </c>
      <c r="G9" s="27">
        <v>19254991.01315238</v>
      </c>
      <c r="H9" s="27">
        <v>19189798.085222397</v>
      </c>
      <c r="I9" s="27">
        <v>21142144.920249294</v>
      </c>
      <c r="J9" s="27">
        <v>25200180.870306905</v>
      </c>
      <c r="K9" s="27">
        <v>23663978.032540757</v>
      </c>
      <c r="L9" s="27">
        <v>23128000.278244782</v>
      </c>
      <c r="M9" s="27">
        <v>24628170.357269738</v>
      </c>
      <c r="N9" s="27">
        <v>24915559.810035296</v>
      </c>
      <c r="O9" s="27">
        <v>24821177.379661806</v>
      </c>
      <c r="P9" s="27">
        <v>25229966.274944432</v>
      </c>
      <c r="Q9" s="27">
        <v>24956749.930468746</v>
      </c>
      <c r="R9" s="27">
        <v>23498733.078905664</v>
      </c>
      <c r="S9" s="27">
        <v>28165376.457042035</v>
      </c>
      <c r="T9" s="27">
        <v>27995806.02016765</v>
      </c>
      <c r="U9" s="27">
        <v>26946092.618282516</v>
      </c>
      <c r="V9" s="27">
        <v>31386886.640226893</v>
      </c>
      <c r="W9" s="27">
        <v>29039410.251078192</v>
      </c>
      <c r="X9" s="27">
        <v>28961034.92110024</v>
      </c>
      <c r="Y9" s="27">
        <v>30829956.6861754</v>
      </c>
      <c r="Z9" s="27">
        <v>33952412.523735</v>
      </c>
      <c r="AA9" s="27">
        <v>33199154.025575586</v>
      </c>
      <c r="AB9" s="27">
        <v>36664380.30276787</v>
      </c>
      <c r="AC9" s="27">
        <v>36502348.167828165</v>
      </c>
      <c r="AD9" s="27">
        <v>36030941.05383439</v>
      </c>
      <c r="AE9" s="27">
        <v>35495833.55287292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666755.1580598925</v>
      </c>
      <c r="G10" s="27">
        <v>709013.2354868414</v>
      </c>
      <c r="H10" s="27">
        <v>745114.6359100435</v>
      </c>
      <c r="I10" s="27">
        <v>573271.6987294863</v>
      </c>
      <c r="J10" s="27">
        <v>622343.2162359047</v>
      </c>
      <c r="K10" s="27">
        <v>731167.3807114152</v>
      </c>
      <c r="L10" s="27">
        <v>523398.1837754354</v>
      </c>
      <c r="M10" s="27">
        <v>512080.2986455716</v>
      </c>
      <c r="N10" s="27">
        <v>426955.3342707587</v>
      </c>
      <c r="O10" s="27">
        <v>381492.5133664759</v>
      </c>
      <c r="P10" s="27">
        <v>356510.45404650236</v>
      </c>
      <c r="Q10" s="27">
        <v>340353.15215502</v>
      </c>
      <c r="R10" s="27">
        <v>363805.8604943256</v>
      </c>
      <c r="S10" s="27">
        <v>303422.07920185797</v>
      </c>
      <c r="T10" s="27">
        <v>308931.9932505375</v>
      </c>
      <c r="U10" s="27">
        <v>313648.9309214286</v>
      </c>
      <c r="V10" s="27">
        <v>367620.529941668</v>
      </c>
      <c r="W10" s="27">
        <v>315530.81259536796</v>
      </c>
      <c r="X10" s="27">
        <v>255094.09268898953</v>
      </c>
      <c r="Y10" s="27">
        <v>252470.70471283037</v>
      </c>
      <c r="Z10" s="27">
        <v>304517.1648374777</v>
      </c>
      <c r="AA10" s="27">
        <v>362990.2760711597</v>
      </c>
      <c r="AB10" s="27">
        <v>401949.44558971614</v>
      </c>
      <c r="AC10" s="27">
        <v>361219.6249947837</v>
      </c>
      <c r="AD10" s="27">
        <v>473851.8634249894</v>
      </c>
      <c r="AE10" s="27">
        <v>471316.3227150258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2124.636297411799</v>
      </c>
      <c r="G11" s="27">
        <v>1213.4875307309196</v>
      </c>
      <c r="H11" s="27">
        <v>4183.650472190219</v>
      </c>
      <c r="I11" s="27">
        <v>972.4191271058053</v>
      </c>
      <c r="J11" s="27">
        <v>1038.5179804229301</v>
      </c>
      <c r="K11" s="27">
        <v>554.722563525687</v>
      </c>
      <c r="L11" s="27">
        <v>458.1349239324691</v>
      </c>
      <c r="M11" s="27">
        <v>378.3926064355762</v>
      </c>
      <c r="N11" s="27">
        <v>285.37632471809206</v>
      </c>
      <c r="O11" s="27">
        <v>2759.6073704311857</v>
      </c>
      <c r="P11" s="27">
        <v>167.9662368117862</v>
      </c>
      <c r="Q11" s="27">
        <v>145.55116709455598</v>
      </c>
      <c r="R11" s="27">
        <v>73.66258856401558</v>
      </c>
      <c r="S11" s="27">
        <v>8955.786015730604</v>
      </c>
      <c r="T11" s="27">
        <v>11335.954725984524</v>
      </c>
      <c r="U11" s="27">
        <v>11196.517116782032</v>
      </c>
      <c r="V11" s="27">
        <v>21490.028247498434</v>
      </c>
      <c r="W11" s="27">
        <v>554.8977946312743</v>
      </c>
      <c r="X11" s="27">
        <v>6.2146020629405525</v>
      </c>
      <c r="Y11" s="27">
        <v>1887.2129410057062</v>
      </c>
      <c r="Z11" s="27">
        <v>2787.1450989286136</v>
      </c>
      <c r="AA11" s="27">
        <v>90.78105342417288</v>
      </c>
      <c r="AB11" s="27">
        <v>100.30985566673623</v>
      </c>
      <c r="AC11" s="27">
        <v>33.270717856138475</v>
      </c>
      <c r="AD11" s="27">
        <v>0</v>
      </c>
      <c r="AE11" s="27">
        <v>0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17958936.028597824</v>
      </c>
      <c r="G12" s="27">
        <v>19970583.623533763</v>
      </c>
      <c r="H12" s="27">
        <v>19959066.139112864</v>
      </c>
      <c r="I12" s="27">
        <v>21721403.92434252</v>
      </c>
      <c r="J12" s="27">
        <v>25827907.59273889</v>
      </c>
      <c r="K12" s="27">
        <v>24397632.131584585</v>
      </c>
      <c r="L12" s="27">
        <v>23653362.49435504</v>
      </c>
      <c r="M12" s="27">
        <v>25141870.43117454</v>
      </c>
      <c r="N12" s="27">
        <v>25343793.92391887</v>
      </c>
      <c r="O12" s="27">
        <v>25215593.054474246</v>
      </c>
      <c r="P12" s="27">
        <v>25587305.976164144</v>
      </c>
      <c r="Q12" s="27">
        <v>25297899.08385391</v>
      </c>
      <c r="R12" s="27">
        <v>23862940.23029547</v>
      </c>
      <c r="S12" s="27">
        <v>28517833.729644116</v>
      </c>
      <c r="T12" s="27">
        <v>28379239.40917755</v>
      </c>
      <c r="U12" s="27">
        <v>27344514.010641288</v>
      </c>
      <c r="V12" s="27">
        <v>31931333.940816112</v>
      </c>
      <c r="W12" s="27">
        <v>29359908.667276904</v>
      </c>
      <c r="X12" s="27">
        <v>29216184.645695858</v>
      </c>
      <c r="Y12" s="27">
        <v>31097917.14306865</v>
      </c>
      <c r="Z12" s="27">
        <v>34281881.15403683</v>
      </c>
      <c r="AA12" s="27">
        <v>33562956.979434304</v>
      </c>
      <c r="AB12" s="27">
        <v>37067153.029827416</v>
      </c>
      <c r="AC12" s="27">
        <v>36863819.95015982</v>
      </c>
      <c r="AD12" s="27">
        <v>36504792.91725938</v>
      </c>
      <c r="AE12" s="27">
        <v>35967149.87558794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1514613.9994076667</v>
      </c>
      <c r="G13" s="27">
        <v>937557.3912965333</v>
      </c>
      <c r="H13" s="27">
        <v>948266.2280791333</v>
      </c>
      <c r="I13" s="27">
        <v>727490.4064684666</v>
      </c>
      <c r="J13" s="27">
        <v>967240.3901981333</v>
      </c>
      <c r="K13" s="27">
        <v>853033.1594818</v>
      </c>
      <c r="L13" s="27">
        <v>1332904.9106274</v>
      </c>
      <c r="M13" s="27">
        <v>1311378.4640190667</v>
      </c>
      <c r="N13" s="27">
        <v>2196375.6679751333</v>
      </c>
      <c r="O13" s="27">
        <v>1559772.1050648</v>
      </c>
      <c r="P13" s="27">
        <v>1944038.8179344</v>
      </c>
      <c r="Q13" s="27">
        <v>1867084.7157167334</v>
      </c>
      <c r="R13" s="27">
        <v>1863846.647762</v>
      </c>
      <c r="S13" s="27">
        <v>1823651.3281697333</v>
      </c>
      <c r="T13" s="27">
        <v>2378544.1171558</v>
      </c>
      <c r="U13" s="27">
        <v>1962237.6382231333</v>
      </c>
      <c r="V13" s="27">
        <v>1796792.1732464</v>
      </c>
      <c r="W13" s="27">
        <v>1060913.9843478</v>
      </c>
      <c r="X13" s="27">
        <v>1354345.3916996666</v>
      </c>
      <c r="Y13" s="27">
        <v>1183088.0793035333</v>
      </c>
      <c r="Z13" s="27">
        <v>1239372.9890057999</v>
      </c>
      <c r="AA13" s="27">
        <v>2085844.9739798</v>
      </c>
      <c r="AB13" s="27">
        <v>1889895.7611753999</v>
      </c>
      <c r="AC13" s="27">
        <v>1543620.652068</v>
      </c>
      <c r="AD13" s="27">
        <v>1792045.6411498666</v>
      </c>
      <c r="AE13" s="27">
        <v>1359225.247080067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1514613.9994076667</v>
      </c>
      <c r="G14" s="27">
        <v>937557.3912965333</v>
      </c>
      <c r="H14" s="27">
        <v>948266.2280791333</v>
      </c>
      <c r="I14" s="27">
        <v>727490.4064684666</v>
      </c>
      <c r="J14" s="27">
        <v>967240.3901981333</v>
      </c>
      <c r="K14" s="27">
        <v>853033.1594818</v>
      </c>
      <c r="L14" s="27">
        <v>1332904.9106274</v>
      </c>
      <c r="M14" s="27">
        <v>1311378.4640190667</v>
      </c>
      <c r="N14" s="27">
        <v>2196375.6679751333</v>
      </c>
      <c r="O14" s="27">
        <v>1559772.1050648</v>
      </c>
      <c r="P14" s="27">
        <v>1944038.8179344</v>
      </c>
      <c r="Q14" s="27">
        <v>1867084.7157167334</v>
      </c>
      <c r="R14" s="27">
        <v>1863846.647762</v>
      </c>
      <c r="S14" s="27">
        <v>1823651.3281697333</v>
      </c>
      <c r="T14" s="27">
        <v>2378544.1171558</v>
      </c>
      <c r="U14" s="27">
        <v>1962237.6382231333</v>
      </c>
      <c r="V14" s="27">
        <v>1796792.1732464</v>
      </c>
      <c r="W14" s="27">
        <v>1060913.9843478</v>
      </c>
      <c r="X14" s="27">
        <v>1354345.3916996666</v>
      </c>
      <c r="Y14" s="27">
        <v>1183088.0793035333</v>
      </c>
      <c r="Z14" s="27">
        <v>1239372.9890057999</v>
      </c>
      <c r="AA14" s="27">
        <v>2085844.9739798</v>
      </c>
      <c r="AB14" s="27">
        <v>1889895.7611753999</v>
      </c>
      <c r="AC14" s="27">
        <v>1543620.652068</v>
      </c>
      <c r="AD14" s="27">
        <v>1792045.6411498666</v>
      </c>
      <c r="AE14" s="27">
        <v>1359225.247080067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77157.9999685</v>
      </c>
      <c r="G15" s="27">
        <v>74822.91980460001</v>
      </c>
      <c r="H15" s="27">
        <v>66278.581666</v>
      </c>
      <c r="I15" s="27">
        <v>61614.670579</v>
      </c>
      <c r="J15" s="27">
        <v>53698.615003000006</v>
      </c>
      <c r="K15" s="27">
        <v>47876.07654390001</v>
      </c>
      <c r="L15" s="27">
        <v>56469.6378323</v>
      </c>
      <c r="M15" s="27">
        <v>42091.9336915</v>
      </c>
      <c r="N15" s="27">
        <v>51535.103898299996</v>
      </c>
      <c r="O15" s="27">
        <v>54532.3039943</v>
      </c>
      <c r="P15" s="27">
        <v>47663.7760236</v>
      </c>
      <c r="Q15" s="27">
        <v>43333.2368865</v>
      </c>
      <c r="R15" s="27">
        <v>49628.482117499996</v>
      </c>
      <c r="S15" s="27">
        <v>52690.8668044</v>
      </c>
      <c r="T15" s="27">
        <v>49727.2902808</v>
      </c>
      <c r="U15" s="27">
        <v>51022.4475123</v>
      </c>
      <c r="V15" s="27">
        <v>61714.1810208</v>
      </c>
      <c r="W15" s="27">
        <v>86411.3653997</v>
      </c>
      <c r="X15" s="27">
        <v>69573.61288459999</v>
      </c>
      <c r="Y15" s="27">
        <v>83825.50884840002</v>
      </c>
      <c r="Z15" s="27">
        <v>74918.76732780001</v>
      </c>
      <c r="AA15" s="27">
        <v>68508.3006817</v>
      </c>
      <c r="AB15" s="27">
        <v>44483.56076670001</v>
      </c>
      <c r="AC15" s="27">
        <v>35742.1224589</v>
      </c>
      <c r="AD15" s="27">
        <v>40283.0483209</v>
      </c>
      <c r="AE15" s="27">
        <v>74750.20872550001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77157.9999685</v>
      </c>
      <c r="G16" s="27">
        <v>74822.91980460001</v>
      </c>
      <c r="H16" s="27">
        <v>66278.581666</v>
      </c>
      <c r="I16" s="27">
        <v>61614.670579</v>
      </c>
      <c r="J16" s="27">
        <v>53698.615003000006</v>
      </c>
      <c r="K16" s="27">
        <v>47876.07654390001</v>
      </c>
      <c r="L16" s="27">
        <v>56469.6378323</v>
      </c>
      <c r="M16" s="27">
        <v>42091.9336915</v>
      </c>
      <c r="N16" s="27">
        <v>51535.103898299996</v>
      </c>
      <c r="O16" s="27">
        <v>54532.3039943</v>
      </c>
      <c r="P16" s="27">
        <v>47663.7760236</v>
      </c>
      <c r="Q16" s="27">
        <v>43333.2368865</v>
      </c>
      <c r="R16" s="27">
        <v>49628.482117499996</v>
      </c>
      <c r="S16" s="27">
        <v>52690.8668044</v>
      </c>
      <c r="T16" s="27">
        <v>49727.2902808</v>
      </c>
      <c r="U16" s="27">
        <v>51022.4475123</v>
      </c>
      <c r="V16" s="27">
        <v>61714.1810208</v>
      </c>
      <c r="W16" s="27">
        <v>86411.3653997</v>
      </c>
      <c r="X16" s="27">
        <v>69573.61288459999</v>
      </c>
      <c r="Y16" s="27">
        <v>83825.50884840002</v>
      </c>
      <c r="Z16" s="27">
        <v>74918.76732780001</v>
      </c>
      <c r="AA16" s="27">
        <v>68508.3006817</v>
      </c>
      <c r="AB16" s="27">
        <v>44483.56076670001</v>
      </c>
      <c r="AC16" s="27">
        <v>35742.1224589</v>
      </c>
      <c r="AD16" s="27">
        <v>40283.0483209</v>
      </c>
      <c r="AE16" s="27">
        <v>74750.20872550001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4430100.013646999</v>
      </c>
      <c r="G17" s="27">
        <v>3959675.198941</v>
      </c>
      <c r="H17" s="27">
        <v>3960888.4041265</v>
      </c>
      <c r="I17" s="27">
        <v>3987272.7371785003</v>
      </c>
      <c r="J17" s="27">
        <v>3902875.558197</v>
      </c>
      <c r="K17" s="27">
        <v>4199751.1954475</v>
      </c>
      <c r="L17" s="27">
        <v>3772677.5695454995</v>
      </c>
      <c r="M17" s="27">
        <v>5063484.8418</v>
      </c>
      <c r="N17" s="27">
        <v>4881775.064243</v>
      </c>
      <c r="O17" s="27">
        <v>4647157.7504275</v>
      </c>
      <c r="P17" s="27">
        <v>4970448.689514</v>
      </c>
      <c r="Q17" s="27">
        <v>4481621.09626</v>
      </c>
      <c r="R17" s="27">
        <v>4156740.5915804994</v>
      </c>
      <c r="S17" s="27">
        <v>4301421.855230499</v>
      </c>
      <c r="T17" s="27">
        <v>3908441.6353289997</v>
      </c>
      <c r="U17" s="27">
        <v>5402226.372466</v>
      </c>
      <c r="V17" s="27">
        <v>4686201.626567999</v>
      </c>
      <c r="W17" s="27">
        <v>4446519.477708</v>
      </c>
      <c r="X17" s="27">
        <v>4403063.971152</v>
      </c>
      <c r="Y17" s="27">
        <v>4284120.754451999</v>
      </c>
      <c r="Z17" s="27">
        <v>4053432.9284294997</v>
      </c>
      <c r="AA17" s="27">
        <v>4091918.5596134993</v>
      </c>
      <c r="AB17" s="27">
        <v>4728517.033317</v>
      </c>
      <c r="AC17" s="27">
        <v>4686432.652555499</v>
      </c>
      <c r="AD17" s="27">
        <v>4712289.713823999</v>
      </c>
      <c r="AE17" s="27">
        <v>5465582.7234855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153249.1848965</v>
      </c>
      <c r="G18" s="27">
        <v>126250.51181049999</v>
      </c>
      <c r="H18" s="27">
        <v>62028.285703999994</v>
      </c>
      <c r="I18" s="27">
        <v>391629.2271815</v>
      </c>
      <c r="J18" s="27">
        <v>481019.5300679999</v>
      </c>
      <c r="K18" s="27">
        <v>308918.93474749994</v>
      </c>
      <c r="L18" s="27">
        <v>153197.069179</v>
      </c>
      <c r="M18" s="27">
        <v>127220.34182549997</v>
      </c>
      <c r="N18" s="27">
        <v>172880.38968199998</v>
      </c>
      <c r="O18" s="27">
        <v>165531.49416650002</v>
      </c>
      <c r="P18" s="27">
        <v>140075.54945999998</v>
      </c>
      <c r="Q18" s="27">
        <v>154228.08331699998</v>
      </c>
      <c r="R18" s="27">
        <v>212054.9205005</v>
      </c>
      <c r="S18" s="27">
        <v>275570.589294</v>
      </c>
      <c r="T18" s="27">
        <v>193463.5714935</v>
      </c>
      <c r="U18" s="27">
        <v>239622.86151649998</v>
      </c>
      <c r="V18" s="27">
        <v>236095.67165799998</v>
      </c>
      <c r="W18" s="27">
        <v>201612.10038199998</v>
      </c>
      <c r="X18" s="27">
        <v>187906.02072549998</v>
      </c>
      <c r="Y18" s="27">
        <v>201990.2120005</v>
      </c>
      <c r="Z18" s="27">
        <v>243355.99349599998</v>
      </c>
      <c r="AA18" s="27">
        <v>343701.7977855</v>
      </c>
      <c r="AB18" s="27">
        <v>270819.6686965</v>
      </c>
      <c r="AC18" s="27">
        <v>270889.574494</v>
      </c>
      <c r="AD18" s="27">
        <v>245460.25711899996</v>
      </c>
      <c r="AE18" s="27">
        <v>104160.72601549998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1481123.3967529999</v>
      </c>
      <c r="G19" s="27">
        <v>1507354.615151</v>
      </c>
      <c r="H19" s="27">
        <v>1676463.1194464997</v>
      </c>
      <c r="I19" s="27">
        <v>1460495.4617714998</v>
      </c>
      <c r="J19" s="27">
        <v>1793871.4209184998</v>
      </c>
      <c r="K19" s="27">
        <v>1728928.7989819997</v>
      </c>
      <c r="L19" s="27">
        <v>2052021.303332</v>
      </c>
      <c r="M19" s="27">
        <v>2015796.0963909996</v>
      </c>
      <c r="N19" s="27">
        <v>2000827.5157639997</v>
      </c>
      <c r="O19" s="27">
        <v>1948004.2629355</v>
      </c>
      <c r="P19" s="27">
        <v>1936540.85548</v>
      </c>
      <c r="Q19" s="27">
        <v>1946604.191686</v>
      </c>
      <c r="R19" s="27">
        <v>1921718.7548019998</v>
      </c>
      <c r="S19" s="27">
        <v>2181867.0747335</v>
      </c>
      <c r="T19" s="27">
        <v>2090420.7133425</v>
      </c>
      <c r="U19" s="27">
        <v>2052933.5855105</v>
      </c>
      <c r="V19" s="27">
        <v>2055866.7212929996</v>
      </c>
      <c r="W19" s="27">
        <v>2244610.630647</v>
      </c>
      <c r="X19" s="27">
        <v>2066480.367875</v>
      </c>
      <c r="Y19" s="27">
        <v>2055706.1285144999</v>
      </c>
      <c r="Z19" s="27">
        <v>1908264.2774965</v>
      </c>
      <c r="AA19" s="27">
        <v>2088856.0063139996</v>
      </c>
      <c r="AB19" s="27">
        <v>1904466.229281</v>
      </c>
      <c r="AC19" s="27">
        <v>2045856.8818764999</v>
      </c>
      <c r="AD19" s="27">
        <v>2301750.3245274997</v>
      </c>
      <c r="AE19" s="27">
        <v>2103422.7505829995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162849.403332</v>
      </c>
      <c r="G20" s="27">
        <v>114175.71665499998</v>
      </c>
      <c r="H20" s="27">
        <v>112623.01281</v>
      </c>
      <c r="I20" s="27">
        <v>111520.26924499999</v>
      </c>
      <c r="J20" s="27">
        <v>90951.63038499998</v>
      </c>
      <c r="K20" s="27">
        <v>83223.0512575</v>
      </c>
      <c r="L20" s="27">
        <v>74047.440775</v>
      </c>
      <c r="M20" s="27">
        <v>55962.531894499996</v>
      </c>
      <c r="N20" s="27">
        <v>68651.7526695</v>
      </c>
      <c r="O20" s="27">
        <v>81504.16889999999</v>
      </c>
      <c r="P20" s="27">
        <v>55355.340809999994</v>
      </c>
      <c r="Q20" s="27">
        <v>65118.5418345</v>
      </c>
      <c r="R20" s="27">
        <v>43859.196534999995</v>
      </c>
      <c r="S20" s="27">
        <v>53674.381606999996</v>
      </c>
      <c r="T20" s="27">
        <v>55149.535479499995</v>
      </c>
      <c r="U20" s="27">
        <v>64016.65046700001</v>
      </c>
      <c r="V20" s="27">
        <v>74808.02740949999</v>
      </c>
      <c r="W20" s="27">
        <v>69535.90720999999</v>
      </c>
      <c r="X20" s="27">
        <v>125324.5908145</v>
      </c>
      <c r="Y20" s="27">
        <v>124830.31626449998</v>
      </c>
      <c r="Z20" s="27">
        <v>114804.63840999999</v>
      </c>
      <c r="AA20" s="27">
        <v>82205.953907</v>
      </c>
      <c r="AB20" s="27">
        <v>51383.674727</v>
      </c>
      <c r="AC20" s="27">
        <v>62598.593827</v>
      </c>
      <c r="AD20" s="27">
        <v>44895.04296199999</v>
      </c>
      <c r="AE20" s="27">
        <v>57674.1702075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63782.4834185</v>
      </c>
      <c r="G21" s="27">
        <v>8076.633410999999</v>
      </c>
      <c r="H21" s="27">
        <v>73924.1193845</v>
      </c>
      <c r="I21" s="27">
        <v>18141.358735499998</v>
      </c>
      <c r="J21" s="27">
        <v>22283.217803</v>
      </c>
      <c r="K21" s="27">
        <v>28916.4122555</v>
      </c>
      <c r="L21" s="27">
        <v>10983.4322675</v>
      </c>
      <c r="M21" s="27">
        <v>10014.1172285</v>
      </c>
      <c r="N21" s="27">
        <v>13402.978973999998</v>
      </c>
      <c r="O21" s="27">
        <v>15899.474359999998</v>
      </c>
      <c r="P21" s="27">
        <v>11971.538078499998</v>
      </c>
      <c r="Q21" s="27">
        <v>9945.042415</v>
      </c>
      <c r="R21" s="27">
        <v>12186.645894499998</v>
      </c>
      <c r="S21" s="27">
        <v>11664.2744295</v>
      </c>
      <c r="T21" s="27">
        <v>10535.057148</v>
      </c>
      <c r="U21" s="27">
        <v>6083.6506885</v>
      </c>
      <c r="V21" s="27">
        <v>7404.2539725</v>
      </c>
      <c r="W21" s="27">
        <v>15053.970816499997</v>
      </c>
      <c r="X21" s="27">
        <v>4864.948280499999</v>
      </c>
      <c r="Y21" s="27">
        <v>5892.0167075</v>
      </c>
      <c r="Z21" s="27">
        <v>7265.315788499999</v>
      </c>
      <c r="AA21" s="27">
        <v>18944.994144999997</v>
      </c>
      <c r="AB21" s="27">
        <v>15277.195356499997</v>
      </c>
      <c r="AC21" s="27">
        <v>7632.481241</v>
      </c>
      <c r="AD21" s="27">
        <v>5465.116965</v>
      </c>
      <c r="AE21" s="27">
        <v>1552.95987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6291104.482046999</v>
      </c>
      <c r="G22" s="27">
        <v>5715532.6759685</v>
      </c>
      <c r="H22" s="27">
        <v>5885926.9414715</v>
      </c>
      <c r="I22" s="27">
        <v>5969059.054111999</v>
      </c>
      <c r="J22" s="27">
        <v>6291001.3573715</v>
      </c>
      <c r="K22" s="27">
        <v>6349738.392689999</v>
      </c>
      <c r="L22" s="27">
        <v>6062926.815099</v>
      </c>
      <c r="M22" s="27">
        <v>7272477.9291395005</v>
      </c>
      <c r="N22" s="27">
        <v>7137537.701332499</v>
      </c>
      <c r="O22" s="27">
        <v>6858097.150789499</v>
      </c>
      <c r="P22" s="27">
        <v>7114391.9733425</v>
      </c>
      <c r="Q22" s="27">
        <v>6657516.955512499</v>
      </c>
      <c r="R22" s="27">
        <v>6346560.109312499</v>
      </c>
      <c r="S22" s="27">
        <v>6824198.1752945</v>
      </c>
      <c r="T22" s="27">
        <v>6258010.512792499</v>
      </c>
      <c r="U22" s="27">
        <v>7764883.120648499</v>
      </c>
      <c r="V22" s="27">
        <v>7060376.3009009985</v>
      </c>
      <c r="W22" s="27">
        <v>6977332.086763499</v>
      </c>
      <c r="X22" s="27">
        <v>6787639.8988475</v>
      </c>
      <c r="Y22" s="27">
        <v>6672539.427938999</v>
      </c>
      <c r="Z22" s="27">
        <v>6327123.153620499</v>
      </c>
      <c r="AA22" s="27">
        <v>6625627.311764998</v>
      </c>
      <c r="AB22" s="27">
        <v>6970463.801377999</v>
      </c>
      <c r="AC22" s="27">
        <v>7073410.183994</v>
      </c>
      <c r="AD22" s="27">
        <v>7309860.4553975</v>
      </c>
      <c r="AE22" s="27">
        <v>7732393.3301615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983347.9228157359</v>
      </c>
      <c r="G23" s="27">
        <v>972967.704459219</v>
      </c>
      <c r="H23" s="27">
        <v>726795.3228961055</v>
      </c>
      <c r="I23" s="27">
        <v>587469.0275010009</v>
      </c>
      <c r="J23" s="27">
        <v>1332776.6919529005</v>
      </c>
      <c r="K23" s="27">
        <v>1770411.3159222887</v>
      </c>
      <c r="L23" s="27">
        <v>2826469.0988171194</v>
      </c>
      <c r="M23" s="27">
        <v>1714831.8988515201</v>
      </c>
      <c r="N23" s="27">
        <v>1667664.2518007844</v>
      </c>
      <c r="O23" s="27">
        <v>1527187.9012490574</v>
      </c>
      <c r="P23" s="27">
        <v>1473852.0118765805</v>
      </c>
      <c r="Q23" s="27">
        <v>1302744.2842579274</v>
      </c>
      <c r="R23" s="27">
        <v>1649072.5582542364</v>
      </c>
      <c r="S23" s="27">
        <v>1437019.4658698635</v>
      </c>
      <c r="T23" s="27">
        <v>781312.9277962787</v>
      </c>
      <c r="U23" s="27">
        <v>969515.0024914317</v>
      </c>
      <c r="V23" s="27">
        <v>807362.9456267793</v>
      </c>
      <c r="W23" s="27">
        <v>855856.9251813774</v>
      </c>
      <c r="X23" s="27">
        <v>866938.7941978427</v>
      </c>
      <c r="Y23" s="27">
        <v>1396808.1115103515</v>
      </c>
      <c r="Z23" s="27">
        <v>1299869.2076774007</v>
      </c>
      <c r="AA23" s="27">
        <v>907787.2168977774</v>
      </c>
      <c r="AB23" s="27">
        <v>858188.6812448385</v>
      </c>
      <c r="AC23" s="27">
        <v>1297443.8037177597</v>
      </c>
      <c r="AD23" s="27">
        <v>1247667.7999146087</v>
      </c>
      <c r="AE23" s="27">
        <v>706340.7270061661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983347.9228157359</v>
      </c>
      <c r="G24" s="27">
        <v>972967.704459219</v>
      </c>
      <c r="H24" s="27">
        <v>726795.3228961055</v>
      </c>
      <c r="I24" s="27">
        <v>587469.0275010009</v>
      </c>
      <c r="J24" s="27">
        <v>1332776.6919529005</v>
      </c>
      <c r="K24" s="27">
        <v>1770411.3159222887</v>
      </c>
      <c r="L24" s="27">
        <v>2826469.0988171194</v>
      </c>
      <c r="M24" s="27">
        <v>1714831.8988515201</v>
      </c>
      <c r="N24" s="27">
        <v>1667664.2518007844</v>
      </c>
      <c r="O24" s="27">
        <v>1527187.9012490574</v>
      </c>
      <c r="P24" s="27">
        <v>1473852.0118765805</v>
      </c>
      <c r="Q24" s="27">
        <v>1302744.2842579274</v>
      </c>
      <c r="R24" s="27">
        <v>1649072.5582542364</v>
      </c>
      <c r="S24" s="27">
        <v>1437019.4658698635</v>
      </c>
      <c r="T24" s="27">
        <v>781312.9277962787</v>
      </c>
      <c r="U24" s="27">
        <v>969515.0024914317</v>
      </c>
      <c r="V24" s="27">
        <v>807362.9456267793</v>
      </c>
      <c r="W24" s="27">
        <v>855856.9251813774</v>
      </c>
      <c r="X24" s="27">
        <v>866938.7941978427</v>
      </c>
      <c r="Y24" s="27">
        <v>1396808.1115103515</v>
      </c>
      <c r="Z24" s="27">
        <v>1299869.2076774007</v>
      </c>
      <c r="AA24" s="27">
        <v>907787.2168977774</v>
      </c>
      <c r="AB24" s="27">
        <v>858188.6812448385</v>
      </c>
      <c r="AC24" s="27">
        <v>1297443.8037177597</v>
      </c>
      <c r="AD24" s="27">
        <v>1247667.7999146087</v>
      </c>
      <c r="AE24" s="27">
        <v>706340.7270061661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4099.788</v>
      </c>
      <c r="G25" s="27">
        <v>2049.894</v>
      </c>
      <c r="H25" s="27">
        <v>2870.158903333333</v>
      </c>
      <c r="I25" s="27">
        <v>4080.2442310666665</v>
      </c>
      <c r="J25" s="27">
        <v>3865.525969066666</v>
      </c>
      <c r="K25" s="27">
        <v>4060.6512936</v>
      </c>
      <c r="L25" s="27">
        <v>3689.9075370666665</v>
      </c>
      <c r="M25" s="27">
        <v>6296.319196933333</v>
      </c>
      <c r="N25" s="27">
        <v>3924.1941522666666</v>
      </c>
      <c r="O25" s="27">
        <v>6715.649418133332</v>
      </c>
      <c r="P25" s="27">
        <v>2557.5171688</v>
      </c>
      <c r="Q25" s="27">
        <v>1496.365497733333</v>
      </c>
      <c r="R25" s="27">
        <v>1835.7744371999997</v>
      </c>
      <c r="S25" s="27">
        <v>2815.074238533333</v>
      </c>
      <c r="T25" s="27">
        <v>1569.4031848</v>
      </c>
      <c r="U25" s="27">
        <v>2308.340441733333</v>
      </c>
      <c r="V25" s="27">
        <v>2029.0790798666665</v>
      </c>
      <c r="W25" s="27">
        <v>11409.631912799998</v>
      </c>
      <c r="X25" s="27">
        <v>3491.580473333333</v>
      </c>
      <c r="Y25" s="27">
        <v>1534.0502862666665</v>
      </c>
      <c r="Z25" s="27">
        <v>2111.3004366666664</v>
      </c>
      <c r="AA25" s="27">
        <v>2750.3431413333333</v>
      </c>
      <c r="AB25" s="27">
        <v>2234.1263251999994</v>
      </c>
      <c r="AC25" s="27">
        <v>2024.7334491999998</v>
      </c>
      <c r="AD25" s="27">
        <v>3363.658410933333</v>
      </c>
      <c r="AE25" s="27">
        <v>5541.465796533333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195559.8876</v>
      </c>
      <c r="G26" s="27">
        <v>92245.23</v>
      </c>
      <c r="H26" s="27">
        <v>82414.51249093332</v>
      </c>
      <c r="I26" s="27">
        <v>58382.662249999994</v>
      </c>
      <c r="J26" s="27">
        <v>37259.37370613333</v>
      </c>
      <c r="K26" s="27">
        <v>8209.153017999999</v>
      </c>
      <c r="L26" s="27">
        <v>19396.41300813333</v>
      </c>
      <c r="M26" s="27">
        <v>15540.685315466664</v>
      </c>
      <c r="N26" s="27">
        <v>4988.2120595999995</v>
      </c>
      <c r="O26" s="27">
        <v>8853.336726666665</v>
      </c>
      <c r="P26" s="27">
        <v>4080.310030133333</v>
      </c>
      <c r="Q26" s="27">
        <v>4395.632895866666</v>
      </c>
      <c r="R26" s="27">
        <v>6211.379832533332</v>
      </c>
      <c r="S26" s="27">
        <v>4008.711245733333</v>
      </c>
      <c r="T26" s="27">
        <v>2465.366660533333</v>
      </c>
      <c r="U26" s="27">
        <v>4169.775791866666</v>
      </c>
      <c r="V26" s="27">
        <v>5205.542038399999</v>
      </c>
      <c r="W26" s="27">
        <v>7623.133515066666</v>
      </c>
      <c r="X26" s="27">
        <v>9627.597959466666</v>
      </c>
      <c r="Y26" s="27">
        <v>4198.548060666666</v>
      </c>
      <c r="Z26" s="27">
        <v>4597.198575199999</v>
      </c>
      <c r="AA26" s="27">
        <v>8165.056074266666</v>
      </c>
      <c r="AB26" s="27">
        <v>6473.856647866667</v>
      </c>
      <c r="AC26" s="27">
        <v>1515.7574226666666</v>
      </c>
      <c r="AD26" s="27">
        <v>1276.7969045333334</v>
      </c>
      <c r="AE26" s="27">
        <v>39187.70067666666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2049.894</v>
      </c>
      <c r="G27" s="27">
        <v>4099.788</v>
      </c>
      <c r="H27" s="27">
        <v>7380.4058196</v>
      </c>
      <c r="I27" s="27">
        <v>12084.555354666665</v>
      </c>
      <c r="J27" s="27">
        <v>16887.272614666665</v>
      </c>
      <c r="K27" s="27">
        <v>11088.70455733333</v>
      </c>
      <c r="L27" s="27">
        <v>7555.523889466666</v>
      </c>
      <c r="M27" s="27">
        <v>7623.9165962666675</v>
      </c>
      <c r="N27" s="27">
        <v>8238.852258266666</v>
      </c>
      <c r="O27" s="27">
        <v>7320.8395875999995</v>
      </c>
      <c r="P27" s="27">
        <v>4578.147214666666</v>
      </c>
      <c r="Q27" s="27">
        <v>4084.5284010666664</v>
      </c>
      <c r="R27" s="27">
        <v>5402.204602666667</v>
      </c>
      <c r="S27" s="27">
        <v>8034.596770933333</v>
      </c>
      <c r="T27" s="27">
        <v>3120.7788714666663</v>
      </c>
      <c r="U27" s="27">
        <v>5204.529022</v>
      </c>
      <c r="V27" s="27">
        <v>7884.6674514666665</v>
      </c>
      <c r="W27" s="27">
        <v>4747.6282568</v>
      </c>
      <c r="X27" s="27">
        <v>7303.2104991999995</v>
      </c>
      <c r="Y27" s="27">
        <v>141897.93889626666</v>
      </c>
      <c r="Z27" s="27">
        <v>8104.202783599999</v>
      </c>
      <c r="AA27" s="27">
        <v>5887.918851466667</v>
      </c>
      <c r="AB27" s="27">
        <v>3928.2201874666657</v>
      </c>
      <c r="AC27" s="27">
        <v>4488.382103333333</v>
      </c>
      <c r="AD27" s="27">
        <v>4301.694243733333</v>
      </c>
      <c r="AE27" s="27">
        <v>3906.7125694666665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201709.56959999996</v>
      </c>
      <c r="G28" s="27">
        <v>98394.912</v>
      </c>
      <c r="H28" s="27">
        <v>92665.07721386667</v>
      </c>
      <c r="I28" s="27">
        <v>74547.46183573334</v>
      </c>
      <c r="J28" s="27">
        <v>58012.172289866656</v>
      </c>
      <c r="K28" s="27">
        <v>23358.50886893333</v>
      </c>
      <c r="L28" s="27">
        <v>30641.844434666662</v>
      </c>
      <c r="M28" s="27">
        <v>29460.921108666662</v>
      </c>
      <c r="N28" s="27">
        <v>17151.25847013333</v>
      </c>
      <c r="O28" s="27">
        <v>22889.825732399997</v>
      </c>
      <c r="P28" s="27">
        <v>11215.974413599997</v>
      </c>
      <c r="Q28" s="27">
        <v>9976.526794666666</v>
      </c>
      <c r="R28" s="27">
        <v>13449.358872399998</v>
      </c>
      <c r="S28" s="27">
        <v>14858.3822552</v>
      </c>
      <c r="T28" s="27">
        <v>7155.548716799999</v>
      </c>
      <c r="U28" s="27">
        <v>11682.645255599997</v>
      </c>
      <c r="V28" s="27">
        <v>15119.288569733333</v>
      </c>
      <c r="W28" s="27">
        <v>23780.393684666666</v>
      </c>
      <c r="X28" s="27">
        <v>20422.388931999998</v>
      </c>
      <c r="Y28" s="27">
        <v>147630.53724319997</v>
      </c>
      <c r="Z28" s="27">
        <v>14812.701795466664</v>
      </c>
      <c r="AA28" s="27">
        <v>16803.318067066666</v>
      </c>
      <c r="AB28" s="27">
        <v>12636.20316053333</v>
      </c>
      <c r="AC28" s="27">
        <v>8028.872975199998</v>
      </c>
      <c r="AD28" s="27">
        <v>8942.1495592</v>
      </c>
      <c r="AE28" s="27">
        <v>48635.87904266667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25310.450283066664</v>
      </c>
      <c r="G29" s="27">
        <v>54382.48614428341</v>
      </c>
      <c r="H29" s="27">
        <v>53778.48006041301</v>
      </c>
      <c r="I29" s="27">
        <v>63850.090816988166</v>
      </c>
      <c r="J29" s="27">
        <v>22972.57681900279</v>
      </c>
      <c r="K29" s="27">
        <v>21348.239255074805</v>
      </c>
      <c r="L29" s="27">
        <v>22903.675479897487</v>
      </c>
      <c r="M29" s="27">
        <v>25448.36397305977</v>
      </c>
      <c r="N29" s="27">
        <v>32014.778664334237</v>
      </c>
      <c r="O29" s="27">
        <v>42576.31591188853</v>
      </c>
      <c r="P29" s="27">
        <v>32047.727306418547</v>
      </c>
      <c r="Q29" s="27">
        <v>24407.028816792976</v>
      </c>
      <c r="R29" s="27">
        <v>22325.76401237552</v>
      </c>
      <c r="S29" s="27">
        <v>22409.370403491495</v>
      </c>
      <c r="T29" s="27">
        <v>34162.15295470518</v>
      </c>
      <c r="U29" s="27">
        <v>12731.791853225646</v>
      </c>
      <c r="V29" s="27">
        <v>5233.129164034195</v>
      </c>
      <c r="W29" s="27">
        <v>21939.216173368113</v>
      </c>
      <c r="X29" s="27">
        <v>5950.931038813824</v>
      </c>
      <c r="Y29" s="27">
        <v>5110.025424735734</v>
      </c>
      <c r="Z29" s="27">
        <v>6729.044685954801</v>
      </c>
      <c r="AA29" s="27">
        <v>12715.686029508966</v>
      </c>
      <c r="AB29" s="27">
        <v>11239.837553141017</v>
      </c>
      <c r="AC29" s="27">
        <v>10650.633539208575</v>
      </c>
      <c r="AD29" s="27">
        <v>9691.50755080271</v>
      </c>
      <c r="AE29" s="27">
        <v>17291.347329460663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84267.7201278</v>
      </c>
      <c r="G30" s="27">
        <v>65448.42410477995</v>
      </c>
      <c r="H30" s="27">
        <v>63941.28129937</v>
      </c>
      <c r="I30" s="27">
        <v>76044.98940024604</v>
      </c>
      <c r="J30" s="27">
        <v>39850.142413993315</v>
      </c>
      <c r="K30" s="27">
        <v>58093.59907312505</v>
      </c>
      <c r="L30" s="27">
        <v>48418.92424773885</v>
      </c>
      <c r="M30" s="27">
        <v>51842.08582113199</v>
      </c>
      <c r="N30" s="27">
        <v>57739.56950427967</v>
      </c>
      <c r="O30" s="27">
        <v>59047.172802544934</v>
      </c>
      <c r="P30" s="27">
        <v>47111.31774193674</v>
      </c>
      <c r="Q30" s="27">
        <v>51814.07263370099</v>
      </c>
      <c r="R30" s="27">
        <v>42977.80902360854</v>
      </c>
      <c r="S30" s="27">
        <v>43234.64085359327</v>
      </c>
      <c r="T30" s="27">
        <v>42174.872917688284</v>
      </c>
      <c r="U30" s="27">
        <v>58515.03542046825</v>
      </c>
      <c r="V30" s="27">
        <v>78285.06612547995</v>
      </c>
      <c r="W30" s="27">
        <v>94714.77118381557</v>
      </c>
      <c r="X30" s="27">
        <v>100840.91564813115</v>
      </c>
      <c r="Y30" s="27">
        <v>132862.6118839811</v>
      </c>
      <c r="Z30" s="27">
        <v>102985.36967955319</v>
      </c>
      <c r="AA30" s="27">
        <v>74326.92304672135</v>
      </c>
      <c r="AB30" s="27">
        <v>89337.11037089913</v>
      </c>
      <c r="AC30" s="27">
        <v>95962.84038670988</v>
      </c>
      <c r="AD30" s="27">
        <v>88662.41015325543</v>
      </c>
      <c r="AE30" s="27">
        <v>85833.57966705326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1339894.7879562664</v>
      </c>
      <c r="G31" s="27">
        <v>1200426.3964911452</v>
      </c>
      <c r="H31" s="27">
        <v>2211252.999961566</v>
      </c>
      <c r="I31" s="27">
        <v>2136385.6225634413</v>
      </c>
      <c r="J31" s="27">
        <v>5684382.603886645</v>
      </c>
      <c r="K31" s="27">
        <v>5084762.898310461</v>
      </c>
      <c r="L31" s="27">
        <v>3427614.5872224043</v>
      </c>
      <c r="M31" s="27">
        <v>3312144.7624035226</v>
      </c>
      <c r="N31" s="27">
        <v>3922416.006381928</v>
      </c>
      <c r="O31" s="27">
        <v>3915149.870584857</v>
      </c>
      <c r="P31" s="27">
        <v>3168571.3085672976</v>
      </c>
      <c r="Q31" s="27">
        <v>2621321.133248177</v>
      </c>
      <c r="R31" s="27">
        <v>3487755.777418358</v>
      </c>
      <c r="S31" s="27">
        <v>1545120.8759901358</v>
      </c>
      <c r="T31" s="27">
        <v>1442924.7708390965</v>
      </c>
      <c r="U31" s="27">
        <v>708890.1963865377</v>
      </c>
      <c r="V31" s="27">
        <v>1822855.10809175</v>
      </c>
      <c r="W31" s="27">
        <v>2626378.5333469673</v>
      </c>
      <c r="X31" s="27">
        <v>2501385.267059888</v>
      </c>
      <c r="Y31" s="27">
        <v>4007352.405116089</v>
      </c>
      <c r="Z31" s="27">
        <v>3215422.834712582</v>
      </c>
      <c r="AA31" s="27">
        <v>1996065.6455825036</v>
      </c>
      <c r="AB31" s="27">
        <v>1791736.1764948503</v>
      </c>
      <c r="AC31" s="27">
        <v>3179193.518573299</v>
      </c>
      <c r="AD31" s="27">
        <v>2735993.6910334527</v>
      </c>
      <c r="AE31" s="27">
        <v>34569.89324151891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477517.0825964</v>
      </c>
      <c r="G32" s="27">
        <v>370874.4011801215</v>
      </c>
      <c r="H32" s="27">
        <v>362333.93130953715</v>
      </c>
      <c r="I32" s="27">
        <v>430921.612209924</v>
      </c>
      <c r="J32" s="27">
        <v>225817.47761723207</v>
      </c>
      <c r="K32" s="27">
        <v>329197.0585114104</v>
      </c>
      <c r="L32" s="27">
        <v>274373.9069820823</v>
      </c>
      <c r="M32" s="27">
        <v>293771.8163212533</v>
      </c>
      <c r="N32" s="27">
        <v>327190.8938575848</v>
      </c>
      <c r="O32" s="27">
        <v>334600.6433792083</v>
      </c>
      <c r="P32" s="27">
        <v>266964.12577322253</v>
      </c>
      <c r="Q32" s="27">
        <v>293613.0730691009</v>
      </c>
      <c r="R32" s="27">
        <v>243540.9192541385</v>
      </c>
      <c r="S32" s="27">
        <v>244996.29754800833</v>
      </c>
      <c r="T32" s="27">
        <v>238990.94653356692</v>
      </c>
      <c r="U32" s="27">
        <v>331585.20507847227</v>
      </c>
      <c r="V32" s="27">
        <v>443615.37657973653</v>
      </c>
      <c r="W32" s="27">
        <v>536717.0286080397</v>
      </c>
      <c r="X32" s="27">
        <v>571431.8501473239</v>
      </c>
      <c r="Y32" s="27">
        <v>752888.1340092263</v>
      </c>
      <c r="Z32" s="27">
        <v>583583.7600643848</v>
      </c>
      <c r="AA32" s="27">
        <v>421185.9039103178</v>
      </c>
      <c r="AB32" s="27">
        <v>506243.62066015095</v>
      </c>
      <c r="AC32" s="27">
        <v>543789.4274047788</v>
      </c>
      <c r="AD32" s="27">
        <v>502420.3198420493</v>
      </c>
      <c r="AE32" s="27">
        <v>486390.28830927494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1926990.0409635333</v>
      </c>
      <c r="G33" s="27">
        <v>1691131.7079203299</v>
      </c>
      <c r="H33" s="27">
        <v>2691306.6926308866</v>
      </c>
      <c r="I33" s="27">
        <v>2707202.314990599</v>
      </c>
      <c r="J33" s="27">
        <v>5973022.800736874</v>
      </c>
      <c r="K33" s="27">
        <v>5493401.795150071</v>
      </c>
      <c r="L33" s="27">
        <v>3773311.093932123</v>
      </c>
      <c r="M33" s="27">
        <v>3683207.028518968</v>
      </c>
      <c r="N33" s="27">
        <v>4339361.248408127</v>
      </c>
      <c r="O33" s="27">
        <v>4351374.002678499</v>
      </c>
      <c r="P33" s="27">
        <v>3514694.479388875</v>
      </c>
      <c r="Q33" s="27">
        <v>2991155.307767771</v>
      </c>
      <c r="R33" s="27">
        <v>3796600.2697084807</v>
      </c>
      <c r="S33" s="27">
        <v>1855761.184795229</v>
      </c>
      <c r="T33" s="27">
        <v>1758252.743245057</v>
      </c>
      <c r="U33" s="27">
        <v>1111722.228738704</v>
      </c>
      <c r="V33" s="27">
        <v>2349988.679961</v>
      </c>
      <c r="W33" s="27">
        <v>3279749.54931219</v>
      </c>
      <c r="X33" s="27">
        <v>3179608.9638941567</v>
      </c>
      <c r="Y33" s="27">
        <v>4898213.176434032</v>
      </c>
      <c r="Z33" s="27">
        <v>3908721.009142475</v>
      </c>
      <c r="AA33" s="27">
        <v>2504294.158569052</v>
      </c>
      <c r="AB33" s="27">
        <v>2398556.7450790415</v>
      </c>
      <c r="AC33" s="27">
        <v>3829596.4199039964</v>
      </c>
      <c r="AD33" s="27">
        <v>3336767.9285795605</v>
      </c>
      <c r="AE33" s="27">
        <v>624085.1085473079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271543.5624733333</v>
      </c>
      <c r="G34" s="27">
        <v>260420.82949226664</v>
      </c>
      <c r="H34" s="27">
        <v>237481.94308666664</v>
      </c>
      <c r="I34" s="27">
        <v>248637.24978399999</v>
      </c>
      <c r="J34" s="27">
        <v>265139.84904586663</v>
      </c>
      <c r="K34" s="27">
        <v>247101.4775797333</v>
      </c>
      <c r="L34" s="27">
        <v>241609.91800586664</v>
      </c>
      <c r="M34" s="27">
        <v>273153.7951413333</v>
      </c>
      <c r="N34" s="27">
        <v>263413.2639717333</v>
      </c>
      <c r="O34" s="27">
        <v>270179.9815293333</v>
      </c>
      <c r="P34" s="27">
        <v>278035.70331386663</v>
      </c>
      <c r="Q34" s="27">
        <v>248734.9857754666</v>
      </c>
      <c r="R34" s="27">
        <v>253593.61396746666</v>
      </c>
      <c r="S34" s="27">
        <v>258224.20536586666</v>
      </c>
      <c r="T34" s="27">
        <v>269896.096976</v>
      </c>
      <c r="U34" s="27">
        <v>265260.8501752</v>
      </c>
      <c r="V34" s="27">
        <v>257433.0533837333</v>
      </c>
      <c r="W34" s="27">
        <v>271948.4488981333</v>
      </c>
      <c r="X34" s="27">
        <v>284690.72238346667</v>
      </c>
      <c r="Y34" s="27">
        <v>287669.1951085333</v>
      </c>
      <c r="Z34" s="27">
        <v>283355.0664325333</v>
      </c>
      <c r="AA34" s="27">
        <v>259615.71501359998</v>
      </c>
      <c r="AB34" s="27">
        <v>256544.16615226667</v>
      </c>
      <c r="AC34" s="27">
        <v>237174.78745839998</v>
      </c>
      <c r="AD34" s="27">
        <v>240278.91597306664</v>
      </c>
      <c r="AE34" s="27">
        <v>239027.02832213332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183584.42663439998</v>
      </c>
      <c r="G35" s="27">
        <v>176064.60478639998</v>
      </c>
      <c r="H35" s="27">
        <v>160556.14507386665</v>
      </c>
      <c r="I35" s="27">
        <v>168097.9956656</v>
      </c>
      <c r="J35" s="27">
        <v>179255.02188586665</v>
      </c>
      <c r="K35" s="27">
        <v>167059.6917616</v>
      </c>
      <c r="L35" s="27">
        <v>163346.97383839995</v>
      </c>
      <c r="M35" s="27">
        <v>184673.0746373333</v>
      </c>
      <c r="N35" s="27">
        <v>178087.72259226663</v>
      </c>
      <c r="O35" s="27">
        <v>182662.54192853332</v>
      </c>
      <c r="P35" s="27">
        <v>187973.61467573332</v>
      </c>
      <c r="Q35" s="27">
        <v>168164.06631199998</v>
      </c>
      <c r="R35" s="27">
        <v>171448.87906079998</v>
      </c>
      <c r="S35" s="27">
        <v>174579.51806239996</v>
      </c>
      <c r="T35" s="27">
        <v>182470.6128901333</v>
      </c>
      <c r="U35" s="27">
        <v>179336.82798533334</v>
      </c>
      <c r="V35" s="27">
        <v>174044.63288373334</v>
      </c>
      <c r="W35" s="27">
        <v>183858.16177226664</v>
      </c>
      <c r="X35" s="27">
        <v>192472.92491386665</v>
      </c>
      <c r="Y35" s="27">
        <v>194486.60426799997</v>
      </c>
      <c r="Z35" s="27">
        <v>191569.91711146667</v>
      </c>
      <c r="AA35" s="27">
        <v>175520.28041386665</v>
      </c>
      <c r="AB35" s="27">
        <v>173443.67631653333</v>
      </c>
      <c r="AC35" s="27">
        <v>160348.48503519996</v>
      </c>
      <c r="AD35" s="27">
        <v>162447.11268133332</v>
      </c>
      <c r="AE35" s="27">
        <v>161600.73707359997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455127.98910773324</v>
      </c>
      <c r="G36" s="27">
        <v>436485.4342786666</v>
      </c>
      <c r="H36" s="27">
        <v>398038.0881605333</v>
      </c>
      <c r="I36" s="27">
        <v>416735.2454496</v>
      </c>
      <c r="J36" s="27">
        <v>444394.87093173334</v>
      </c>
      <c r="K36" s="27">
        <v>414161.1693413333</v>
      </c>
      <c r="L36" s="27">
        <v>404956.8918442666</v>
      </c>
      <c r="M36" s="27">
        <v>457826.86977866665</v>
      </c>
      <c r="N36" s="27">
        <v>441500.98656399996</v>
      </c>
      <c r="O36" s="27">
        <v>452842.5234578666</v>
      </c>
      <c r="P36" s="27">
        <v>466009.31798959995</v>
      </c>
      <c r="Q36" s="27">
        <v>416899.0520874666</v>
      </c>
      <c r="R36" s="27">
        <v>425042.4930282666</v>
      </c>
      <c r="S36" s="27">
        <v>432803.7234282666</v>
      </c>
      <c r="T36" s="27">
        <v>452366.7098661333</v>
      </c>
      <c r="U36" s="27">
        <v>444597.6781605333</v>
      </c>
      <c r="V36" s="27">
        <v>431477.6862674666</v>
      </c>
      <c r="W36" s="27">
        <v>455806.6106704</v>
      </c>
      <c r="X36" s="27">
        <v>477163.6472973333</v>
      </c>
      <c r="Y36" s="27">
        <v>482155.79937653325</v>
      </c>
      <c r="Z36" s="27">
        <v>474924.9835439999</v>
      </c>
      <c r="AA36" s="27">
        <v>435135.9954274666</v>
      </c>
      <c r="AB36" s="27">
        <v>429987.84246879996</v>
      </c>
      <c r="AC36" s="27">
        <v>397523.2724936</v>
      </c>
      <c r="AD36" s="27">
        <v>402726.0286543999</v>
      </c>
      <c r="AE36" s="27">
        <v>400627.76539573324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10508015.9336438</v>
      </c>
      <c r="G37" s="27">
        <v>10342978.0990415</v>
      </c>
      <c r="H37" s="27">
        <v>10186903.839835798</v>
      </c>
      <c r="I37" s="27">
        <v>10310091.548734998</v>
      </c>
      <c r="J37" s="27">
        <v>10084392.851757033</v>
      </c>
      <c r="K37" s="27">
        <v>10061555.299633931</v>
      </c>
      <c r="L37" s="27">
        <v>10209089.248611</v>
      </c>
      <c r="M37" s="27">
        <v>10435284.097237999</v>
      </c>
      <c r="N37" s="27">
        <v>11131894.277160067</v>
      </c>
      <c r="O37" s="27">
        <v>10790064.8975977</v>
      </c>
      <c r="P37" s="27">
        <v>10355658.0166875</v>
      </c>
      <c r="Q37" s="27">
        <v>10154615.5488195</v>
      </c>
      <c r="R37" s="27">
        <v>10113231.908026867</v>
      </c>
      <c r="S37" s="27">
        <v>10303866.895228133</v>
      </c>
      <c r="T37" s="27">
        <v>10463741.074108666</v>
      </c>
      <c r="U37" s="27">
        <v>10499588.2212276</v>
      </c>
      <c r="V37" s="27">
        <v>11036604.576647466</v>
      </c>
      <c r="W37" s="27">
        <v>10929734.982523499</v>
      </c>
      <c r="X37" s="27">
        <v>11359529.920498831</v>
      </c>
      <c r="Y37" s="27">
        <v>12101005.788224464</v>
      </c>
      <c r="Z37" s="27">
        <v>11487931.443200666</v>
      </c>
      <c r="AA37" s="27">
        <v>10806258.962780599</v>
      </c>
      <c r="AB37" s="27">
        <v>10165430.560345499</v>
      </c>
      <c r="AC37" s="27">
        <v>11632256.034953032</v>
      </c>
      <c r="AD37" s="27">
        <v>11253133.491714032</v>
      </c>
      <c r="AE37" s="27">
        <v>9946081.176862232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104389.26009269999</v>
      </c>
      <c r="G38" s="27">
        <v>95618.7589423</v>
      </c>
      <c r="H38" s="27">
        <v>99544.59862709999</v>
      </c>
      <c r="I38" s="27">
        <v>68540.3047967</v>
      </c>
      <c r="J38" s="27">
        <v>61250.349369733325</v>
      </c>
      <c r="K38" s="27">
        <v>66189.81978656667</v>
      </c>
      <c r="L38" s="27">
        <v>65069.4863786</v>
      </c>
      <c r="M38" s="27">
        <v>70821.34498999998</v>
      </c>
      <c r="N38" s="27">
        <v>62193.88874416667</v>
      </c>
      <c r="O38" s="27">
        <v>57279.32407999999</v>
      </c>
      <c r="P38" s="27">
        <v>60569.3430837</v>
      </c>
      <c r="Q38" s="27">
        <v>46311.869082599995</v>
      </c>
      <c r="R38" s="27">
        <v>40688.68702946667</v>
      </c>
      <c r="S38" s="27">
        <v>20681.940379099997</v>
      </c>
      <c r="T38" s="27">
        <v>28172.148663999997</v>
      </c>
      <c r="U38" s="27">
        <v>27478.447926599994</v>
      </c>
      <c r="V38" s="27">
        <v>36681.56069013333</v>
      </c>
      <c r="W38" s="27">
        <v>33220.255827</v>
      </c>
      <c r="X38" s="27">
        <v>34845.26431979999</v>
      </c>
      <c r="Y38" s="27">
        <v>22554.929248499993</v>
      </c>
      <c r="Z38" s="27">
        <v>31366.248028133334</v>
      </c>
      <c r="AA38" s="27">
        <v>28952.13620273333</v>
      </c>
      <c r="AB38" s="27">
        <v>15905.764693499998</v>
      </c>
      <c r="AC38" s="27">
        <v>39881.66386086666</v>
      </c>
      <c r="AD38" s="27">
        <v>30124.17805833333</v>
      </c>
      <c r="AE38" s="27">
        <v>27480.67046743333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447908.36510859994</v>
      </c>
      <c r="G39" s="27">
        <v>504982.18866040005</v>
      </c>
      <c r="H39" s="27">
        <v>401180.22981299995</v>
      </c>
      <c r="I39" s="27">
        <v>314876.235344</v>
      </c>
      <c r="J39" s="27">
        <v>486867.1176321334</v>
      </c>
      <c r="K39" s="27">
        <v>396809.1786897334</v>
      </c>
      <c r="L39" s="27">
        <v>346614.97929299995</v>
      </c>
      <c r="M39" s="27">
        <v>365027.8958458</v>
      </c>
      <c r="N39" s="27">
        <v>315823.51958079997</v>
      </c>
      <c r="O39" s="27">
        <v>313076.2193614</v>
      </c>
      <c r="P39" s="27">
        <v>285838.8390473</v>
      </c>
      <c r="Q39" s="27">
        <v>282201.7132781</v>
      </c>
      <c r="R39" s="27">
        <v>252584.31292233334</v>
      </c>
      <c r="S39" s="27">
        <v>333863.0784137</v>
      </c>
      <c r="T39" s="27">
        <v>351889.54704199993</v>
      </c>
      <c r="U39" s="27">
        <v>368608.40814599994</v>
      </c>
      <c r="V39" s="27">
        <v>378098.8665813333</v>
      </c>
      <c r="W39" s="27">
        <v>390150.3542145</v>
      </c>
      <c r="X39" s="27">
        <v>427196.83391219995</v>
      </c>
      <c r="Y39" s="27">
        <v>267820.32359939994</v>
      </c>
      <c r="Z39" s="27">
        <v>264362.7140264</v>
      </c>
      <c r="AA39" s="27">
        <v>358176.06243686663</v>
      </c>
      <c r="AB39" s="27">
        <v>375925.1119305</v>
      </c>
      <c r="AC39" s="27">
        <v>403687.0244421666</v>
      </c>
      <c r="AD39" s="27">
        <v>476329.26573136664</v>
      </c>
      <c r="AE39" s="27">
        <v>441824.3603788666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11060313.5588451</v>
      </c>
      <c r="G40" s="27">
        <v>10943579.0466442</v>
      </c>
      <c r="H40" s="27">
        <v>10687628.6682759</v>
      </c>
      <c r="I40" s="27">
        <v>10693508.0888757</v>
      </c>
      <c r="J40" s="27">
        <v>10632510.318758901</v>
      </c>
      <c r="K40" s="27">
        <v>10524554.298110235</v>
      </c>
      <c r="L40" s="27">
        <v>10620773.714282598</v>
      </c>
      <c r="M40" s="27">
        <v>10871133.338073798</v>
      </c>
      <c r="N40" s="27">
        <v>11509911.685485035</v>
      </c>
      <c r="O40" s="27">
        <v>11160420.4410391</v>
      </c>
      <c r="P40" s="27">
        <v>10702066.1988185</v>
      </c>
      <c r="Q40" s="27">
        <v>10483129.1311802</v>
      </c>
      <c r="R40" s="27">
        <v>10406504.907978669</v>
      </c>
      <c r="S40" s="27">
        <v>10658411.914020933</v>
      </c>
      <c r="T40" s="27">
        <v>10843802.769814664</v>
      </c>
      <c r="U40" s="27">
        <v>10895675.077300198</v>
      </c>
      <c r="V40" s="27">
        <v>11451385.003918935</v>
      </c>
      <c r="W40" s="27">
        <v>11353105.592565</v>
      </c>
      <c r="X40" s="27">
        <v>11821572.018730832</v>
      </c>
      <c r="Y40" s="27">
        <v>12391381.041072365</v>
      </c>
      <c r="Z40" s="27">
        <v>11783660.4052552</v>
      </c>
      <c r="AA40" s="27">
        <v>11193387.1614202</v>
      </c>
      <c r="AB40" s="27">
        <v>10557261.436969502</v>
      </c>
      <c r="AC40" s="27">
        <v>12075824.723256065</v>
      </c>
      <c r="AD40" s="27">
        <v>11759586.93550373</v>
      </c>
      <c r="AE40" s="27">
        <v>10415386.207708532</v>
      </c>
    </row>
    <row r="41" spans="1:31" s="4" customFormat="1" ht="12.75">
      <c r="A41" s="26"/>
      <c r="B41" s="26" t="s">
        <v>55</v>
      </c>
      <c r="C41" s="26" t="s">
        <v>56</v>
      </c>
      <c r="D41" s="26" t="s">
        <v>11</v>
      </c>
      <c r="E41" s="26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</row>
    <row r="42" spans="1:31" s="1" customFormat="1" ht="12.75">
      <c r="A42" s="26"/>
      <c r="B42" s="26" t="s">
        <v>57</v>
      </c>
      <c r="C42" s="26" t="s">
        <v>58</v>
      </c>
      <c r="D42" s="26" t="s">
        <v>13</v>
      </c>
      <c r="E42" s="20"/>
      <c r="F42" s="27">
        <v>3023931.6978683122</v>
      </c>
      <c r="G42" s="27">
        <v>2417409.2546263826</v>
      </c>
      <c r="H42" s="27">
        <v>1834896.4131141948</v>
      </c>
      <c r="I42" s="27">
        <v>2209256.874908403</v>
      </c>
      <c r="J42" s="27">
        <v>2788373.821822222</v>
      </c>
      <c r="K42" s="27">
        <v>2438275.7332888884</v>
      </c>
      <c r="L42" s="27">
        <v>2590417.2994703697</v>
      </c>
      <c r="M42" s="27">
        <v>2748315.6381999995</v>
      </c>
      <c r="N42" s="27">
        <v>3201630.6807148145</v>
      </c>
      <c r="O42" s="27">
        <v>3241500.537796296</v>
      </c>
      <c r="P42" s="27">
        <v>3291819.195429629</v>
      </c>
      <c r="Q42" s="27">
        <v>2555640.1855703704</v>
      </c>
      <c r="R42" s="27">
        <v>2791710.437988889</v>
      </c>
      <c r="S42" s="27">
        <v>2364522.982059259</v>
      </c>
      <c r="T42" s="27">
        <v>2603636.427740741</v>
      </c>
      <c r="U42" s="27">
        <v>2493167.765385185</v>
      </c>
      <c r="V42" s="27">
        <v>3290618.5781703703</v>
      </c>
      <c r="W42" s="27">
        <v>3363326.225107407</v>
      </c>
      <c r="X42" s="27">
        <v>3041944.6423148145</v>
      </c>
      <c r="Y42" s="27">
        <v>3138088.366459259</v>
      </c>
      <c r="Z42" s="27">
        <v>2988231.174725926</v>
      </c>
      <c r="AA42" s="27">
        <v>3250143.034907407</v>
      </c>
      <c r="AB42" s="27">
        <v>3138167.7988259257</v>
      </c>
      <c r="AC42" s="27">
        <v>3351657.4987185183</v>
      </c>
      <c r="AD42" s="27">
        <v>3379353.757137037</v>
      </c>
      <c r="AE42" s="27">
        <v>3480085.9697888885</v>
      </c>
    </row>
    <row r="43" spans="1:31" s="1" customFormat="1" ht="12.75">
      <c r="A43" s="20"/>
      <c r="B43" s="20" t="s">
        <v>59</v>
      </c>
      <c r="C43" s="20" t="s">
        <v>58</v>
      </c>
      <c r="D43" s="20" t="s">
        <v>17</v>
      </c>
      <c r="E43" s="20"/>
      <c r="F43" s="27">
        <v>3023931.6978683122</v>
      </c>
      <c r="G43" s="27">
        <v>2417409.2546263826</v>
      </c>
      <c r="H43" s="27">
        <v>1834896.4131141948</v>
      </c>
      <c r="I43" s="27">
        <v>2209256.874908403</v>
      </c>
      <c r="J43" s="27">
        <v>2788373.821822222</v>
      </c>
      <c r="K43" s="27">
        <v>2438275.7332888884</v>
      </c>
      <c r="L43" s="27">
        <v>2590417.2994703697</v>
      </c>
      <c r="M43" s="27">
        <v>2748315.6381999995</v>
      </c>
      <c r="N43" s="27">
        <v>3201630.6807148145</v>
      </c>
      <c r="O43" s="27">
        <v>3241500.537796296</v>
      </c>
      <c r="P43" s="27">
        <v>3291819.195429629</v>
      </c>
      <c r="Q43" s="27">
        <v>2555640.1855703704</v>
      </c>
      <c r="R43" s="27">
        <v>2791710.437988889</v>
      </c>
      <c r="S43" s="27">
        <v>2364522.982059259</v>
      </c>
      <c r="T43" s="27">
        <v>2603636.427740741</v>
      </c>
      <c r="U43" s="27">
        <v>2493167.765385185</v>
      </c>
      <c r="V43" s="27">
        <v>3290618.5781703703</v>
      </c>
      <c r="W43" s="27">
        <v>3363326.225107407</v>
      </c>
      <c r="X43" s="27">
        <v>3041944.6423148145</v>
      </c>
      <c r="Y43" s="27">
        <v>3138088.366459259</v>
      </c>
      <c r="Z43" s="27">
        <v>2988231.174725926</v>
      </c>
      <c r="AA43" s="27">
        <v>3250143.034907407</v>
      </c>
      <c r="AB43" s="27">
        <v>3138167.7988259257</v>
      </c>
      <c r="AC43" s="27">
        <v>3351657.4987185183</v>
      </c>
      <c r="AD43" s="27">
        <v>3379353.757137037</v>
      </c>
      <c r="AE43" s="27">
        <v>3480085.9697888885</v>
      </c>
    </row>
    <row r="44" spans="1:31" ht="12.75">
      <c r="A44" s="21"/>
      <c r="B44" s="21" t="s">
        <v>60</v>
      </c>
      <c r="C44" s="21" t="s">
        <v>61</v>
      </c>
      <c r="D44" s="21" t="s">
        <v>7</v>
      </c>
      <c r="E44" s="21"/>
      <c r="F44" s="27">
        <v>988.8028226999999</v>
      </c>
      <c r="G44" s="27">
        <v>490.50531016666656</v>
      </c>
      <c r="H44" s="27">
        <v>0</v>
      </c>
      <c r="I44" s="27">
        <v>40423.865646266655</v>
      </c>
      <c r="J44" s="27">
        <v>21299.883915566665</v>
      </c>
      <c r="K44" s="27">
        <v>0</v>
      </c>
      <c r="L44" s="27">
        <v>205.86101946666665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1312.6177243666666</v>
      </c>
      <c r="Y44" s="27">
        <v>3720.651737366666</v>
      </c>
      <c r="Z44" s="27">
        <v>0</v>
      </c>
      <c r="AA44" s="27">
        <v>720.6853448666667</v>
      </c>
      <c r="AB44" s="27">
        <v>3621.4735248999996</v>
      </c>
      <c r="AC44" s="27">
        <v>3774.584903833333</v>
      </c>
      <c r="AD44" s="27">
        <v>3778.107114833333</v>
      </c>
      <c r="AE44" s="27">
        <v>0</v>
      </c>
    </row>
    <row r="45" spans="1:31" ht="12.75">
      <c r="A45" s="21"/>
      <c r="B45" s="21" t="s">
        <v>62</v>
      </c>
      <c r="C45" s="21" t="s">
        <v>61</v>
      </c>
      <c r="D45" s="21" t="s">
        <v>9</v>
      </c>
      <c r="E45" s="21"/>
      <c r="F45" s="27">
        <v>0</v>
      </c>
      <c r="G45" s="27">
        <v>0</v>
      </c>
      <c r="H45" s="27">
        <v>1432.3445315666665</v>
      </c>
      <c r="I45" s="27">
        <v>2499.3254670999995</v>
      </c>
      <c r="J45" s="27">
        <v>1671.912401133333</v>
      </c>
      <c r="K45" s="27">
        <v>0</v>
      </c>
      <c r="L45" s="27">
        <v>4300.174429833333</v>
      </c>
      <c r="M45" s="27">
        <v>147.4096521333333</v>
      </c>
      <c r="N45" s="27">
        <v>368.8164659666666</v>
      </c>
      <c r="O45" s="27">
        <v>4885.052143766667</v>
      </c>
      <c r="P45" s="27">
        <v>13176.382539833332</v>
      </c>
      <c r="Q45" s="27">
        <v>3422.4489042333325</v>
      </c>
      <c r="R45" s="27">
        <v>10734.038094266667</v>
      </c>
      <c r="S45" s="27">
        <v>14619.695567399998</v>
      </c>
      <c r="T45" s="27">
        <v>1185.3106778333333</v>
      </c>
      <c r="U45" s="27">
        <v>5832.657705233333</v>
      </c>
      <c r="V45" s="27">
        <v>886.6720991333333</v>
      </c>
      <c r="W45" s="27">
        <v>0</v>
      </c>
      <c r="X45" s="27">
        <v>39052.05901776666</v>
      </c>
      <c r="Y45" s="27">
        <v>0</v>
      </c>
      <c r="Z45" s="27">
        <v>1562.6828858666665</v>
      </c>
      <c r="AA45" s="27">
        <v>3319.6791396999993</v>
      </c>
      <c r="AB45" s="27">
        <v>4289.0081542</v>
      </c>
      <c r="AC45" s="27">
        <v>0</v>
      </c>
      <c r="AD45" s="27">
        <v>0</v>
      </c>
      <c r="AE45" s="27">
        <v>0</v>
      </c>
    </row>
    <row r="46" spans="1:31" ht="12.75">
      <c r="A46" s="21"/>
      <c r="B46" s="21" t="s">
        <v>63</v>
      </c>
      <c r="C46" s="21" t="s">
        <v>61</v>
      </c>
      <c r="D46" s="21" t="s">
        <v>11</v>
      </c>
      <c r="E46" s="21"/>
      <c r="F46" s="27">
        <v>243922.41448446666</v>
      </c>
      <c r="G46" s="27">
        <v>178564.00871539998</v>
      </c>
      <c r="H46" s="27">
        <v>146194.92271999997</v>
      </c>
      <c r="I46" s="27">
        <v>132947.07869519998</v>
      </c>
      <c r="J46" s="27">
        <v>19542.823048466664</v>
      </c>
      <c r="K46" s="27">
        <v>9835.565406333331</v>
      </c>
      <c r="L46" s="27">
        <v>7286.759572399999</v>
      </c>
      <c r="M46" s="27">
        <v>12460.165753933332</v>
      </c>
      <c r="N46" s="27">
        <v>60184.504744466656</v>
      </c>
      <c r="O46" s="27">
        <v>26926.680601333326</v>
      </c>
      <c r="P46" s="27">
        <v>10781.273544066666</v>
      </c>
      <c r="Q46" s="27">
        <v>1733.8812516666665</v>
      </c>
      <c r="R46" s="27">
        <v>760.9260145666666</v>
      </c>
      <c r="S46" s="27">
        <v>19933.689973633333</v>
      </c>
      <c r="T46" s="27">
        <v>6040.346807366666</v>
      </c>
      <c r="U46" s="27">
        <v>346.7762503333333</v>
      </c>
      <c r="V46" s="27">
        <v>76788.15145283332</v>
      </c>
      <c r="W46" s="27">
        <v>44212.48581236667</v>
      </c>
      <c r="X46" s="27">
        <v>1933.5252141333333</v>
      </c>
      <c r="Y46" s="27">
        <v>168103.75042743335</v>
      </c>
      <c r="Z46" s="27">
        <v>264097.85657126666</v>
      </c>
      <c r="AA46" s="27">
        <v>483637.9379729332</v>
      </c>
      <c r="AB46" s="27">
        <v>397453.14061016665</v>
      </c>
      <c r="AC46" s="27">
        <v>756870.3761362332</v>
      </c>
      <c r="AD46" s="27">
        <v>747805.1497942666</v>
      </c>
      <c r="AE46" s="27">
        <v>853108.2169173666</v>
      </c>
    </row>
    <row r="47" spans="1:31" ht="12.75">
      <c r="A47" s="21"/>
      <c r="B47" s="21" t="s">
        <v>64</v>
      </c>
      <c r="C47" s="21" t="s">
        <v>61</v>
      </c>
      <c r="D47" s="21" t="s">
        <v>13</v>
      </c>
      <c r="E47" s="21"/>
      <c r="F47" s="27">
        <v>497368.4935296</v>
      </c>
      <c r="G47" s="27">
        <v>334523.20398163324</v>
      </c>
      <c r="H47" s="27">
        <v>361427.72065656655</v>
      </c>
      <c r="I47" s="27">
        <v>793177.1364362999</v>
      </c>
      <c r="J47" s="27">
        <v>529275.6293388666</v>
      </c>
      <c r="K47" s="27">
        <v>32681.229534799993</v>
      </c>
      <c r="L47" s="27">
        <v>229670.58903506663</v>
      </c>
      <c r="M47" s="27">
        <v>162106.59207306663</v>
      </c>
      <c r="N47" s="27">
        <v>341258.44046909997</v>
      </c>
      <c r="O47" s="27">
        <v>150091.9347928</v>
      </c>
      <c r="P47" s="27">
        <v>89681.59958963332</v>
      </c>
      <c r="Q47" s="27">
        <v>58136.45881889999</v>
      </c>
      <c r="R47" s="27">
        <v>76891.65875416665</v>
      </c>
      <c r="S47" s="27">
        <v>148090.63892956663</v>
      </c>
      <c r="T47" s="27">
        <v>85605.02173299999</v>
      </c>
      <c r="U47" s="27">
        <v>9083.679733333332</v>
      </c>
      <c r="V47" s="27">
        <v>65679.49115419999</v>
      </c>
      <c r="W47" s="27">
        <v>82994.01459836666</v>
      </c>
      <c r="X47" s="27">
        <v>91075.97673533332</v>
      </c>
      <c r="Y47" s="27">
        <v>110608.92183366665</v>
      </c>
      <c r="Z47" s="27">
        <v>198746.9506689333</v>
      </c>
      <c r="AA47" s="27">
        <v>156882.2343909333</v>
      </c>
      <c r="AB47" s="27">
        <v>85429.45881983334</v>
      </c>
      <c r="AC47" s="27">
        <v>309187.70623253327</v>
      </c>
      <c r="AD47" s="27">
        <v>330253.9028737666</v>
      </c>
      <c r="AE47" s="27">
        <v>164803.8177324</v>
      </c>
    </row>
    <row r="48" spans="1:31" s="1" customFormat="1" ht="12.75">
      <c r="A48" s="20"/>
      <c r="B48" s="20" t="s">
        <v>65</v>
      </c>
      <c r="C48" s="20" t="s">
        <v>61</v>
      </c>
      <c r="D48" s="20" t="s">
        <v>17</v>
      </c>
      <c r="E48" s="20"/>
      <c r="F48" s="27">
        <v>742279.7108367665</v>
      </c>
      <c r="G48" s="27">
        <v>513577.71800719993</v>
      </c>
      <c r="H48" s="27">
        <v>509054.98790813325</v>
      </c>
      <c r="I48" s="27">
        <v>969047.4062448665</v>
      </c>
      <c r="J48" s="27">
        <v>571790.2487040333</v>
      </c>
      <c r="K48" s="27">
        <v>42516.794941133325</v>
      </c>
      <c r="L48" s="27">
        <v>241463.38405676663</v>
      </c>
      <c r="M48" s="27">
        <v>174714.1674791333</v>
      </c>
      <c r="N48" s="27">
        <v>401811.7616795333</v>
      </c>
      <c r="O48" s="27">
        <v>181903.66753789998</v>
      </c>
      <c r="P48" s="27">
        <v>113639.25567353332</v>
      </c>
      <c r="Q48" s="27">
        <v>63292.78897479999</v>
      </c>
      <c r="R48" s="27">
        <v>88386.62286299998</v>
      </c>
      <c r="S48" s="27">
        <v>182644.0244706</v>
      </c>
      <c r="T48" s="27">
        <v>92830.67921819998</v>
      </c>
      <c r="U48" s="27">
        <v>15263.113688899997</v>
      </c>
      <c r="V48" s="27">
        <v>143354.31470616665</v>
      </c>
      <c r="W48" s="27">
        <v>127206.50041073332</v>
      </c>
      <c r="X48" s="27">
        <v>133374.17869159998</v>
      </c>
      <c r="Y48" s="27">
        <v>282433.3239984666</v>
      </c>
      <c r="Z48" s="27">
        <v>464407.4901260666</v>
      </c>
      <c r="AA48" s="27">
        <v>644560.5368484333</v>
      </c>
      <c r="AB48" s="27">
        <v>490793.0811090999</v>
      </c>
      <c r="AC48" s="27">
        <v>1069832.6672725999</v>
      </c>
      <c r="AD48" s="27">
        <v>1081837.1597828665</v>
      </c>
      <c r="AE48" s="27">
        <v>1017912.0346497665</v>
      </c>
    </row>
    <row r="49" spans="1:31" s="6" customFormat="1" ht="12.75">
      <c r="A49" s="28"/>
      <c r="B49" s="28" t="s">
        <v>66</v>
      </c>
      <c r="C49" s="28" t="s">
        <v>67</v>
      </c>
      <c r="D49" s="28" t="s">
        <v>17</v>
      </c>
      <c r="E49" s="28"/>
      <c r="F49" s="27">
        <v>26276576.971460346</v>
      </c>
      <c r="G49" s="27">
        <v>23801458.76500563</v>
      </c>
      <c r="H49" s="27">
        <v>23840857.001416255</v>
      </c>
      <c r="I49" s="27">
        <v>24415930.550965372</v>
      </c>
      <c r="J49" s="27">
        <v>29112821.287769165</v>
      </c>
      <c r="K49" s="27">
        <v>27957327.24433858</v>
      </c>
      <c r="L49" s="27">
        <v>27940334.69039661</v>
      </c>
      <c r="M49" s="27">
        <v>28305438.188860815</v>
      </c>
      <c r="N49" s="27">
        <v>30964480.34632836</v>
      </c>
      <c r="O49" s="27">
        <v>29410520.45933972</v>
      </c>
      <c r="P49" s="27">
        <v>28679391.000890814</v>
      </c>
      <c r="Q49" s="27">
        <v>26390772.18474894</v>
      </c>
      <c r="R49" s="27">
        <v>27430801.88788594</v>
      </c>
      <c r="S49" s="27">
        <v>25646562.04716799</v>
      </c>
      <c r="T49" s="27">
        <v>25225639.726626974</v>
      </c>
      <c r="U49" s="27">
        <v>25719766.717404485</v>
      </c>
      <c r="V49" s="27">
        <v>27408189.152388647</v>
      </c>
      <c r="W49" s="27">
        <v>27583489.233442772</v>
      </c>
      <c r="X49" s="27">
        <v>27752583.537490346</v>
      </c>
      <c r="Y49" s="27">
        <v>30676163.37218514</v>
      </c>
      <c r="Z49" s="27">
        <v>28576041.882220633</v>
      </c>
      <c r="AA49" s="27">
        <v>27732092.008563902</v>
      </c>
      <c r="AB49" s="27">
        <v>26790434.91217784</v>
      </c>
      <c r="AC49" s="27">
        <v>30682680.216858633</v>
      </c>
      <c r="AD49" s="27">
        <v>30359070.903999668</v>
      </c>
      <c r="AE49" s="27">
        <v>25859442.478106126</v>
      </c>
    </row>
    <row r="50" spans="1:31" ht="12.75">
      <c r="A50" s="21"/>
      <c r="B50" s="21" t="s">
        <v>68</v>
      </c>
      <c r="C50" s="21" t="s">
        <v>69</v>
      </c>
      <c r="D50" s="21" t="s">
        <v>7</v>
      </c>
      <c r="E50" s="21"/>
      <c r="F50" s="27">
        <v>2759538.5095388</v>
      </c>
      <c r="G50" s="27">
        <v>2508670.8062416003</v>
      </c>
      <c r="H50" s="27">
        <v>2257745.2929309667</v>
      </c>
      <c r="I50" s="27">
        <v>1710647.5855439666</v>
      </c>
      <c r="J50" s="27">
        <v>1910458.5481263336</v>
      </c>
      <c r="K50" s="27">
        <v>2021787.3677100001</v>
      </c>
      <c r="L50" s="27">
        <v>1697205.7649957666</v>
      </c>
      <c r="M50" s="27">
        <v>1716038.7583346334</v>
      </c>
      <c r="N50" s="27">
        <v>2220189.069354667</v>
      </c>
      <c r="O50" s="27">
        <v>2277261.499619333</v>
      </c>
      <c r="P50" s="27">
        <v>2152183.5170733337</v>
      </c>
      <c r="Q50" s="27">
        <v>1763780.4124028</v>
      </c>
      <c r="R50" s="27">
        <v>1529226.5029374666</v>
      </c>
      <c r="S50" s="27">
        <v>1747278.6552485002</v>
      </c>
      <c r="T50" s="27">
        <v>1681658.8071257335</v>
      </c>
      <c r="U50" s="27">
        <v>1843148.5761729334</v>
      </c>
      <c r="V50" s="27">
        <v>2023818.2288818997</v>
      </c>
      <c r="W50" s="27">
        <v>2079943.8406461</v>
      </c>
      <c r="X50" s="27">
        <v>1734887.0171376334</v>
      </c>
      <c r="Y50" s="27">
        <v>1676808.9364876666</v>
      </c>
      <c r="Z50" s="27">
        <v>1568263.7540210667</v>
      </c>
      <c r="AA50" s="27">
        <v>1365117.6175380333</v>
      </c>
      <c r="AB50" s="27">
        <v>1912945.2122242004</v>
      </c>
      <c r="AC50" s="27">
        <v>1843810.2607188</v>
      </c>
      <c r="AD50" s="27">
        <v>1581361.9620872333</v>
      </c>
      <c r="AE50" s="27">
        <v>1548016.8954869667</v>
      </c>
    </row>
    <row r="51" spans="1:31" ht="12.75">
      <c r="A51" s="21"/>
      <c r="B51" s="21" t="s">
        <v>70</v>
      </c>
      <c r="C51" s="21" t="s">
        <v>69</v>
      </c>
      <c r="D51" s="21" t="s">
        <v>9</v>
      </c>
      <c r="E51" s="21"/>
      <c r="F51" s="27">
        <v>3105357.633194667</v>
      </c>
      <c r="G51" s="27">
        <v>2740619.6270068</v>
      </c>
      <c r="H51" s="27">
        <v>2962860.048709</v>
      </c>
      <c r="I51" s="27">
        <v>2804808.554868833</v>
      </c>
      <c r="J51" s="27">
        <v>3032229.534026</v>
      </c>
      <c r="K51" s="27">
        <v>2998569.026442</v>
      </c>
      <c r="L51" s="27">
        <v>2914890.359740333</v>
      </c>
      <c r="M51" s="27">
        <v>2983657.827508233</v>
      </c>
      <c r="N51" s="27">
        <v>3196126.8087466666</v>
      </c>
      <c r="O51" s="27">
        <v>3079640.582984533</v>
      </c>
      <c r="P51" s="27">
        <v>2970909.6963483663</v>
      </c>
      <c r="Q51" s="27">
        <v>3139246.5152418334</v>
      </c>
      <c r="R51" s="27">
        <v>2826823.3750775335</v>
      </c>
      <c r="S51" s="27">
        <v>2934205.9729667665</v>
      </c>
      <c r="T51" s="27">
        <v>2768417.8201918337</v>
      </c>
      <c r="U51" s="27">
        <v>2827100.7839814667</v>
      </c>
      <c r="V51" s="27">
        <v>3026840.872407367</v>
      </c>
      <c r="W51" s="27">
        <v>2205849.9937217333</v>
      </c>
      <c r="X51" s="27">
        <v>2203164.1607334334</v>
      </c>
      <c r="Y51" s="27">
        <v>2056675.149742767</v>
      </c>
      <c r="Z51" s="27">
        <v>2154256.2723198</v>
      </c>
      <c r="AA51" s="27">
        <v>2001814.7261907668</v>
      </c>
      <c r="AB51" s="27">
        <v>2054215.5928264665</v>
      </c>
      <c r="AC51" s="27">
        <v>2088716.8522674665</v>
      </c>
      <c r="AD51" s="27">
        <v>2032369.5204072334</v>
      </c>
      <c r="AE51" s="27">
        <v>1593788.1315990333</v>
      </c>
    </row>
    <row r="52" spans="1:31" ht="12.75">
      <c r="A52" s="21"/>
      <c r="B52" s="21" t="s">
        <v>71</v>
      </c>
      <c r="C52" s="21" t="s">
        <v>69</v>
      </c>
      <c r="D52" s="21" t="s">
        <v>11</v>
      </c>
      <c r="E52" s="21"/>
      <c r="F52" s="27">
        <v>5145493.1231616</v>
      </c>
      <c r="G52" s="27">
        <v>4038175.6110266997</v>
      </c>
      <c r="H52" s="27">
        <v>3097263.7941270666</v>
      </c>
      <c r="I52" s="27">
        <v>2387888.4458238333</v>
      </c>
      <c r="J52" s="27">
        <v>1667480.4831120332</v>
      </c>
      <c r="K52" s="27">
        <v>1087811.4318419332</v>
      </c>
      <c r="L52" s="27">
        <v>772680.7001503333</v>
      </c>
      <c r="M52" s="27">
        <v>842612.4423504333</v>
      </c>
      <c r="N52" s="27">
        <v>995230.8618974334</v>
      </c>
      <c r="O52" s="27">
        <v>1019961.3637139666</v>
      </c>
      <c r="P52" s="27">
        <v>1439695.6890858668</v>
      </c>
      <c r="Q52" s="27">
        <v>1873271.1729050002</v>
      </c>
      <c r="R52" s="27">
        <v>729632.4510185332</v>
      </c>
      <c r="S52" s="27">
        <v>1130000.1136310333</v>
      </c>
      <c r="T52" s="27">
        <v>1432372.6397629</v>
      </c>
      <c r="U52" s="27">
        <v>1466486.4189393</v>
      </c>
      <c r="V52" s="27">
        <v>1205925.0127452</v>
      </c>
      <c r="W52" s="27">
        <v>1350666.5005504</v>
      </c>
      <c r="X52" s="27">
        <v>1967662.3461671001</v>
      </c>
      <c r="Y52" s="27">
        <v>1924518.7191879</v>
      </c>
      <c r="Z52" s="27">
        <v>1798240.8935509333</v>
      </c>
      <c r="AA52" s="27">
        <v>1247155.3277197666</v>
      </c>
      <c r="AB52" s="27">
        <v>1135467.6795326334</v>
      </c>
      <c r="AC52" s="27">
        <v>771284.9400120333</v>
      </c>
      <c r="AD52" s="27">
        <v>558207.7086578666</v>
      </c>
      <c r="AE52" s="27">
        <v>754892.4546544334</v>
      </c>
    </row>
    <row r="53" spans="1:31" ht="12.75">
      <c r="A53" s="21"/>
      <c r="B53" s="21" t="s">
        <v>72</v>
      </c>
      <c r="C53" s="21" t="s">
        <v>69</v>
      </c>
      <c r="D53" s="21" t="s">
        <v>13</v>
      </c>
      <c r="E53" s="21"/>
      <c r="F53" s="27">
        <v>10063879.725009732</v>
      </c>
      <c r="G53" s="27">
        <v>9198108.5044772</v>
      </c>
      <c r="H53" s="27">
        <v>8562969.9990758</v>
      </c>
      <c r="I53" s="27">
        <v>7146909.5343858665</v>
      </c>
      <c r="J53" s="27">
        <v>8347804.4562605</v>
      </c>
      <c r="K53" s="27">
        <v>8557396.734744</v>
      </c>
      <c r="L53" s="27">
        <v>7264473.749584334</v>
      </c>
      <c r="M53" s="27">
        <v>8787790.346292833</v>
      </c>
      <c r="N53" s="27">
        <v>8054950.738090666</v>
      </c>
      <c r="O53" s="27">
        <v>7586997.161637667</v>
      </c>
      <c r="P53" s="27">
        <v>8366427.8895607665</v>
      </c>
      <c r="Q53" s="27">
        <v>9011359.029442001</v>
      </c>
      <c r="R53" s="27">
        <v>9141564.8820507</v>
      </c>
      <c r="S53" s="27">
        <v>10249141.946868367</v>
      </c>
      <c r="T53" s="27">
        <v>12236398.618768133</v>
      </c>
      <c r="U53" s="27">
        <v>9338355.074988866</v>
      </c>
      <c r="V53" s="27">
        <v>8377171.199760733</v>
      </c>
      <c r="W53" s="27">
        <v>8635694.759872766</v>
      </c>
      <c r="X53" s="27">
        <v>7637858.898940966</v>
      </c>
      <c r="Y53" s="27">
        <v>6768173.3973579</v>
      </c>
      <c r="Z53" s="27">
        <v>7410901.479594433</v>
      </c>
      <c r="AA53" s="27">
        <v>6175766.5296745</v>
      </c>
      <c r="AB53" s="27">
        <v>7295357.688260401</v>
      </c>
      <c r="AC53" s="27">
        <v>6930278.970729033</v>
      </c>
      <c r="AD53" s="27">
        <v>6402297.325139467</v>
      </c>
      <c r="AE53" s="27">
        <v>6334852.646553934</v>
      </c>
    </row>
    <row r="54" spans="1:31" ht="12.75">
      <c r="A54" s="21"/>
      <c r="B54" s="21" t="s">
        <v>73</v>
      </c>
      <c r="C54" s="21" t="s">
        <v>69</v>
      </c>
      <c r="D54" s="21" t="s">
        <v>15</v>
      </c>
      <c r="E54" s="21"/>
      <c r="F54" s="27">
        <v>4498443.851319733</v>
      </c>
      <c r="G54" s="27">
        <v>3934334.4368713</v>
      </c>
      <c r="H54" s="27">
        <v>4369457.4260788</v>
      </c>
      <c r="I54" s="27">
        <v>4299870.0179314</v>
      </c>
      <c r="J54" s="27">
        <v>4182785.5071566673</v>
      </c>
      <c r="K54" s="27">
        <v>4156574.1343499995</v>
      </c>
      <c r="L54" s="27">
        <v>3691706.2869404666</v>
      </c>
      <c r="M54" s="27">
        <v>3876601.291936633</v>
      </c>
      <c r="N54" s="27">
        <v>3996204.3639466665</v>
      </c>
      <c r="O54" s="27">
        <v>3998961.656837033</v>
      </c>
      <c r="P54" s="27">
        <v>3781002.333000567</v>
      </c>
      <c r="Q54" s="27">
        <v>4010444.6470051333</v>
      </c>
      <c r="R54" s="27">
        <v>3745902.2256157333</v>
      </c>
      <c r="S54" s="27">
        <v>4446422.095790033</v>
      </c>
      <c r="T54" s="27">
        <v>3928883.2256872</v>
      </c>
      <c r="U54" s="27">
        <v>4036439.5247363006</v>
      </c>
      <c r="V54" s="27">
        <v>4515472.140711767</v>
      </c>
      <c r="W54" s="27">
        <v>3691188.783886267</v>
      </c>
      <c r="X54" s="27">
        <v>3702011.0211835667</v>
      </c>
      <c r="Y54" s="27">
        <v>3598116.4725520667</v>
      </c>
      <c r="Z54" s="27">
        <v>3774267.9670252334</v>
      </c>
      <c r="AA54" s="27">
        <v>3740396.0005045338</v>
      </c>
      <c r="AB54" s="27">
        <v>3751532.7778833667</v>
      </c>
      <c r="AC54" s="27">
        <v>3890341.378495</v>
      </c>
      <c r="AD54" s="27">
        <v>3594573.445976333</v>
      </c>
      <c r="AE54" s="27">
        <v>3493914.9221302336</v>
      </c>
    </row>
    <row r="55" spans="1:31" s="6" customFormat="1" ht="12.75">
      <c r="A55" s="28"/>
      <c r="B55" s="28" t="s">
        <v>74</v>
      </c>
      <c r="C55" s="28" t="s">
        <v>69</v>
      </c>
      <c r="D55" s="28" t="s">
        <v>17</v>
      </c>
      <c r="E55" s="28"/>
      <c r="F55" s="27">
        <v>25572759.977236632</v>
      </c>
      <c r="G55" s="27">
        <v>22419857.145015735</v>
      </c>
      <c r="H55" s="27">
        <v>21250223.752319098</v>
      </c>
      <c r="I55" s="27">
        <v>18350061.84949667</v>
      </c>
      <c r="J55" s="27">
        <v>19140817.391869802</v>
      </c>
      <c r="K55" s="27">
        <v>18822153.267632</v>
      </c>
      <c r="L55" s="27">
        <v>16340923.443669736</v>
      </c>
      <c r="M55" s="27">
        <v>18206671.852408234</v>
      </c>
      <c r="N55" s="27">
        <v>18462775.187041532</v>
      </c>
      <c r="O55" s="27">
        <v>17962816.456679232</v>
      </c>
      <c r="P55" s="27">
        <v>18710150.248495933</v>
      </c>
      <c r="Q55" s="27">
        <v>19798130.576155435</v>
      </c>
      <c r="R55" s="27">
        <v>17973226.007550735</v>
      </c>
      <c r="S55" s="27">
        <v>20507100.460106336</v>
      </c>
      <c r="T55" s="27">
        <v>22047827.9999065</v>
      </c>
      <c r="U55" s="27">
        <v>19511587.134596333</v>
      </c>
      <c r="V55" s="27">
        <v>19149241.993094765</v>
      </c>
      <c r="W55" s="27">
        <v>17963367.03791227</v>
      </c>
      <c r="X55" s="27">
        <v>17245584.954155438</v>
      </c>
      <c r="Y55" s="27">
        <v>16024350.795192668</v>
      </c>
      <c r="Z55" s="27">
        <v>16705862.776562667</v>
      </c>
      <c r="AA55" s="27">
        <v>14530236.280619401</v>
      </c>
      <c r="AB55" s="27">
        <v>16149472.7113115</v>
      </c>
      <c r="AC55" s="27">
        <v>15524390.110753335</v>
      </c>
      <c r="AD55" s="27">
        <v>14168787.404695734</v>
      </c>
      <c r="AE55" s="27">
        <v>13725474.845215833</v>
      </c>
    </row>
    <row r="56" spans="1:31" s="1" customFormat="1" ht="12.75">
      <c r="A56" s="20"/>
      <c r="B56" s="20" t="s">
        <v>75</v>
      </c>
      <c r="C56" s="20" t="s">
        <v>76</v>
      </c>
      <c r="D56" s="20" t="s">
        <v>17</v>
      </c>
      <c r="E56" s="20"/>
      <c r="F56" s="27">
        <v>69808272.9772948</v>
      </c>
      <c r="G56" s="27">
        <v>66191899.53355513</v>
      </c>
      <c r="H56" s="27">
        <v>65050146.892848216</v>
      </c>
      <c r="I56" s="27">
        <v>64487396.32480457</v>
      </c>
      <c r="J56" s="27">
        <v>74081546.27237785</v>
      </c>
      <c r="K56" s="27">
        <v>71177112.64355516</v>
      </c>
      <c r="L56" s="27">
        <v>67934620.62842138</v>
      </c>
      <c r="M56" s="27">
        <v>71653980.47244358</v>
      </c>
      <c r="N56" s="27">
        <v>74771049.45728876</v>
      </c>
      <c r="O56" s="27">
        <v>72588929.97049318</v>
      </c>
      <c r="P56" s="27">
        <v>72976847.22555088</v>
      </c>
      <c r="Q56" s="27">
        <v>71486801.84475829</v>
      </c>
      <c r="R56" s="27">
        <v>69266968.12573215</v>
      </c>
      <c r="S56" s="27">
        <v>74671496.23691843</v>
      </c>
      <c r="T56" s="27">
        <v>75652707.13571103</v>
      </c>
      <c r="U56" s="27">
        <v>72575867.86264211</v>
      </c>
      <c r="V56" s="27">
        <v>78488765.08629952</v>
      </c>
      <c r="W56" s="27">
        <v>74906764.93863194</v>
      </c>
      <c r="X56" s="27">
        <v>74214353.13734165</v>
      </c>
      <c r="Y56" s="27">
        <v>77798431.31044646</v>
      </c>
      <c r="Z56" s="27">
        <v>79563785.81282012</v>
      </c>
      <c r="AA56" s="27">
        <v>75825285.2686176</v>
      </c>
      <c r="AB56" s="27">
        <v>80007060.65331675</v>
      </c>
      <c r="AC56" s="27">
        <v>83070890.27777179</v>
      </c>
      <c r="AD56" s="27">
        <v>81032651.22595479</v>
      </c>
      <c r="AE56" s="27">
        <v>75552067.19890991</v>
      </c>
    </row>
    <row r="57" spans="6:27" s="1" customFormat="1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1" ht="15.75">
      <c r="A58" s="65" t="s">
        <v>112</v>
      </c>
      <c r="B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1"/>
      <c r="B59" s="1"/>
      <c r="C59" s="30" t="s">
        <v>77</v>
      </c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2.75">
      <c r="A60" s="1"/>
      <c r="B60" s="1"/>
      <c r="C60" s="30" t="s">
        <v>78</v>
      </c>
      <c r="D60" s="30"/>
      <c r="E60" s="30"/>
      <c r="F60" s="33">
        <v>1980</v>
      </c>
      <c r="G60" s="33">
        <f aca="true" t="shared" si="1" ref="G60:AD60">F60+1</f>
        <v>1981</v>
      </c>
      <c r="H60" s="33">
        <f t="shared" si="1"/>
        <v>1982</v>
      </c>
      <c r="I60" s="33">
        <f t="shared" si="1"/>
        <v>1983</v>
      </c>
      <c r="J60" s="33">
        <f t="shared" si="1"/>
        <v>1984</v>
      </c>
      <c r="K60" s="33">
        <f t="shared" si="1"/>
        <v>1985</v>
      </c>
      <c r="L60" s="33">
        <f t="shared" si="1"/>
        <v>1986</v>
      </c>
      <c r="M60" s="33">
        <f t="shared" si="1"/>
        <v>1987</v>
      </c>
      <c r="N60" s="33">
        <f t="shared" si="1"/>
        <v>1988</v>
      </c>
      <c r="O60" s="33">
        <f t="shared" si="1"/>
        <v>1989</v>
      </c>
      <c r="P60" s="33">
        <f t="shared" si="1"/>
        <v>1990</v>
      </c>
      <c r="Q60" s="33">
        <f t="shared" si="1"/>
        <v>1991</v>
      </c>
      <c r="R60" s="33">
        <f t="shared" si="1"/>
        <v>1992</v>
      </c>
      <c r="S60" s="33">
        <f t="shared" si="1"/>
        <v>1993</v>
      </c>
      <c r="T60" s="33">
        <f t="shared" si="1"/>
        <v>1994</v>
      </c>
      <c r="U60" s="33">
        <f t="shared" si="1"/>
        <v>1995</v>
      </c>
      <c r="V60" s="33">
        <f t="shared" si="1"/>
        <v>1996</v>
      </c>
      <c r="W60" s="33">
        <f t="shared" si="1"/>
        <v>1997</v>
      </c>
      <c r="X60" s="33">
        <f t="shared" si="1"/>
        <v>1998</v>
      </c>
      <c r="Y60" s="33">
        <f t="shared" si="1"/>
        <v>1999</v>
      </c>
      <c r="Z60" s="33">
        <f t="shared" si="1"/>
        <v>2000</v>
      </c>
      <c r="AA60" s="33">
        <f t="shared" si="1"/>
        <v>2001</v>
      </c>
      <c r="AB60" s="33">
        <f t="shared" si="1"/>
        <v>2002</v>
      </c>
      <c r="AC60" s="33">
        <f t="shared" si="1"/>
        <v>2003</v>
      </c>
      <c r="AD60" s="33">
        <f t="shared" si="1"/>
        <v>2004</v>
      </c>
      <c r="AE60" s="33">
        <f>AD60+1</f>
        <v>2005</v>
      </c>
    </row>
    <row r="61" spans="1:31" ht="12.75">
      <c r="A61" s="6"/>
      <c r="B61" s="6"/>
      <c r="C61" s="34" t="str">
        <f>C12</f>
        <v>Coal</v>
      </c>
      <c r="D61" s="35" t="str">
        <f>D12</f>
        <v>Total Consumption</v>
      </c>
      <c r="E61" s="35"/>
      <c r="F61" s="36">
        <f aca="true" t="shared" si="2" ref="F61:AD61">F12</f>
        <v>17958936.028597824</v>
      </c>
      <c r="G61" s="36">
        <f t="shared" si="2"/>
        <v>19970583.623533763</v>
      </c>
      <c r="H61" s="36">
        <f t="shared" si="2"/>
        <v>19959066.139112864</v>
      </c>
      <c r="I61" s="36">
        <f t="shared" si="2"/>
        <v>21721403.92434252</v>
      </c>
      <c r="J61" s="36">
        <f t="shared" si="2"/>
        <v>25827907.59273889</v>
      </c>
      <c r="K61" s="36">
        <f t="shared" si="2"/>
        <v>24397632.131584585</v>
      </c>
      <c r="L61" s="36">
        <f t="shared" si="2"/>
        <v>23653362.49435504</v>
      </c>
      <c r="M61" s="36">
        <f t="shared" si="2"/>
        <v>25141870.43117454</v>
      </c>
      <c r="N61" s="36">
        <f t="shared" si="2"/>
        <v>25343793.92391887</v>
      </c>
      <c r="O61" s="36">
        <f t="shared" si="2"/>
        <v>25215593.054474246</v>
      </c>
      <c r="P61" s="36">
        <f t="shared" si="2"/>
        <v>25587305.976164144</v>
      </c>
      <c r="Q61" s="36">
        <f t="shared" si="2"/>
        <v>25297899.08385391</v>
      </c>
      <c r="R61" s="36">
        <f t="shared" si="2"/>
        <v>23862940.23029547</v>
      </c>
      <c r="S61" s="36">
        <f t="shared" si="2"/>
        <v>28517833.729644116</v>
      </c>
      <c r="T61" s="36">
        <f t="shared" si="2"/>
        <v>28379239.40917755</v>
      </c>
      <c r="U61" s="36">
        <f t="shared" si="2"/>
        <v>27344514.010641288</v>
      </c>
      <c r="V61" s="36">
        <f t="shared" si="2"/>
        <v>31931333.940816112</v>
      </c>
      <c r="W61" s="36">
        <f t="shared" si="2"/>
        <v>29359908.667276904</v>
      </c>
      <c r="X61" s="36">
        <f t="shared" si="2"/>
        <v>29216184.645695858</v>
      </c>
      <c r="Y61" s="36">
        <f t="shared" si="2"/>
        <v>31097917.14306865</v>
      </c>
      <c r="Z61" s="36">
        <f t="shared" si="2"/>
        <v>34281881.15403683</v>
      </c>
      <c r="AA61" s="36">
        <f t="shared" si="2"/>
        <v>33562956.979434304</v>
      </c>
      <c r="AB61" s="36">
        <f t="shared" si="2"/>
        <v>37067153.029827416</v>
      </c>
      <c r="AC61" s="36">
        <f t="shared" si="2"/>
        <v>36863819.95015982</v>
      </c>
      <c r="AD61" s="36">
        <f t="shared" si="2"/>
        <v>36504792.91725938</v>
      </c>
      <c r="AE61" s="36">
        <f>AE12</f>
        <v>35967149.87558794</v>
      </c>
    </row>
    <row r="62" spans="1:31" ht="12.75">
      <c r="A62" s="1"/>
      <c r="B62" s="1"/>
      <c r="C62" s="37" t="s">
        <v>111</v>
      </c>
      <c r="D62" s="30" t="str">
        <f>D49</f>
        <v>Total Consumption</v>
      </c>
      <c r="E62" s="30"/>
      <c r="F62" s="36">
        <f>F49-F63</f>
        <v>24349586.930496812</v>
      </c>
      <c r="G62" s="36">
        <f aca="true" t="shared" si="3" ref="G62:AD62">G49-G63</f>
        <v>22110327.057085298</v>
      </c>
      <c r="H62" s="36">
        <f t="shared" si="3"/>
        <v>21149550.308785368</v>
      </c>
      <c r="I62" s="36">
        <f t="shared" si="3"/>
        <v>21708728.235974774</v>
      </c>
      <c r="J62" s="36">
        <f t="shared" si="3"/>
        <v>23139798.48703229</v>
      </c>
      <c r="K62" s="36">
        <f t="shared" si="3"/>
        <v>22463925.449188508</v>
      </c>
      <c r="L62" s="36">
        <f t="shared" si="3"/>
        <v>24167023.59646449</v>
      </c>
      <c r="M62" s="36">
        <f t="shared" si="3"/>
        <v>24622231.160341848</v>
      </c>
      <c r="N62" s="36">
        <f t="shared" si="3"/>
        <v>26625119.09792023</v>
      </c>
      <c r="O62" s="36">
        <f t="shared" si="3"/>
        <v>25059146.45666122</v>
      </c>
      <c r="P62" s="36">
        <f t="shared" si="3"/>
        <v>25164696.52150194</v>
      </c>
      <c r="Q62" s="36">
        <f t="shared" si="3"/>
        <v>23399616.87698117</v>
      </c>
      <c r="R62" s="36">
        <f t="shared" si="3"/>
        <v>23634201.61817746</v>
      </c>
      <c r="S62" s="36">
        <f t="shared" si="3"/>
        <v>23790800.86237276</v>
      </c>
      <c r="T62" s="36">
        <f t="shared" si="3"/>
        <v>23467386.983381916</v>
      </c>
      <c r="U62" s="36">
        <f t="shared" si="3"/>
        <v>24608044.488665782</v>
      </c>
      <c r="V62" s="36">
        <f t="shared" si="3"/>
        <v>25058200.472427648</v>
      </c>
      <c r="W62" s="36">
        <f t="shared" si="3"/>
        <v>24303739.684130583</v>
      </c>
      <c r="X62" s="36">
        <f t="shared" si="3"/>
        <v>24572974.573596187</v>
      </c>
      <c r="Y62" s="36">
        <f t="shared" si="3"/>
        <v>25777950.19575111</v>
      </c>
      <c r="Z62" s="36">
        <f t="shared" si="3"/>
        <v>24667320.87307816</v>
      </c>
      <c r="AA62" s="36">
        <f t="shared" si="3"/>
        <v>25227797.84999485</v>
      </c>
      <c r="AB62" s="36">
        <f t="shared" si="3"/>
        <v>24391878.167098798</v>
      </c>
      <c r="AC62" s="36">
        <f t="shared" si="3"/>
        <v>26853083.796954636</v>
      </c>
      <c r="AD62" s="36">
        <f t="shared" si="3"/>
        <v>27022302.975420106</v>
      </c>
      <c r="AE62" s="36">
        <f>AE49-AE63</f>
        <v>25235357.36955882</v>
      </c>
    </row>
    <row r="63" spans="1:31" ht="12.75">
      <c r="A63" s="1"/>
      <c r="B63" s="1"/>
      <c r="C63" s="37" t="s">
        <v>87</v>
      </c>
      <c r="D63" s="30"/>
      <c r="E63" s="30"/>
      <c r="F63" s="36">
        <f>F33</f>
        <v>1926990.0409635333</v>
      </c>
      <c r="G63" s="36">
        <f aca="true" t="shared" si="4" ref="G63:AD63">G33</f>
        <v>1691131.7079203299</v>
      </c>
      <c r="H63" s="36">
        <f t="shared" si="4"/>
        <v>2691306.6926308866</v>
      </c>
      <c r="I63" s="36">
        <f t="shared" si="4"/>
        <v>2707202.314990599</v>
      </c>
      <c r="J63" s="36">
        <f t="shared" si="4"/>
        <v>5973022.800736874</v>
      </c>
      <c r="K63" s="36">
        <f t="shared" si="4"/>
        <v>5493401.795150071</v>
      </c>
      <c r="L63" s="36">
        <f t="shared" si="4"/>
        <v>3773311.093932123</v>
      </c>
      <c r="M63" s="36">
        <f t="shared" si="4"/>
        <v>3683207.028518968</v>
      </c>
      <c r="N63" s="36">
        <f t="shared" si="4"/>
        <v>4339361.248408127</v>
      </c>
      <c r="O63" s="36">
        <f t="shared" si="4"/>
        <v>4351374.002678499</v>
      </c>
      <c r="P63" s="36">
        <f t="shared" si="4"/>
        <v>3514694.479388875</v>
      </c>
      <c r="Q63" s="36">
        <f t="shared" si="4"/>
        <v>2991155.307767771</v>
      </c>
      <c r="R63" s="36">
        <f t="shared" si="4"/>
        <v>3796600.2697084807</v>
      </c>
      <c r="S63" s="36">
        <f t="shared" si="4"/>
        <v>1855761.184795229</v>
      </c>
      <c r="T63" s="36">
        <f t="shared" si="4"/>
        <v>1758252.743245057</v>
      </c>
      <c r="U63" s="36">
        <f t="shared" si="4"/>
        <v>1111722.228738704</v>
      </c>
      <c r="V63" s="36">
        <f t="shared" si="4"/>
        <v>2349988.679961</v>
      </c>
      <c r="W63" s="36">
        <f t="shared" si="4"/>
        <v>3279749.54931219</v>
      </c>
      <c r="X63" s="36">
        <f t="shared" si="4"/>
        <v>3179608.9638941567</v>
      </c>
      <c r="Y63" s="36">
        <f t="shared" si="4"/>
        <v>4898213.176434032</v>
      </c>
      <c r="Z63" s="36">
        <f t="shared" si="4"/>
        <v>3908721.009142475</v>
      </c>
      <c r="AA63" s="36">
        <f t="shared" si="4"/>
        <v>2504294.158569052</v>
      </c>
      <c r="AB63" s="36">
        <f t="shared" si="4"/>
        <v>2398556.7450790415</v>
      </c>
      <c r="AC63" s="36">
        <f t="shared" si="4"/>
        <v>3829596.4199039964</v>
      </c>
      <c r="AD63" s="36">
        <f t="shared" si="4"/>
        <v>3336767.9285795605</v>
      </c>
      <c r="AE63" s="36">
        <f>AE33</f>
        <v>624085.1085473079</v>
      </c>
    </row>
    <row r="64" spans="1:31" ht="12.75">
      <c r="A64" s="6"/>
      <c r="B64" s="6"/>
      <c r="C64" s="34" t="str">
        <f>C55</f>
        <v>Natural Gas</v>
      </c>
      <c r="D64" s="35" t="str">
        <f>D55</f>
        <v>Total Consumption</v>
      </c>
      <c r="E64" s="35"/>
      <c r="F64" s="36">
        <f aca="true" t="shared" si="5" ref="F64:AD64">F55</f>
        <v>25572759.977236632</v>
      </c>
      <c r="G64" s="36">
        <f t="shared" si="5"/>
        <v>22419857.145015735</v>
      </c>
      <c r="H64" s="36">
        <f t="shared" si="5"/>
        <v>21250223.752319098</v>
      </c>
      <c r="I64" s="36">
        <f t="shared" si="5"/>
        <v>18350061.84949667</v>
      </c>
      <c r="J64" s="36">
        <f t="shared" si="5"/>
        <v>19140817.391869802</v>
      </c>
      <c r="K64" s="36">
        <f t="shared" si="5"/>
        <v>18822153.267632</v>
      </c>
      <c r="L64" s="36">
        <f t="shared" si="5"/>
        <v>16340923.443669736</v>
      </c>
      <c r="M64" s="36">
        <f t="shared" si="5"/>
        <v>18206671.852408234</v>
      </c>
      <c r="N64" s="36">
        <f t="shared" si="5"/>
        <v>18462775.187041532</v>
      </c>
      <c r="O64" s="36">
        <f t="shared" si="5"/>
        <v>17962816.456679232</v>
      </c>
      <c r="P64" s="36">
        <f t="shared" si="5"/>
        <v>18710150.248495933</v>
      </c>
      <c r="Q64" s="36">
        <f t="shared" si="5"/>
        <v>19798130.576155435</v>
      </c>
      <c r="R64" s="36">
        <f t="shared" si="5"/>
        <v>17973226.007550735</v>
      </c>
      <c r="S64" s="36">
        <f t="shared" si="5"/>
        <v>20507100.460106336</v>
      </c>
      <c r="T64" s="36">
        <f t="shared" si="5"/>
        <v>22047827.9999065</v>
      </c>
      <c r="U64" s="36">
        <f t="shared" si="5"/>
        <v>19511587.134596333</v>
      </c>
      <c r="V64" s="36">
        <f t="shared" si="5"/>
        <v>19149241.993094765</v>
      </c>
      <c r="W64" s="36">
        <f t="shared" si="5"/>
        <v>17963367.03791227</v>
      </c>
      <c r="X64" s="36">
        <f t="shared" si="5"/>
        <v>17245584.954155438</v>
      </c>
      <c r="Y64" s="36">
        <f t="shared" si="5"/>
        <v>16024350.795192668</v>
      </c>
      <c r="Z64" s="36">
        <f t="shared" si="5"/>
        <v>16705862.776562667</v>
      </c>
      <c r="AA64" s="36">
        <f t="shared" si="5"/>
        <v>14530236.280619401</v>
      </c>
      <c r="AB64" s="36">
        <f t="shared" si="5"/>
        <v>16149472.7113115</v>
      </c>
      <c r="AC64" s="36">
        <f t="shared" si="5"/>
        <v>15524390.110753335</v>
      </c>
      <c r="AD64" s="36">
        <f t="shared" si="5"/>
        <v>14168787.404695734</v>
      </c>
      <c r="AE64" s="36">
        <f>AE55</f>
        <v>13725474.845215833</v>
      </c>
    </row>
    <row r="65" spans="1:31" ht="12.75">
      <c r="A65" s="1"/>
      <c r="B65" s="1"/>
      <c r="C65" s="30" t="s">
        <v>79</v>
      </c>
      <c r="D65" s="31"/>
      <c r="E65" s="31"/>
      <c r="F65" s="38">
        <f aca="true" t="shared" si="6" ref="F65:AE65">SUM(F61:F64)</f>
        <v>69808272.9772948</v>
      </c>
      <c r="G65" s="38">
        <f t="shared" si="6"/>
        <v>66191899.53355512</v>
      </c>
      <c r="H65" s="38">
        <f t="shared" si="6"/>
        <v>65050146.892848216</v>
      </c>
      <c r="I65" s="38">
        <f t="shared" si="6"/>
        <v>64487396.32480457</v>
      </c>
      <c r="J65" s="38">
        <f t="shared" si="6"/>
        <v>74081546.27237785</v>
      </c>
      <c r="K65" s="38">
        <f t="shared" si="6"/>
        <v>71177112.64355516</v>
      </c>
      <c r="L65" s="38">
        <f t="shared" si="6"/>
        <v>67934620.6284214</v>
      </c>
      <c r="M65" s="38">
        <f t="shared" si="6"/>
        <v>71653980.4724436</v>
      </c>
      <c r="N65" s="38">
        <f t="shared" si="6"/>
        <v>74771049.45728876</v>
      </c>
      <c r="O65" s="38">
        <f t="shared" si="6"/>
        <v>72588929.9704932</v>
      </c>
      <c r="P65" s="38">
        <f t="shared" si="6"/>
        <v>72976847.22555089</v>
      </c>
      <c r="Q65" s="38">
        <f t="shared" si="6"/>
        <v>71486801.84475829</v>
      </c>
      <c r="R65" s="38">
        <f t="shared" si="6"/>
        <v>69266968.12573214</v>
      </c>
      <c r="S65" s="38">
        <f t="shared" si="6"/>
        <v>74671496.23691845</v>
      </c>
      <c r="T65" s="38">
        <f t="shared" si="6"/>
        <v>75652707.13571103</v>
      </c>
      <c r="U65" s="38">
        <f t="shared" si="6"/>
        <v>72575867.86264211</v>
      </c>
      <c r="V65" s="38">
        <f t="shared" si="6"/>
        <v>78488765.08629952</v>
      </c>
      <c r="W65" s="38">
        <f t="shared" si="6"/>
        <v>74906764.93863194</v>
      </c>
      <c r="X65" s="38">
        <f t="shared" si="6"/>
        <v>74214353.13734165</v>
      </c>
      <c r="Y65" s="38">
        <f t="shared" si="6"/>
        <v>77798431.31044646</v>
      </c>
      <c r="Z65" s="38">
        <f t="shared" si="6"/>
        <v>79563785.81282012</v>
      </c>
      <c r="AA65" s="38">
        <f t="shared" si="6"/>
        <v>75825285.2686176</v>
      </c>
      <c r="AB65" s="38">
        <f t="shared" si="6"/>
        <v>80007060.65331675</v>
      </c>
      <c r="AC65" s="38">
        <f t="shared" si="6"/>
        <v>83070890.27777177</v>
      </c>
      <c r="AD65" s="38">
        <f t="shared" si="6"/>
        <v>81032651.22595477</v>
      </c>
      <c r="AE65" s="38">
        <f t="shared" si="6"/>
        <v>75552067.1989099</v>
      </c>
    </row>
    <row r="66" spans="1:31" ht="12.75">
      <c r="A66" s="1"/>
      <c r="B66" s="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4"/>
      <c r="B68" s="4"/>
      <c r="C68" s="30" t="s">
        <v>80</v>
      </c>
      <c r="D68" s="31"/>
      <c r="E68" s="31"/>
      <c r="F68" s="33">
        <v>1980</v>
      </c>
      <c r="G68" s="33">
        <f aca="true" t="shared" si="7" ref="G68:AD68">F68+1</f>
        <v>1981</v>
      </c>
      <c r="H68" s="33">
        <f t="shared" si="7"/>
        <v>1982</v>
      </c>
      <c r="I68" s="33">
        <f t="shared" si="7"/>
        <v>1983</v>
      </c>
      <c r="J68" s="33">
        <f t="shared" si="7"/>
        <v>1984</v>
      </c>
      <c r="K68" s="33">
        <f t="shared" si="7"/>
        <v>1985</v>
      </c>
      <c r="L68" s="33">
        <f t="shared" si="7"/>
        <v>1986</v>
      </c>
      <c r="M68" s="33">
        <f t="shared" si="7"/>
        <v>1987</v>
      </c>
      <c r="N68" s="33">
        <f t="shared" si="7"/>
        <v>1988</v>
      </c>
      <c r="O68" s="33">
        <f t="shared" si="7"/>
        <v>1989</v>
      </c>
      <c r="P68" s="33">
        <f t="shared" si="7"/>
        <v>1990</v>
      </c>
      <c r="Q68" s="33">
        <f t="shared" si="7"/>
        <v>1991</v>
      </c>
      <c r="R68" s="33">
        <f t="shared" si="7"/>
        <v>1992</v>
      </c>
      <c r="S68" s="33">
        <f t="shared" si="7"/>
        <v>1993</v>
      </c>
      <c r="T68" s="33">
        <f t="shared" si="7"/>
        <v>1994</v>
      </c>
      <c r="U68" s="33">
        <f t="shared" si="7"/>
        <v>1995</v>
      </c>
      <c r="V68" s="33">
        <f t="shared" si="7"/>
        <v>1996</v>
      </c>
      <c r="W68" s="33">
        <f t="shared" si="7"/>
        <v>1997</v>
      </c>
      <c r="X68" s="33">
        <f t="shared" si="7"/>
        <v>1998</v>
      </c>
      <c r="Y68" s="33">
        <f t="shared" si="7"/>
        <v>1999</v>
      </c>
      <c r="Z68" s="33">
        <f t="shared" si="7"/>
        <v>2000</v>
      </c>
      <c r="AA68" s="33">
        <f t="shared" si="7"/>
        <v>2001</v>
      </c>
      <c r="AB68" s="33">
        <f t="shared" si="7"/>
        <v>2002</v>
      </c>
      <c r="AC68" s="33">
        <f t="shared" si="7"/>
        <v>2003</v>
      </c>
      <c r="AD68" s="33">
        <f t="shared" si="7"/>
        <v>2004</v>
      </c>
      <c r="AE68" s="33">
        <f>AD68+1</f>
        <v>2005</v>
      </c>
    </row>
    <row r="69" spans="1:31" ht="12.75">
      <c r="A69" s="4"/>
      <c r="B69" s="4"/>
      <c r="C69" s="39" t="s">
        <v>81</v>
      </c>
      <c r="D69" s="31"/>
      <c r="E69" s="31"/>
      <c r="F69" s="36">
        <f aca="true" t="shared" si="8" ref="F69:AD69">SUM(F11,F21,F27,F32,F54)</f>
        <v>5043917.947632045</v>
      </c>
      <c r="G69" s="36">
        <f t="shared" si="8"/>
        <v>4318598.746993152</v>
      </c>
      <c r="H69" s="36">
        <f t="shared" si="8"/>
        <v>4817279.533064627</v>
      </c>
      <c r="I69" s="36">
        <f t="shared" si="8"/>
        <v>4761989.963358596</v>
      </c>
      <c r="J69" s="36">
        <f t="shared" si="8"/>
        <v>4448811.993171989</v>
      </c>
      <c r="K69" s="36">
        <f t="shared" si="8"/>
        <v>4526331.032237769</v>
      </c>
      <c r="L69" s="36">
        <f t="shared" si="8"/>
        <v>3985077.285003448</v>
      </c>
      <c r="M69" s="36">
        <f t="shared" si="8"/>
        <v>4188389.534689089</v>
      </c>
      <c r="N69" s="36">
        <f t="shared" si="8"/>
        <v>4345322.465361236</v>
      </c>
      <c r="O69" s="36">
        <f t="shared" si="8"/>
        <v>4359542.221534273</v>
      </c>
      <c r="P69" s="36">
        <f t="shared" si="8"/>
        <v>4064684.110303768</v>
      </c>
      <c r="Q69" s="36">
        <f t="shared" si="8"/>
        <v>4318232.842057396</v>
      </c>
      <c r="R69" s="36">
        <f t="shared" si="8"/>
        <v>4007105.6579556027</v>
      </c>
      <c r="S69" s="36">
        <f t="shared" si="8"/>
        <v>4720073.050554206</v>
      </c>
      <c r="T69" s="36">
        <f t="shared" si="8"/>
        <v>4192865.962966218</v>
      </c>
      <c r="U69" s="36">
        <f t="shared" si="8"/>
        <v>4390509.426642055</v>
      </c>
      <c r="V69" s="36">
        <f t="shared" si="8"/>
        <v>4995866.466962968</v>
      </c>
      <c r="W69" s="36">
        <f t="shared" si="8"/>
        <v>4248262.309362238</v>
      </c>
      <c r="X69" s="36">
        <f t="shared" si="8"/>
        <v>4285617.244712654</v>
      </c>
      <c r="Y69" s="36">
        <f t="shared" si="8"/>
        <v>4500681.775106065</v>
      </c>
      <c r="Z69" s="36">
        <f t="shared" si="8"/>
        <v>4376008.390760647</v>
      </c>
      <c r="AA69" s="36">
        <f t="shared" si="8"/>
        <v>4186505.5984647423</v>
      </c>
      <c r="AB69" s="36">
        <f t="shared" si="8"/>
        <v>4277082.123943151</v>
      </c>
      <c r="AC69" s="36">
        <f t="shared" si="8"/>
        <v>4446284.939961968</v>
      </c>
      <c r="AD69" s="36">
        <f t="shared" si="8"/>
        <v>4106760.577027116</v>
      </c>
      <c r="AE69" s="36">
        <f>SUM(AE11,AE21,AE27,AE32,AE54)</f>
        <v>3985764.882878975</v>
      </c>
    </row>
    <row r="70" spans="1:31" ht="12.75">
      <c r="A70" s="1"/>
      <c r="B70" s="1"/>
      <c r="C70" s="39" t="s">
        <v>82</v>
      </c>
      <c r="D70" s="31"/>
      <c r="E70" s="31"/>
      <c r="F70" s="36">
        <f aca="true" t="shared" si="9" ref="F70:AD70">SUM(F8,F18,F25,F30,F38,F45,F51)</f>
        <v>3459173.252564052</v>
      </c>
      <c r="G70" s="36">
        <f t="shared" si="9"/>
        <v>3035353.1032281886</v>
      </c>
      <c r="H70" s="36">
        <f t="shared" si="9"/>
        <v>3212646.4852826027</v>
      </c>
      <c r="I70" s="36">
        <f t="shared" si="9"/>
        <v>3352617.532182076</v>
      </c>
      <c r="J70" s="36">
        <f t="shared" si="9"/>
        <v>3624231.982463583</v>
      </c>
      <c r="K70" s="36">
        <f t="shared" si="9"/>
        <v>3437764.027111677</v>
      </c>
      <c r="L70" s="36">
        <f t="shared" si="9"/>
        <v>3191071.8189234636</v>
      </c>
      <c r="M70" s="36">
        <f t="shared" si="9"/>
        <v>3241226.7116467245</v>
      </c>
      <c r="N70" s="36">
        <f t="shared" si="9"/>
        <v>3494227.0705834413</v>
      </c>
      <c r="O70" s="36">
        <f t="shared" si="9"/>
        <v>3383262.8296710104</v>
      </c>
      <c r="P70" s="36">
        <f t="shared" si="9"/>
        <v>3235061.0872790334</v>
      </c>
      <c r="Q70" s="36">
        <f t="shared" si="9"/>
        <v>3397169.8047401505</v>
      </c>
      <c r="R70" s="36">
        <f t="shared" si="9"/>
        <v>3135442.2324694945</v>
      </c>
      <c r="S70" s="36">
        <f t="shared" si="9"/>
        <v>3331207.3206838854</v>
      </c>
      <c r="T70" s="36">
        <f t="shared" si="9"/>
        <v>3098148.568163031</v>
      </c>
      <c r="U70" s="36">
        <f t="shared" si="9"/>
        <v>3234434.071312565</v>
      </c>
      <c r="V70" s="36">
        <f t="shared" si="9"/>
        <v>3536155.664460031</v>
      </c>
      <c r="W70" s="36">
        <f t="shared" si="9"/>
        <v>2551219.4588360596</v>
      </c>
      <c r="X70" s="36">
        <f t="shared" si="9"/>
        <v>2569349.418222534</v>
      </c>
      <c r="Y70" s="36">
        <f t="shared" si="9"/>
        <v>2429219.49240143</v>
      </c>
      <c r="Z70" s="36">
        <f t="shared" si="9"/>
        <v>2557802.1872114344</v>
      </c>
      <c r="AA70" s="36">
        <f t="shared" si="9"/>
        <v>2455587.502240886</v>
      </c>
      <c r="AB70" s="36">
        <f t="shared" si="9"/>
        <v>2437524.242680921</v>
      </c>
      <c r="AC70" s="36">
        <f t="shared" si="9"/>
        <v>2497694.5510772523</v>
      </c>
      <c r="AD70" s="36">
        <f t="shared" si="9"/>
        <v>2399980.0241487557</v>
      </c>
      <c r="AE70" s="36">
        <f>SUM(AE8,AE18,AE25,AE30,AE38,AE45,AE51)</f>
        <v>1816804.5735455533</v>
      </c>
    </row>
    <row r="71" spans="1:31" ht="12.75">
      <c r="A71" s="1"/>
      <c r="B71" s="1"/>
      <c r="C71" s="40" t="s">
        <v>83</v>
      </c>
      <c r="D71" s="30"/>
      <c r="E71" s="30"/>
      <c r="F71" s="36">
        <f aca="true" t="shared" si="10" ref="F71:AD71">SUM(F10,F13,F19,F26,F31,F35,F39,F42,F47,F53)</f>
        <v>19414619.93792747</v>
      </c>
      <c r="G71" s="36">
        <f t="shared" si="10"/>
        <v>17077684.624957535</v>
      </c>
      <c r="H71" s="36">
        <f t="shared" si="10"/>
        <v>16984542.003621604</v>
      </c>
      <c r="I71" s="36">
        <f t="shared" si="10"/>
        <v>15588343.628523063</v>
      </c>
      <c r="J71" s="36">
        <f t="shared" si="10"/>
        <v>21436673.051884905</v>
      </c>
      <c r="K71" s="36">
        <f t="shared" si="10"/>
        <v>19998323.958522696</v>
      </c>
      <c r="L71" s="36">
        <f t="shared" si="10"/>
        <v>17949858.989186544</v>
      </c>
      <c r="M71" s="36">
        <f t="shared" si="10"/>
        <v>19414853.853823658</v>
      </c>
      <c r="N71" s="36">
        <f t="shared" si="10"/>
        <v>20643313.837899067</v>
      </c>
      <c r="O71" s="36">
        <f t="shared" si="10"/>
        <v>19287600.484194998</v>
      </c>
      <c r="P71" s="36">
        <f t="shared" si="10"/>
        <v>19631482.884361394</v>
      </c>
      <c r="Q71" s="36">
        <f t="shared" si="10"/>
        <v>18855260.27912317</v>
      </c>
      <c r="R71" s="36">
        <f t="shared" si="10"/>
        <v>20077538.591086105</v>
      </c>
      <c r="S71" s="36">
        <f t="shared" si="10"/>
        <v>19128268.23367425</v>
      </c>
      <c r="T71" s="36">
        <f t="shared" si="10"/>
        <v>21683287.189422477</v>
      </c>
      <c r="U71" s="36">
        <f t="shared" si="10"/>
        <v>17430431.883072183</v>
      </c>
      <c r="V71" s="36">
        <f t="shared" si="10"/>
        <v>18333952.843161587</v>
      </c>
      <c r="W71" s="36">
        <f t="shared" si="10"/>
        <v>18911080.61001751</v>
      </c>
      <c r="X71" s="36">
        <f t="shared" si="10"/>
        <v>17577481.99410019</v>
      </c>
      <c r="Y71" s="36">
        <f t="shared" si="10"/>
        <v>17981993.479225844</v>
      </c>
      <c r="Z71" s="36">
        <f t="shared" si="10"/>
        <v>17725986.700754717</v>
      </c>
      <c r="AA71" s="36">
        <f t="shared" si="10"/>
        <v>16658410.099845303</v>
      </c>
      <c r="AB71" s="36">
        <f t="shared" si="10"/>
        <v>17062845.203342028</v>
      </c>
      <c r="AC71" s="36">
        <f t="shared" si="10"/>
        <v>18286566.1200927</v>
      </c>
      <c r="AD71" s="36">
        <f t="shared" si="10"/>
        <v>18055599.68060331</v>
      </c>
      <c r="AE71" s="36">
        <f>SUM(AE10,AE13,AE19,AE26,AE31,AE35,AE39,AE42,AE47,AE53)</f>
        <v>14590889.445823967</v>
      </c>
    </row>
    <row r="72" spans="1:31" ht="12.75">
      <c r="A72" s="4"/>
      <c r="B72" s="4"/>
      <c r="C72" s="39" t="s">
        <v>84</v>
      </c>
      <c r="D72" s="31"/>
      <c r="E72" s="31"/>
      <c r="F72" s="36">
        <f aca="true" t="shared" si="11" ref="F72:AD72">SUM(F7,F15,F17,F23,F29,F34,F37,F44,F50)</f>
        <v>19056003.195192933</v>
      </c>
      <c r="G72" s="36">
        <f t="shared" si="11"/>
        <v>18174408.549434636</v>
      </c>
      <c r="H72" s="36">
        <f t="shared" si="11"/>
        <v>17489871.86460245</v>
      </c>
      <c r="I72" s="36">
        <f t="shared" si="11"/>
        <v>17010006.775784723</v>
      </c>
      <c r="J72" s="36">
        <f t="shared" si="11"/>
        <v>17593614.574816704</v>
      </c>
      <c r="K72" s="36">
        <f t="shared" si="11"/>
        <v>18369830.972092427</v>
      </c>
      <c r="L72" s="36">
        <f t="shared" si="11"/>
        <v>18826630.774306912</v>
      </c>
      <c r="M72" s="36">
        <f t="shared" si="11"/>
        <v>19270333.689030044</v>
      </c>
      <c r="N72" s="36">
        <f t="shared" si="11"/>
        <v>20248485.809092887</v>
      </c>
      <c r="O72" s="36">
        <f t="shared" si="11"/>
        <v>19608960.650329113</v>
      </c>
      <c r="P72" s="36">
        <f t="shared" si="11"/>
        <v>19309889.441795297</v>
      </c>
      <c r="Q72" s="36">
        <f t="shared" si="11"/>
        <v>18019236.593218986</v>
      </c>
      <c r="R72" s="36">
        <f t="shared" si="11"/>
        <v>17773819.42089641</v>
      </c>
      <c r="S72" s="36">
        <f t="shared" si="11"/>
        <v>18122911.314150754</v>
      </c>
      <c r="T72" s="36">
        <f t="shared" si="11"/>
        <v>17188939.98457118</v>
      </c>
      <c r="U72" s="36">
        <f t="shared" si="11"/>
        <v>19043493.26189869</v>
      </c>
      <c r="V72" s="36">
        <f t="shared" si="11"/>
        <v>18878367.74129271</v>
      </c>
      <c r="W72" s="36">
        <f t="shared" si="11"/>
        <v>18692354.256530177</v>
      </c>
      <c r="X72" s="36">
        <f t="shared" si="11"/>
        <v>18725947.58701755</v>
      </c>
      <c r="Y72" s="36">
        <f t="shared" si="11"/>
        <v>19839068.971793517</v>
      </c>
      <c r="Z72" s="36">
        <f t="shared" si="11"/>
        <v>18774500.211774923</v>
      </c>
      <c r="AA72" s="36">
        <f t="shared" si="11"/>
        <v>17512642.743899588</v>
      </c>
      <c r="AB72" s="36">
        <f t="shared" si="11"/>
        <v>17980970.525128543</v>
      </c>
      <c r="AC72" s="36">
        <f t="shared" si="11"/>
        <v>19747284.88030543</v>
      </c>
      <c r="AD72" s="36">
        <f t="shared" si="11"/>
        <v>19088484.546499476</v>
      </c>
      <c r="AE72" s="36">
        <f>SUM(AE7,AE15,AE17,AE23,AE29,AE34,AE37,AE44,AE50)</f>
        <v>17997090.10721796</v>
      </c>
    </row>
    <row r="73" spans="1:31" ht="12.75">
      <c r="A73" s="1"/>
      <c r="B73" s="1"/>
      <c r="C73" s="39" t="s">
        <v>85</v>
      </c>
      <c r="D73" s="31"/>
      <c r="E73" s="31"/>
      <c r="F73" s="36">
        <f aca="true" t="shared" si="12" ref="F73:AD73">SUM(F9,F20,F41,F46,F52)</f>
        <v>22834511.508966204</v>
      </c>
      <c r="G73" s="36">
        <f t="shared" si="12"/>
        <v>23585906.34954948</v>
      </c>
      <c r="H73" s="36">
        <f t="shared" si="12"/>
        <v>22545879.814879462</v>
      </c>
      <c r="I73" s="36">
        <f t="shared" si="12"/>
        <v>23774500.714013327</v>
      </c>
      <c r="J73" s="36">
        <f t="shared" si="12"/>
        <v>26978155.806852404</v>
      </c>
      <c r="K73" s="36">
        <f t="shared" si="12"/>
        <v>24844848.08104652</v>
      </c>
      <c r="L73" s="36">
        <f t="shared" si="12"/>
        <v>23982015.178742517</v>
      </c>
      <c r="M73" s="36">
        <f t="shared" si="12"/>
        <v>25539205.497268606</v>
      </c>
      <c r="N73" s="36">
        <f t="shared" si="12"/>
        <v>26039626.929346696</v>
      </c>
      <c r="O73" s="36">
        <f t="shared" si="12"/>
        <v>25949569.592877105</v>
      </c>
      <c r="P73" s="36">
        <f t="shared" si="12"/>
        <v>26735798.578384366</v>
      </c>
      <c r="Q73" s="36">
        <f t="shared" si="12"/>
        <v>26896873.526459914</v>
      </c>
      <c r="R73" s="36">
        <f t="shared" si="12"/>
        <v>24272985.652473763</v>
      </c>
      <c r="S73" s="36">
        <f t="shared" si="12"/>
        <v>29368984.6422537</v>
      </c>
      <c r="T73" s="36">
        <f t="shared" si="12"/>
        <v>29489368.54221742</v>
      </c>
      <c r="U73" s="36">
        <f t="shared" si="12"/>
        <v>28476942.46393915</v>
      </c>
      <c r="V73" s="36">
        <f t="shared" si="12"/>
        <v>32744407.831834428</v>
      </c>
      <c r="W73" s="36">
        <f t="shared" si="12"/>
        <v>30503825.14465096</v>
      </c>
      <c r="X73" s="36">
        <f t="shared" si="12"/>
        <v>31055955.383295972</v>
      </c>
      <c r="Y73" s="36">
        <f t="shared" si="12"/>
        <v>33047409.47205523</v>
      </c>
      <c r="Z73" s="36">
        <f t="shared" si="12"/>
        <v>36129555.9122672</v>
      </c>
      <c r="AA73" s="36">
        <f t="shared" si="12"/>
        <v>35012153.24517529</v>
      </c>
      <c r="AB73" s="36">
        <f t="shared" si="12"/>
        <v>38248684.79763767</v>
      </c>
      <c r="AC73" s="36">
        <f t="shared" si="12"/>
        <v>38093102.07780343</v>
      </c>
      <c r="AD73" s="36">
        <f t="shared" si="12"/>
        <v>37381848.95524853</v>
      </c>
      <c r="AE73" s="36">
        <f>SUM(AE9,AE20,AE41,AE46,AE52)</f>
        <v>37161508.39465222</v>
      </c>
    </row>
    <row r="74" spans="1:31" ht="12.75">
      <c r="A74" s="1"/>
      <c r="B74" s="1"/>
      <c r="C74" s="30" t="s">
        <v>79</v>
      </c>
      <c r="D74" s="31"/>
      <c r="E74" s="31"/>
      <c r="F74" s="38">
        <f aca="true" t="shared" si="13" ref="F74:AE74">SUM(F69:F73)</f>
        <v>69808225.8422827</v>
      </c>
      <c r="G74" s="38">
        <f t="shared" si="13"/>
        <v>66191951.374162994</v>
      </c>
      <c r="H74" s="38">
        <f t="shared" si="13"/>
        <v>65050219.70145075</v>
      </c>
      <c r="I74" s="38">
        <f t="shared" si="13"/>
        <v>64487458.613861784</v>
      </c>
      <c r="J74" s="38">
        <f t="shared" si="13"/>
        <v>74081487.40918958</v>
      </c>
      <c r="K74" s="38">
        <f t="shared" si="13"/>
        <v>71177098.0710111</v>
      </c>
      <c r="L74" s="38">
        <f t="shared" si="13"/>
        <v>67934654.04616289</v>
      </c>
      <c r="M74" s="38">
        <f t="shared" si="13"/>
        <v>71654009.28645812</v>
      </c>
      <c r="N74" s="38">
        <f t="shared" si="13"/>
        <v>74770976.11228332</v>
      </c>
      <c r="O74" s="38">
        <f t="shared" si="13"/>
        <v>72588935.7786065</v>
      </c>
      <c r="P74" s="38">
        <f t="shared" si="13"/>
        <v>72976916.10212386</v>
      </c>
      <c r="Q74" s="38">
        <f t="shared" si="13"/>
        <v>71486773.04559961</v>
      </c>
      <c r="R74" s="38">
        <f t="shared" si="13"/>
        <v>69266891.55488138</v>
      </c>
      <c r="S74" s="38">
        <f t="shared" si="13"/>
        <v>74671444.56131679</v>
      </c>
      <c r="T74" s="38">
        <f t="shared" si="13"/>
        <v>75652610.24734032</v>
      </c>
      <c r="U74" s="38">
        <f t="shared" si="13"/>
        <v>72575811.10686465</v>
      </c>
      <c r="V74" s="38">
        <f t="shared" si="13"/>
        <v>78488750.54771173</v>
      </c>
      <c r="W74" s="38">
        <f t="shared" si="13"/>
        <v>74906741.77939695</v>
      </c>
      <c r="X74" s="38">
        <f t="shared" si="13"/>
        <v>74214351.6273489</v>
      </c>
      <c r="Y74" s="38">
        <f t="shared" si="13"/>
        <v>77798373.19058208</v>
      </c>
      <c r="Z74" s="38">
        <f t="shared" si="13"/>
        <v>79563853.40276891</v>
      </c>
      <c r="AA74" s="38">
        <f t="shared" si="13"/>
        <v>75825299.1896258</v>
      </c>
      <c r="AB74" s="38">
        <f t="shared" si="13"/>
        <v>80007106.89273232</v>
      </c>
      <c r="AC74" s="38">
        <f t="shared" si="13"/>
        <v>83070932.56924078</v>
      </c>
      <c r="AD74" s="38">
        <f t="shared" si="13"/>
        <v>81032673.7835272</v>
      </c>
      <c r="AE74" s="38">
        <f t="shared" si="13"/>
        <v>75552057.40411867</v>
      </c>
    </row>
    <row r="75" spans="1:31" ht="12.75">
      <c r="A75" s="1"/>
      <c r="B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2.75">
      <c r="A76" s="1"/>
      <c r="B76" s="1"/>
      <c r="C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"/>
      <c r="B77" s="1"/>
      <c r="C77" s="1"/>
      <c r="D77" s="1"/>
      <c r="E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65" t="s">
        <v>113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>
      <c r="A80" s="1" t="s">
        <v>119</v>
      </c>
      <c r="C80" s="11" t="s">
        <v>89</v>
      </c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1"/>
      <c r="B81" s="1"/>
      <c r="C81" s="11" t="s">
        <v>86</v>
      </c>
      <c r="D81" s="11"/>
      <c r="E81" s="13"/>
      <c r="F81" s="14">
        <v>1980</v>
      </c>
      <c r="G81" s="14">
        <f aca="true" t="shared" si="14" ref="G81:AD81">F81+1</f>
        <v>1981</v>
      </c>
      <c r="H81" s="14">
        <f t="shared" si="14"/>
        <v>1982</v>
      </c>
      <c r="I81" s="14">
        <f t="shared" si="14"/>
        <v>1983</v>
      </c>
      <c r="J81" s="14">
        <f t="shared" si="14"/>
        <v>1984</v>
      </c>
      <c r="K81" s="14">
        <f t="shared" si="14"/>
        <v>1985</v>
      </c>
      <c r="L81" s="14">
        <f t="shared" si="14"/>
        <v>1986</v>
      </c>
      <c r="M81" s="14">
        <f t="shared" si="14"/>
        <v>1987</v>
      </c>
      <c r="N81" s="14">
        <f t="shared" si="14"/>
        <v>1988</v>
      </c>
      <c r="O81" s="14">
        <f t="shared" si="14"/>
        <v>1989</v>
      </c>
      <c r="P81" s="14">
        <f t="shared" si="14"/>
        <v>1990</v>
      </c>
      <c r="Q81" s="14">
        <f t="shared" si="14"/>
        <v>1991</v>
      </c>
      <c r="R81" s="14">
        <f t="shared" si="14"/>
        <v>1992</v>
      </c>
      <c r="S81" s="14">
        <f t="shared" si="14"/>
        <v>1993</v>
      </c>
      <c r="T81" s="14">
        <f t="shared" si="14"/>
        <v>1994</v>
      </c>
      <c r="U81" s="14">
        <f t="shared" si="14"/>
        <v>1995</v>
      </c>
      <c r="V81" s="14">
        <f t="shared" si="14"/>
        <v>1996</v>
      </c>
      <c r="W81" s="14">
        <f t="shared" si="14"/>
        <v>1997</v>
      </c>
      <c r="X81" s="14">
        <f t="shared" si="14"/>
        <v>1998</v>
      </c>
      <c r="Y81" s="14">
        <f t="shared" si="14"/>
        <v>1999</v>
      </c>
      <c r="Z81" s="14">
        <f t="shared" si="14"/>
        <v>2000</v>
      </c>
      <c r="AA81" s="14">
        <f t="shared" si="14"/>
        <v>2001</v>
      </c>
      <c r="AB81" s="14">
        <f t="shared" si="14"/>
        <v>2002</v>
      </c>
      <c r="AC81" s="14">
        <f t="shared" si="14"/>
        <v>2003</v>
      </c>
      <c r="AD81" s="14">
        <f t="shared" si="14"/>
        <v>2004</v>
      </c>
      <c r="AE81" s="14">
        <f>AD81+1</f>
        <v>2005</v>
      </c>
    </row>
    <row r="82" spans="1:31" ht="12.75">
      <c r="A82" s="3"/>
      <c r="B82" s="3"/>
      <c r="C82" s="15" t="s">
        <v>6</v>
      </c>
      <c r="D82" s="13"/>
      <c r="E82" s="13"/>
      <c r="F82" s="16">
        <f>(F61-F100)</f>
        <v>17932411.54044988</v>
      </c>
      <c r="G82" s="16">
        <f aca="true" t="shared" si="15" ref="G82:AD82">(G61-G100)</f>
        <v>19947521.393135022</v>
      </c>
      <c r="H82" s="16">
        <f t="shared" si="15"/>
        <v>19943603.777206782</v>
      </c>
      <c r="I82" s="16">
        <f t="shared" si="15"/>
        <v>21707539.703506112</v>
      </c>
      <c r="J82" s="16">
        <f t="shared" si="15"/>
        <v>25811157.255623277</v>
      </c>
      <c r="K82" s="16">
        <f t="shared" si="15"/>
        <v>24385850.80649219</v>
      </c>
      <c r="L82" s="16">
        <f t="shared" si="15"/>
        <v>23645104.58167409</v>
      </c>
      <c r="M82" s="16">
        <f t="shared" si="15"/>
        <v>25132641.17468633</v>
      </c>
      <c r="N82" s="16">
        <f t="shared" si="15"/>
        <v>25335853.99413121</v>
      </c>
      <c r="O82" s="16">
        <f t="shared" si="15"/>
        <v>25208478.247619323</v>
      </c>
      <c r="P82" s="16">
        <f t="shared" si="15"/>
        <v>25580098.61647962</v>
      </c>
      <c r="Q82" s="16">
        <f t="shared" si="15"/>
        <v>25291423.833080314</v>
      </c>
      <c r="R82" s="16">
        <f t="shared" si="15"/>
        <v>23848901.579337887</v>
      </c>
      <c r="S82" s="16">
        <f t="shared" si="15"/>
        <v>28507654.275311735</v>
      </c>
      <c r="T82" s="16">
        <f t="shared" si="15"/>
        <v>28369267.515072532</v>
      </c>
      <c r="U82" s="16">
        <f t="shared" si="15"/>
        <v>27334074.862571992</v>
      </c>
      <c r="V82" s="16">
        <f t="shared" si="15"/>
        <v>31921200.847682886</v>
      </c>
      <c r="W82" s="16">
        <f t="shared" si="15"/>
        <v>29350187.323275026</v>
      </c>
      <c r="X82" s="16">
        <f t="shared" si="15"/>
        <v>29207375.391981732</v>
      </c>
      <c r="Y82" s="16">
        <f t="shared" si="15"/>
        <v>31089118.878394134</v>
      </c>
      <c r="Z82" s="16">
        <f t="shared" si="15"/>
        <v>34272696.26245524</v>
      </c>
      <c r="AA82" s="16">
        <f t="shared" si="15"/>
        <v>33554592.67192856</v>
      </c>
      <c r="AB82" s="16">
        <f t="shared" si="15"/>
        <v>37059747.026801854</v>
      </c>
      <c r="AC82" s="16">
        <f t="shared" si="15"/>
        <v>36856239.58957107</v>
      </c>
      <c r="AD82" s="16">
        <f t="shared" si="15"/>
        <v>36497329.08932046</v>
      </c>
      <c r="AE82" s="16">
        <f>(AE61-AE100)</f>
        <v>35959769.91584397</v>
      </c>
    </row>
    <row r="83" spans="1:31" ht="12.75">
      <c r="A83" s="1"/>
      <c r="B83" s="1"/>
      <c r="C83" s="17" t="s">
        <v>111</v>
      </c>
      <c r="D83" s="12"/>
      <c r="E83" s="12"/>
      <c r="F83" s="18">
        <f>(F62-F101)</f>
        <v>22161692.030387986</v>
      </c>
      <c r="G83" s="18">
        <f aca="true" t="shared" si="16" ref="G83:AD83">(G62-G101)</f>
        <v>20554800.629781034</v>
      </c>
      <c r="H83" s="18">
        <f t="shared" si="16"/>
        <v>19691140.560181063</v>
      </c>
      <c r="I83" s="18">
        <f t="shared" si="16"/>
        <v>20495743.805059638</v>
      </c>
      <c r="J83" s="18">
        <f t="shared" si="16"/>
        <v>21655184.857177522</v>
      </c>
      <c r="K83" s="18">
        <f t="shared" si="16"/>
        <v>21103988.040265054</v>
      </c>
      <c r="L83" s="18">
        <f t="shared" si="16"/>
        <v>22305061.973019835</v>
      </c>
      <c r="M83" s="18">
        <f t="shared" si="16"/>
        <v>22746108.908037808</v>
      </c>
      <c r="N83" s="18">
        <f t="shared" si="16"/>
        <v>23839924.13374195</v>
      </c>
      <c r="O83" s="18">
        <f t="shared" si="16"/>
        <v>22921445.54768861</v>
      </c>
      <c r="P83" s="18">
        <f t="shared" si="16"/>
        <v>22599396.61273018</v>
      </c>
      <c r="Q83" s="18">
        <f t="shared" si="16"/>
        <v>20949907.55591069</v>
      </c>
      <c r="R83" s="18">
        <f t="shared" si="16"/>
        <v>21160505.43930672</v>
      </c>
      <c r="S83" s="18">
        <f t="shared" si="16"/>
        <v>21275275.60039168</v>
      </c>
      <c r="T83" s="18">
        <f t="shared" si="16"/>
        <v>20379927.06167881</v>
      </c>
      <c r="U83" s="18">
        <f t="shared" si="16"/>
        <v>21930815.246156048</v>
      </c>
      <c r="V83" s="18">
        <f t="shared" si="16"/>
        <v>22538982.447028104</v>
      </c>
      <c r="W83" s="18">
        <f t="shared" si="16"/>
        <v>22483836.238525007</v>
      </c>
      <c r="X83" s="18">
        <f t="shared" si="16"/>
        <v>22459091.01874233</v>
      </c>
      <c r="Y83" s="18">
        <f t="shared" si="16"/>
        <v>23809356.731183976</v>
      </c>
      <c r="Z83" s="18">
        <f t="shared" si="16"/>
        <v>22682748.727243796</v>
      </c>
      <c r="AA83" s="18">
        <f t="shared" si="16"/>
        <v>22448071.998701118</v>
      </c>
      <c r="AB83" s="18">
        <f t="shared" si="16"/>
        <v>21872676.657091483</v>
      </c>
      <c r="AC83" s="18">
        <f t="shared" si="16"/>
        <v>24574898.30429676</v>
      </c>
      <c r="AD83" s="18">
        <f t="shared" si="16"/>
        <v>24365749.061498243</v>
      </c>
      <c r="AE83" s="18">
        <f>(AE62-AE101)</f>
        <v>23166725.537308097</v>
      </c>
    </row>
    <row r="84" spans="1:31" ht="12.75">
      <c r="A84" s="1"/>
      <c r="B84" s="1"/>
      <c r="C84" s="17" t="s">
        <v>87</v>
      </c>
      <c r="D84" s="12"/>
      <c r="E84" s="12"/>
      <c r="F84" s="18">
        <f>(F63-F102)</f>
        <v>1832746.192153371</v>
      </c>
      <c r="G84" s="18">
        <f aca="true" t="shared" si="17" ref="G84:AD84">(G63-G102)</f>
        <v>1597298.6771793026</v>
      </c>
      <c r="H84" s="18">
        <f t="shared" si="17"/>
        <v>2586389.1781545295</v>
      </c>
      <c r="I84" s="18">
        <f t="shared" si="17"/>
        <v>2598950.6813959638</v>
      </c>
      <c r="J84" s="18">
        <f t="shared" si="17"/>
        <v>5601730.034775183</v>
      </c>
      <c r="K84" s="18">
        <f t="shared" si="17"/>
        <v>5090755.618604047</v>
      </c>
      <c r="L84" s="18">
        <f t="shared" si="17"/>
        <v>3391467.1967929197</v>
      </c>
      <c r="M84" s="18">
        <f t="shared" si="17"/>
        <v>3206591.2751884647</v>
      </c>
      <c r="N84" s="18">
        <f t="shared" si="17"/>
        <v>3841118.6498740674</v>
      </c>
      <c r="O84" s="18">
        <f t="shared" si="17"/>
        <v>3818209.9397365786</v>
      </c>
      <c r="P84" s="18">
        <f t="shared" si="17"/>
        <v>2976217.9835471585</v>
      </c>
      <c r="Q84" s="18">
        <f t="shared" si="17"/>
        <v>2373220.265547235</v>
      </c>
      <c r="R84" s="18">
        <f t="shared" si="17"/>
        <v>3172787.6145982873</v>
      </c>
      <c r="S84" s="18">
        <f t="shared" si="17"/>
        <v>1251084.187741521</v>
      </c>
      <c r="T84" s="18">
        <f t="shared" si="17"/>
        <v>1063034.0459110844</v>
      </c>
      <c r="U84" s="18">
        <f t="shared" si="17"/>
        <v>398455.86201667495</v>
      </c>
      <c r="V84" s="18">
        <f t="shared" si="17"/>
        <v>1608249.7172515923</v>
      </c>
      <c r="W84" s="18">
        <f t="shared" si="17"/>
        <v>2528882.1731048757</v>
      </c>
      <c r="X84" s="18">
        <f t="shared" si="17"/>
        <v>2395446.0543093793</v>
      </c>
      <c r="Y84" s="18">
        <f t="shared" si="17"/>
        <v>4081691.049722165</v>
      </c>
      <c r="Z84" s="18">
        <f t="shared" si="17"/>
        <v>3162888.026459973</v>
      </c>
      <c r="AA84" s="18">
        <f t="shared" si="17"/>
        <v>1807947.3834664943</v>
      </c>
      <c r="AB84" s="18">
        <f t="shared" si="17"/>
        <v>2239976.883146414</v>
      </c>
      <c r="AC84" s="18">
        <f t="shared" si="17"/>
        <v>2725204.9353604633</v>
      </c>
      <c r="AD84" s="18">
        <f t="shared" si="17"/>
        <v>1704167.4249157566</v>
      </c>
      <c r="AE84" s="18">
        <f>(AE63-AE102)</f>
        <v>18419.91790844116</v>
      </c>
    </row>
    <row r="85" spans="1:31" ht="12.75">
      <c r="A85" s="3"/>
      <c r="B85" s="3"/>
      <c r="C85" s="15" t="s">
        <v>69</v>
      </c>
      <c r="D85" s="12"/>
      <c r="E85" s="12"/>
      <c r="F85" s="18">
        <f>(F64-F103)</f>
        <v>25523222.918427378</v>
      </c>
      <c r="G85" s="18">
        <f aca="true" t="shared" si="18" ref="G85:AD85">(G64-G103)</f>
        <v>22366242.797419734</v>
      </c>
      <c r="H85" s="18">
        <f t="shared" si="18"/>
        <v>21202054.70745138</v>
      </c>
      <c r="I85" s="18">
        <f t="shared" si="18"/>
        <v>18293353.53603054</v>
      </c>
      <c r="J85" s="18">
        <f t="shared" si="18"/>
        <v>19080842.90032523</v>
      </c>
      <c r="K85" s="18">
        <f t="shared" si="18"/>
        <v>18763105.95478108</v>
      </c>
      <c r="L85" s="18">
        <f t="shared" si="18"/>
        <v>16277351.97460517</v>
      </c>
      <c r="M85" s="18">
        <f t="shared" si="18"/>
        <v>18135362.49102134</v>
      </c>
      <c r="N85" s="18">
        <f t="shared" si="18"/>
        <v>18386653.550279185</v>
      </c>
      <c r="O85" s="18">
        <f t="shared" si="18"/>
        <v>17882192.368842244</v>
      </c>
      <c r="P85" s="18">
        <f t="shared" si="18"/>
        <v>18638893.737367276</v>
      </c>
      <c r="Q85" s="18">
        <f t="shared" si="18"/>
        <v>19726850.876263253</v>
      </c>
      <c r="R85" s="18">
        <f t="shared" si="18"/>
        <v>17909914.166549474</v>
      </c>
      <c r="S85" s="18">
        <f t="shared" si="18"/>
        <v>20433069.37105762</v>
      </c>
      <c r="T85" s="18">
        <f t="shared" si="18"/>
        <v>21956243.634173263</v>
      </c>
      <c r="U85" s="18">
        <f t="shared" si="18"/>
        <v>19419484.392117605</v>
      </c>
      <c r="V85" s="18">
        <f t="shared" si="18"/>
        <v>19056668.706235763</v>
      </c>
      <c r="W85" s="18">
        <f t="shared" si="18"/>
        <v>17864115.436176904</v>
      </c>
      <c r="X85" s="18">
        <f t="shared" si="18"/>
        <v>17136132.12223074</v>
      </c>
      <c r="Y85" s="18">
        <f t="shared" si="18"/>
        <v>15912013.008995714</v>
      </c>
      <c r="Z85" s="18">
        <f t="shared" si="18"/>
        <v>16592906.872606272</v>
      </c>
      <c r="AA85" s="18">
        <f t="shared" si="18"/>
        <v>14424584.908299156</v>
      </c>
      <c r="AB85" s="18">
        <f t="shared" si="18"/>
        <v>16061162.12958058</v>
      </c>
      <c r="AC85" s="18">
        <f t="shared" si="18"/>
        <v>15435166.927318707</v>
      </c>
      <c r="AD85" s="18">
        <f t="shared" si="18"/>
        <v>14074653.18068196</v>
      </c>
      <c r="AE85" s="18">
        <f>(AE64-AE103)</f>
        <v>13630452.150368832</v>
      </c>
    </row>
    <row r="86" spans="1:31" ht="12.75">
      <c r="A86" s="1"/>
      <c r="B86" s="1"/>
      <c r="C86" s="11" t="s">
        <v>79</v>
      </c>
      <c r="D86" s="12"/>
      <c r="E86" s="12"/>
      <c r="F86" s="19">
        <f>SUM(F82:F85)</f>
        <v>67450072.68141863</v>
      </c>
      <c r="G86" s="19">
        <f aca="true" t="shared" si="19" ref="G86:AE86">SUM(G82:G85)</f>
        <v>64465863.49751509</v>
      </c>
      <c r="H86" s="19">
        <f t="shared" si="19"/>
        <v>63423188.222993754</v>
      </c>
      <c r="I86" s="19">
        <f t="shared" si="19"/>
        <v>63095587.725992255</v>
      </c>
      <c r="J86" s="19">
        <f t="shared" si="19"/>
        <v>72148915.04790121</v>
      </c>
      <c r="K86" s="19">
        <f t="shared" si="19"/>
        <v>69343700.42014238</v>
      </c>
      <c r="L86" s="19">
        <f t="shared" si="19"/>
        <v>65618985.72609201</v>
      </c>
      <c r="M86" s="19">
        <f t="shared" si="19"/>
        <v>69220703.84893394</v>
      </c>
      <c r="N86" s="19">
        <f t="shared" si="19"/>
        <v>71403550.32802641</v>
      </c>
      <c r="O86" s="19">
        <f t="shared" si="19"/>
        <v>69830326.10388675</v>
      </c>
      <c r="P86" s="19">
        <f t="shared" si="19"/>
        <v>69794606.95012423</v>
      </c>
      <c r="Q86" s="19">
        <f t="shared" si="19"/>
        <v>68341402.5308015</v>
      </c>
      <c r="R86" s="19">
        <f t="shared" si="19"/>
        <v>66092108.79979237</v>
      </c>
      <c r="S86" s="19">
        <f t="shared" si="19"/>
        <v>71467083.43450254</v>
      </c>
      <c r="T86" s="19">
        <f t="shared" si="19"/>
        <v>71768472.25683568</v>
      </c>
      <c r="U86" s="19">
        <f t="shared" si="19"/>
        <v>69082830.36286232</v>
      </c>
      <c r="V86" s="19">
        <f t="shared" si="19"/>
        <v>75125101.71819834</v>
      </c>
      <c r="W86" s="19">
        <f t="shared" si="19"/>
        <v>72227021.17108181</v>
      </c>
      <c r="X86" s="19">
        <f t="shared" si="19"/>
        <v>71198044.58726418</v>
      </c>
      <c r="Y86" s="19">
        <f t="shared" si="19"/>
        <v>74892179.668296</v>
      </c>
      <c r="Z86" s="19">
        <f t="shared" si="19"/>
        <v>76711239.88876528</v>
      </c>
      <c r="AA86" s="19">
        <f t="shared" si="19"/>
        <v>72235196.96239534</v>
      </c>
      <c r="AB86" s="19">
        <f t="shared" si="19"/>
        <v>77233562.69662033</v>
      </c>
      <c r="AC86" s="19">
        <f t="shared" si="19"/>
        <v>79591509.756547</v>
      </c>
      <c r="AD86" s="19">
        <f t="shared" si="19"/>
        <v>76641898.75641643</v>
      </c>
      <c r="AE86" s="19">
        <f t="shared" si="19"/>
        <v>72775367.52142933</v>
      </c>
    </row>
    <row r="87" spans="1:31" ht="12.75">
      <c r="A87" s="1"/>
      <c r="B87" s="1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4"/>
      <c r="B89" s="4"/>
      <c r="C89" s="11" t="s">
        <v>88</v>
      </c>
      <c r="D89" s="12"/>
      <c r="E89" s="12"/>
      <c r="F89" s="14">
        <v>1980</v>
      </c>
      <c r="G89" s="14">
        <f aca="true" t="shared" si="20" ref="G89:AD89">F89+1</f>
        <v>1981</v>
      </c>
      <c r="H89" s="14">
        <f t="shared" si="20"/>
        <v>1982</v>
      </c>
      <c r="I89" s="14">
        <f t="shared" si="20"/>
        <v>1983</v>
      </c>
      <c r="J89" s="14">
        <f t="shared" si="20"/>
        <v>1984</v>
      </c>
      <c r="K89" s="14">
        <f t="shared" si="20"/>
        <v>1985</v>
      </c>
      <c r="L89" s="14">
        <f t="shared" si="20"/>
        <v>1986</v>
      </c>
      <c r="M89" s="14">
        <f t="shared" si="20"/>
        <v>1987</v>
      </c>
      <c r="N89" s="14">
        <f t="shared" si="20"/>
        <v>1988</v>
      </c>
      <c r="O89" s="14">
        <f t="shared" si="20"/>
        <v>1989</v>
      </c>
      <c r="P89" s="14">
        <f t="shared" si="20"/>
        <v>1990</v>
      </c>
      <c r="Q89" s="14">
        <f t="shared" si="20"/>
        <v>1991</v>
      </c>
      <c r="R89" s="14">
        <f t="shared" si="20"/>
        <v>1992</v>
      </c>
      <c r="S89" s="14">
        <f t="shared" si="20"/>
        <v>1993</v>
      </c>
      <c r="T89" s="14">
        <f t="shared" si="20"/>
        <v>1994</v>
      </c>
      <c r="U89" s="14">
        <f t="shared" si="20"/>
        <v>1995</v>
      </c>
      <c r="V89" s="14">
        <f t="shared" si="20"/>
        <v>1996</v>
      </c>
      <c r="W89" s="14">
        <f t="shared" si="20"/>
        <v>1997</v>
      </c>
      <c r="X89" s="14">
        <f t="shared" si="20"/>
        <v>1998</v>
      </c>
      <c r="Y89" s="14">
        <f t="shared" si="20"/>
        <v>1999</v>
      </c>
      <c r="Z89" s="14">
        <f t="shared" si="20"/>
        <v>2000</v>
      </c>
      <c r="AA89" s="14">
        <f t="shared" si="20"/>
        <v>2001</v>
      </c>
      <c r="AB89" s="14">
        <f t="shared" si="20"/>
        <v>2002</v>
      </c>
      <c r="AC89" s="14">
        <f t="shared" si="20"/>
        <v>2003</v>
      </c>
      <c r="AD89" s="14">
        <f t="shared" si="20"/>
        <v>2004</v>
      </c>
      <c r="AE89" s="14">
        <f>AD89+1</f>
        <v>2005</v>
      </c>
    </row>
    <row r="90" spans="1:31" ht="12.75">
      <c r="A90" s="4"/>
      <c r="B90" s="4"/>
      <c r="C90" s="17" t="s">
        <v>81</v>
      </c>
      <c r="D90" s="12"/>
      <c r="E90" s="12"/>
      <c r="F90" s="18">
        <f>(F69-F108)</f>
        <v>5043917.947632045</v>
      </c>
      <c r="G90" s="18">
        <f aca="true" t="shared" si="21" ref="G90:AD90">(G69-G108)</f>
        <v>4318598.746993152</v>
      </c>
      <c r="H90" s="18">
        <f t="shared" si="21"/>
        <v>4817279.533064627</v>
      </c>
      <c r="I90" s="18">
        <f t="shared" si="21"/>
        <v>4761989.963358596</v>
      </c>
      <c r="J90" s="18">
        <f t="shared" si="21"/>
        <v>4448811.993171989</v>
      </c>
      <c r="K90" s="18">
        <f t="shared" si="21"/>
        <v>4526331.032237769</v>
      </c>
      <c r="L90" s="18">
        <f t="shared" si="21"/>
        <v>3985077.285003448</v>
      </c>
      <c r="M90" s="18">
        <f t="shared" si="21"/>
        <v>4188389.534689089</v>
      </c>
      <c r="N90" s="18">
        <f t="shared" si="21"/>
        <v>4345322.465361236</v>
      </c>
      <c r="O90" s="18">
        <f t="shared" si="21"/>
        <v>4359542.221534273</v>
      </c>
      <c r="P90" s="18">
        <f t="shared" si="21"/>
        <v>4064684.110303768</v>
      </c>
      <c r="Q90" s="18">
        <f t="shared" si="21"/>
        <v>4318232.842057396</v>
      </c>
      <c r="R90" s="18">
        <f t="shared" si="21"/>
        <v>4007105.6579556027</v>
      </c>
      <c r="S90" s="18">
        <f t="shared" si="21"/>
        <v>4720073.050554206</v>
      </c>
      <c r="T90" s="18">
        <f t="shared" si="21"/>
        <v>4192865.962966218</v>
      </c>
      <c r="U90" s="18">
        <f t="shared" si="21"/>
        <v>4390509.426642055</v>
      </c>
      <c r="V90" s="18">
        <f t="shared" si="21"/>
        <v>4995866.466962968</v>
      </c>
      <c r="W90" s="18">
        <f t="shared" si="21"/>
        <v>4248262.309362238</v>
      </c>
      <c r="X90" s="18">
        <f t="shared" si="21"/>
        <v>4285617.244712654</v>
      </c>
      <c r="Y90" s="18">
        <f t="shared" si="21"/>
        <v>4500681.775106065</v>
      </c>
      <c r="Z90" s="18">
        <f t="shared" si="21"/>
        <v>4376008.390760647</v>
      </c>
      <c r="AA90" s="18">
        <f t="shared" si="21"/>
        <v>4186505.5984647423</v>
      </c>
      <c r="AB90" s="18">
        <f t="shared" si="21"/>
        <v>4277082.123943151</v>
      </c>
      <c r="AC90" s="18">
        <f t="shared" si="21"/>
        <v>4446284.939961968</v>
      </c>
      <c r="AD90" s="18">
        <f t="shared" si="21"/>
        <v>4106760.577027116</v>
      </c>
      <c r="AE90" s="18">
        <f>(AE69-AE108)</f>
        <v>3985764.882878975</v>
      </c>
    </row>
    <row r="91" spans="1:31" ht="12.75">
      <c r="A91" s="1"/>
      <c r="B91" s="1"/>
      <c r="C91" s="17" t="s">
        <v>82</v>
      </c>
      <c r="D91" s="12"/>
      <c r="E91" s="12"/>
      <c r="F91" s="18">
        <f>(F70-F109)</f>
        <v>3459173.252564052</v>
      </c>
      <c r="G91" s="18">
        <f aca="true" t="shared" si="22" ref="G91:AD91">(G70-G109)</f>
        <v>3035353.1032281886</v>
      </c>
      <c r="H91" s="18">
        <f t="shared" si="22"/>
        <v>3212646.4852826027</v>
      </c>
      <c r="I91" s="18">
        <f t="shared" si="22"/>
        <v>3352617.532182076</v>
      </c>
      <c r="J91" s="18">
        <f t="shared" si="22"/>
        <v>3624231.982463583</v>
      </c>
      <c r="K91" s="18">
        <f t="shared" si="22"/>
        <v>3437764.027111677</v>
      </c>
      <c r="L91" s="18">
        <f t="shared" si="22"/>
        <v>3191071.8189234636</v>
      </c>
      <c r="M91" s="18">
        <f t="shared" si="22"/>
        <v>3241226.7116467245</v>
      </c>
      <c r="N91" s="18">
        <f t="shared" si="22"/>
        <v>3494227.0705834413</v>
      </c>
      <c r="O91" s="18">
        <f t="shared" si="22"/>
        <v>3383262.8296710104</v>
      </c>
      <c r="P91" s="18">
        <f t="shared" si="22"/>
        <v>3235061.0872790334</v>
      </c>
      <c r="Q91" s="18">
        <f t="shared" si="22"/>
        <v>3397169.8047401505</v>
      </c>
      <c r="R91" s="18">
        <f t="shared" si="22"/>
        <v>3135442.2324694945</v>
      </c>
      <c r="S91" s="18">
        <f t="shared" si="22"/>
        <v>3331207.3206838854</v>
      </c>
      <c r="T91" s="18">
        <f t="shared" si="22"/>
        <v>3098148.568163031</v>
      </c>
      <c r="U91" s="18">
        <f t="shared" si="22"/>
        <v>3234434.071312565</v>
      </c>
      <c r="V91" s="18">
        <f t="shared" si="22"/>
        <v>3536155.664460031</v>
      </c>
      <c r="W91" s="18">
        <f t="shared" si="22"/>
        <v>2551219.4588360596</v>
      </c>
      <c r="X91" s="18">
        <f t="shared" si="22"/>
        <v>2569349.418222534</v>
      </c>
      <c r="Y91" s="18">
        <f t="shared" si="22"/>
        <v>2429219.49240143</v>
      </c>
      <c r="Z91" s="18">
        <f t="shared" si="22"/>
        <v>2557802.1872114344</v>
      </c>
      <c r="AA91" s="18">
        <f t="shared" si="22"/>
        <v>2455587.502240886</v>
      </c>
      <c r="AB91" s="18">
        <f t="shared" si="22"/>
        <v>2437524.242680921</v>
      </c>
      <c r="AC91" s="18">
        <f t="shared" si="22"/>
        <v>2497694.5510772523</v>
      </c>
      <c r="AD91" s="18">
        <f t="shared" si="22"/>
        <v>2399980.0241487557</v>
      </c>
      <c r="AE91" s="18">
        <f>(AE70-AE109)</f>
        <v>1816804.5735455533</v>
      </c>
    </row>
    <row r="92" spans="1:31" ht="12.75">
      <c r="A92" s="1"/>
      <c r="B92" s="1"/>
      <c r="C92" s="17" t="s">
        <v>83</v>
      </c>
      <c r="D92" s="12"/>
      <c r="E92" s="12"/>
      <c r="F92" s="18">
        <f>(F71-F110)</f>
        <v>17192191.42328795</v>
      </c>
      <c r="G92" s="18">
        <f aca="true" t="shared" si="23" ref="G92:AD92">(G71-G110)</f>
        <v>15481859.003663637</v>
      </c>
      <c r="H92" s="18">
        <f t="shared" si="23"/>
        <v>15476324.305310477</v>
      </c>
      <c r="I92" s="18">
        <f t="shared" si="23"/>
        <v>14320853.654602751</v>
      </c>
      <c r="J92" s="18">
        <f t="shared" si="23"/>
        <v>19636611.75193119</v>
      </c>
      <c r="K92" s="18">
        <f t="shared" si="23"/>
        <v>18288462.47389977</v>
      </c>
      <c r="L92" s="18">
        <f t="shared" si="23"/>
        <v>15755029.045860102</v>
      </c>
      <c r="M92" s="18">
        <f t="shared" si="23"/>
        <v>17118154.12788468</v>
      </c>
      <c r="N92" s="18">
        <f t="shared" si="23"/>
        <v>17407521.340622585</v>
      </c>
      <c r="O92" s="18">
        <f t="shared" si="23"/>
        <v>16664086.608353226</v>
      </c>
      <c r="P92" s="18">
        <f t="shared" si="23"/>
        <v>16588260.46059167</v>
      </c>
      <c r="Q92" s="18">
        <f t="shared" si="23"/>
        <v>15834228.458054107</v>
      </c>
      <c r="R92" s="18">
        <f t="shared" si="23"/>
        <v>17029476.072130058</v>
      </c>
      <c r="S92" s="18">
        <f t="shared" si="23"/>
        <v>16052967.533941293</v>
      </c>
      <c r="T92" s="18">
        <f t="shared" si="23"/>
        <v>17934000.35903514</v>
      </c>
      <c r="U92" s="18">
        <f t="shared" si="23"/>
        <v>14070024.808379995</v>
      </c>
      <c r="V92" s="18">
        <f t="shared" si="23"/>
        <v>15099006.001752274</v>
      </c>
      <c r="W92" s="18">
        <f t="shared" si="23"/>
        <v>16367311.066916443</v>
      </c>
      <c r="X92" s="18">
        <f t="shared" si="23"/>
        <v>14703518.805214465</v>
      </c>
      <c r="Y92" s="18">
        <f t="shared" si="23"/>
        <v>15219576.434629641</v>
      </c>
      <c r="Z92" s="18">
        <f t="shared" si="23"/>
        <v>15015118.309916135</v>
      </c>
      <c r="AA92" s="18">
        <f t="shared" si="23"/>
        <v>13198129.651129829</v>
      </c>
      <c r="AB92" s="18">
        <f t="shared" si="23"/>
        <v>14417619.32972174</v>
      </c>
      <c r="AC92" s="18">
        <f t="shared" si="23"/>
        <v>14925772.992597122</v>
      </c>
      <c r="AD92" s="18">
        <f t="shared" si="23"/>
        <v>13784986.669051487</v>
      </c>
      <c r="AE92" s="18">
        <f>(AE71-AE110)</f>
        <v>11933703.282504475</v>
      </c>
    </row>
    <row r="93" spans="1:31" ht="12.75">
      <c r="A93" s="4"/>
      <c r="B93" s="4"/>
      <c r="C93" s="17" t="s">
        <v>84</v>
      </c>
      <c r="D93" s="12"/>
      <c r="E93" s="12"/>
      <c r="F93" s="18">
        <f>(F72-F111)</f>
        <v>18920231.413956266</v>
      </c>
      <c r="G93" s="18">
        <f aca="true" t="shared" si="24" ref="G93:AD93">(G72-G111)</f>
        <v>18044198.134688504</v>
      </c>
      <c r="H93" s="18">
        <f t="shared" si="24"/>
        <v>17371130.893059116</v>
      </c>
      <c r="I93" s="18">
        <f t="shared" si="24"/>
        <v>16885688.150892723</v>
      </c>
      <c r="J93" s="18">
        <f t="shared" si="24"/>
        <v>17461044.65029377</v>
      </c>
      <c r="K93" s="18">
        <f t="shared" si="24"/>
        <v>18246280.23330256</v>
      </c>
      <c r="L93" s="18">
        <f t="shared" si="24"/>
        <v>18705825.815303978</v>
      </c>
      <c r="M93" s="18">
        <f t="shared" si="24"/>
        <v>19133756.791459378</v>
      </c>
      <c r="N93" s="18">
        <f t="shared" si="24"/>
        <v>20116779.17710702</v>
      </c>
      <c r="O93" s="18">
        <f t="shared" si="24"/>
        <v>19473870.659564447</v>
      </c>
      <c r="P93" s="18">
        <f t="shared" si="24"/>
        <v>19170871.590138365</v>
      </c>
      <c r="Q93" s="18">
        <f t="shared" si="24"/>
        <v>17894869.100331254</v>
      </c>
      <c r="R93" s="18">
        <f t="shared" si="24"/>
        <v>17647022.61391268</v>
      </c>
      <c r="S93" s="18">
        <f t="shared" si="24"/>
        <v>17993799.21146782</v>
      </c>
      <c r="T93" s="18">
        <f t="shared" si="24"/>
        <v>17053991.936083183</v>
      </c>
      <c r="U93" s="18">
        <f t="shared" si="24"/>
        <v>18910862.836811088</v>
      </c>
      <c r="V93" s="18">
        <f t="shared" si="24"/>
        <v>18749651.214600846</v>
      </c>
      <c r="W93" s="18">
        <f t="shared" si="24"/>
        <v>18556380.03208111</v>
      </c>
      <c r="X93" s="18">
        <f t="shared" si="24"/>
        <v>18583602.225825816</v>
      </c>
      <c r="Y93" s="18">
        <f t="shared" si="24"/>
        <v>19695234.37423925</v>
      </c>
      <c r="Z93" s="18">
        <f t="shared" si="24"/>
        <v>18632822.678558655</v>
      </c>
      <c r="AA93" s="18">
        <f t="shared" si="24"/>
        <v>17382834.886392787</v>
      </c>
      <c r="AB93" s="18">
        <f t="shared" si="24"/>
        <v>17852698.44205241</v>
      </c>
      <c r="AC93" s="18">
        <f t="shared" si="24"/>
        <v>19628697.486576233</v>
      </c>
      <c r="AD93" s="18">
        <f t="shared" si="24"/>
        <v>18968345.088512942</v>
      </c>
      <c r="AE93" s="18">
        <f>(AE72-AE111)</f>
        <v>17877576.593056895</v>
      </c>
    </row>
    <row r="94" spans="1:31" ht="12.75">
      <c r="A94" s="1"/>
      <c r="B94" s="1"/>
      <c r="C94" s="17" t="s">
        <v>85</v>
      </c>
      <c r="D94" s="13"/>
      <c r="E94" s="12"/>
      <c r="F94" s="18">
        <f>(F73-F112)</f>
        <v>22834511.508966204</v>
      </c>
      <c r="G94" s="18">
        <f aca="true" t="shared" si="25" ref="G94:AD94">(G73-G112)</f>
        <v>23585906.34954948</v>
      </c>
      <c r="H94" s="18">
        <f t="shared" si="25"/>
        <v>22545879.814879462</v>
      </c>
      <c r="I94" s="18">
        <f t="shared" si="25"/>
        <v>23774500.714013327</v>
      </c>
      <c r="J94" s="18">
        <f t="shared" si="25"/>
        <v>26978155.806852404</v>
      </c>
      <c r="K94" s="18">
        <f t="shared" si="25"/>
        <v>24844848.08104652</v>
      </c>
      <c r="L94" s="18">
        <f t="shared" si="25"/>
        <v>23982015.178742517</v>
      </c>
      <c r="M94" s="18">
        <f t="shared" si="25"/>
        <v>25539205.497268606</v>
      </c>
      <c r="N94" s="18">
        <f t="shared" si="25"/>
        <v>26039626.929346696</v>
      </c>
      <c r="O94" s="18">
        <f t="shared" si="25"/>
        <v>25949569.592877105</v>
      </c>
      <c r="P94" s="18">
        <f t="shared" si="25"/>
        <v>26735798.578384366</v>
      </c>
      <c r="Q94" s="18">
        <f t="shared" si="25"/>
        <v>26896873.526459914</v>
      </c>
      <c r="R94" s="18">
        <f t="shared" si="25"/>
        <v>24272985.652473763</v>
      </c>
      <c r="S94" s="18">
        <f t="shared" si="25"/>
        <v>29368984.6422537</v>
      </c>
      <c r="T94" s="18">
        <f t="shared" si="25"/>
        <v>29489368.54221742</v>
      </c>
      <c r="U94" s="18">
        <f t="shared" si="25"/>
        <v>28476942.46393915</v>
      </c>
      <c r="V94" s="18">
        <f t="shared" si="25"/>
        <v>32744407.831834428</v>
      </c>
      <c r="W94" s="18">
        <f t="shared" si="25"/>
        <v>30503825.14465096</v>
      </c>
      <c r="X94" s="18">
        <f t="shared" si="25"/>
        <v>31055955.383295972</v>
      </c>
      <c r="Y94" s="18">
        <f t="shared" si="25"/>
        <v>33047409.47205523</v>
      </c>
      <c r="Z94" s="18">
        <f t="shared" si="25"/>
        <v>36129555.9122672</v>
      </c>
      <c r="AA94" s="18">
        <f t="shared" si="25"/>
        <v>35012153.24517529</v>
      </c>
      <c r="AB94" s="18">
        <f t="shared" si="25"/>
        <v>38248684.79763767</v>
      </c>
      <c r="AC94" s="18">
        <f t="shared" si="25"/>
        <v>38093102.07780343</v>
      </c>
      <c r="AD94" s="18">
        <f t="shared" si="25"/>
        <v>37381848.95524853</v>
      </c>
      <c r="AE94" s="18">
        <f>(AE73-AE112)</f>
        <v>37161508.39465222</v>
      </c>
    </row>
    <row r="95" spans="1:31" ht="12.75">
      <c r="A95" s="1"/>
      <c r="B95" s="1"/>
      <c r="C95" s="11" t="s">
        <v>79</v>
      </c>
      <c r="D95" s="12"/>
      <c r="E95" s="12"/>
      <c r="F95" s="19">
        <f>SUM(F90:F94)</f>
        <v>67450025.54640652</v>
      </c>
      <c r="G95" s="19">
        <f aca="true" t="shared" si="26" ref="G95:AE95">SUM(G90:G94)</f>
        <v>64465915.338122964</v>
      </c>
      <c r="H95" s="19">
        <f t="shared" si="26"/>
        <v>63423261.03159629</v>
      </c>
      <c r="I95" s="19">
        <f t="shared" si="26"/>
        <v>63095650.01504947</v>
      </c>
      <c r="J95" s="19">
        <f t="shared" si="26"/>
        <v>72148856.18471293</v>
      </c>
      <c r="K95" s="19">
        <f t="shared" si="26"/>
        <v>69343685.8475983</v>
      </c>
      <c r="L95" s="19">
        <f t="shared" si="26"/>
        <v>65619019.1438335</v>
      </c>
      <c r="M95" s="19">
        <f t="shared" si="26"/>
        <v>69220732.66294847</v>
      </c>
      <c r="N95" s="19">
        <f t="shared" si="26"/>
        <v>71403476.98302098</v>
      </c>
      <c r="O95" s="19">
        <f t="shared" si="26"/>
        <v>69830331.91200006</v>
      </c>
      <c r="P95" s="19">
        <f t="shared" si="26"/>
        <v>69794675.8266972</v>
      </c>
      <c r="Q95" s="19">
        <f t="shared" si="26"/>
        <v>68341373.73164283</v>
      </c>
      <c r="R95" s="19">
        <f t="shared" si="26"/>
        <v>66092032.2289416</v>
      </c>
      <c r="S95" s="19">
        <f t="shared" si="26"/>
        <v>71467031.75890091</v>
      </c>
      <c r="T95" s="19">
        <f t="shared" si="26"/>
        <v>71768375.36846499</v>
      </c>
      <c r="U95" s="19">
        <f t="shared" si="26"/>
        <v>69082773.60708486</v>
      </c>
      <c r="V95" s="19">
        <f t="shared" si="26"/>
        <v>75125087.17961055</v>
      </c>
      <c r="W95" s="19">
        <f t="shared" si="26"/>
        <v>72226998.01184681</v>
      </c>
      <c r="X95" s="19">
        <f t="shared" si="26"/>
        <v>71198043.07727145</v>
      </c>
      <c r="Y95" s="19">
        <f t="shared" si="26"/>
        <v>74892121.54843162</v>
      </c>
      <c r="Z95" s="19">
        <f t="shared" si="26"/>
        <v>76711307.47871408</v>
      </c>
      <c r="AA95" s="19">
        <f t="shared" si="26"/>
        <v>72235210.88340354</v>
      </c>
      <c r="AB95" s="19">
        <f t="shared" si="26"/>
        <v>77233608.9360359</v>
      </c>
      <c r="AC95" s="19">
        <f t="shared" si="26"/>
        <v>79591552.04801601</v>
      </c>
      <c r="AD95" s="19">
        <f t="shared" si="26"/>
        <v>76641921.31398883</v>
      </c>
      <c r="AE95" s="19">
        <f t="shared" si="26"/>
        <v>72775357.72663811</v>
      </c>
    </row>
    <row r="96" spans="5:31" ht="12.75"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65" t="s">
        <v>114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3:31" ht="12.75">
      <c r="C98" s="41" t="s">
        <v>110</v>
      </c>
      <c r="D98" s="42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2.75">
      <c r="C99" s="41" t="s">
        <v>78</v>
      </c>
      <c r="D99" s="43"/>
      <c r="E99" s="41"/>
      <c r="F99" s="41">
        <v>1980</v>
      </c>
      <c r="G99" s="41">
        <f>F99+1</f>
        <v>1981</v>
      </c>
      <c r="H99" s="41">
        <f aca="true" t="shared" si="27" ref="H99:AE99">G99+1</f>
        <v>1982</v>
      </c>
      <c r="I99" s="41">
        <f t="shared" si="27"/>
        <v>1983</v>
      </c>
      <c r="J99" s="41">
        <f t="shared" si="27"/>
        <v>1984</v>
      </c>
      <c r="K99" s="41">
        <f t="shared" si="27"/>
        <v>1985</v>
      </c>
      <c r="L99" s="41">
        <f t="shared" si="27"/>
        <v>1986</v>
      </c>
      <c r="M99" s="41">
        <f t="shared" si="27"/>
        <v>1987</v>
      </c>
      <c r="N99" s="41">
        <f t="shared" si="27"/>
        <v>1988</v>
      </c>
      <c r="O99" s="41">
        <f t="shared" si="27"/>
        <v>1989</v>
      </c>
      <c r="P99" s="41">
        <f t="shared" si="27"/>
        <v>1990</v>
      </c>
      <c r="Q99" s="41">
        <f t="shared" si="27"/>
        <v>1991</v>
      </c>
      <c r="R99" s="41">
        <f t="shared" si="27"/>
        <v>1992</v>
      </c>
      <c r="S99" s="41">
        <f t="shared" si="27"/>
        <v>1993</v>
      </c>
      <c r="T99" s="41">
        <f t="shared" si="27"/>
        <v>1994</v>
      </c>
      <c r="U99" s="41">
        <f t="shared" si="27"/>
        <v>1995</v>
      </c>
      <c r="V99" s="41">
        <f t="shared" si="27"/>
        <v>1996</v>
      </c>
      <c r="W99" s="41">
        <f t="shared" si="27"/>
        <v>1997</v>
      </c>
      <c r="X99" s="41">
        <f t="shared" si="27"/>
        <v>1998</v>
      </c>
      <c r="Y99" s="41">
        <f t="shared" si="27"/>
        <v>1999</v>
      </c>
      <c r="Z99" s="41">
        <f t="shared" si="27"/>
        <v>2000</v>
      </c>
      <c r="AA99" s="41">
        <f t="shared" si="27"/>
        <v>2001</v>
      </c>
      <c r="AB99" s="41">
        <f t="shared" si="27"/>
        <v>2002</v>
      </c>
      <c r="AC99" s="41">
        <f t="shared" si="27"/>
        <v>2003</v>
      </c>
      <c r="AD99" s="41">
        <f t="shared" si="27"/>
        <v>2004</v>
      </c>
      <c r="AE99" s="41">
        <f t="shared" si="27"/>
        <v>2005</v>
      </c>
    </row>
    <row r="100" spans="3:31" ht="12.75">
      <c r="C100" s="44" t="s">
        <v>6</v>
      </c>
      <c r="D100" s="42"/>
      <c r="E100" s="42"/>
      <c r="F100" s="45">
        <f>F117</f>
        <v>26524.48814794273</v>
      </c>
      <c r="G100" s="45">
        <f aca="true" t="shared" si="28" ref="G100:AD100">G117</f>
        <v>23062.230398741496</v>
      </c>
      <c r="H100" s="45">
        <f t="shared" si="28"/>
        <v>15462.36190608067</v>
      </c>
      <c r="I100" s="45">
        <f t="shared" si="28"/>
        <v>13864.220836408842</v>
      </c>
      <c r="J100" s="45">
        <f t="shared" si="28"/>
        <v>16750.337115612998</v>
      </c>
      <c r="K100" s="45">
        <f t="shared" si="28"/>
        <v>11781.325092394234</v>
      </c>
      <c r="L100" s="45">
        <f t="shared" si="28"/>
        <v>8257.912680951411</v>
      </c>
      <c r="M100" s="45">
        <f t="shared" si="28"/>
        <v>9229.256488207377</v>
      </c>
      <c r="N100" s="45">
        <f t="shared" si="28"/>
        <v>7939.929787657504</v>
      </c>
      <c r="O100" s="45">
        <f t="shared" si="28"/>
        <v>7114.806854922792</v>
      </c>
      <c r="P100" s="45">
        <f t="shared" si="28"/>
        <v>7207.359684524259</v>
      </c>
      <c r="Q100" s="45">
        <f t="shared" si="28"/>
        <v>6475.250773599351</v>
      </c>
      <c r="R100" s="45">
        <f t="shared" si="28"/>
        <v>14038.650957585944</v>
      </c>
      <c r="S100" s="45">
        <f t="shared" si="28"/>
        <v>10179.454332381605</v>
      </c>
      <c r="T100" s="45">
        <f t="shared" si="28"/>
        <v>9971.89410501836</v>
      </c>
      <c r="U100" s="45">
        <f t="shared" si="28"/>
        <v>10439.148069297413</v>
      </c>
      <c r="V100" s="45">
        <f t="shared" si="28"/>
        <v>10133.093133224553</v>
      </c>
      <c r="W100" s="45">
        <f t="shared" si="28"/>
        <v>9721.344001877194</v>
      </c>
      <c r="X100" s="45">
        <f t="shared" si="28"/>
        <v>8809.253714126466</v>
      </c>
      <c r="Y100" s="45">
        <f t="shared" si="28"/>
        <v>8798.26467451501</v>
      </c>
      <c r="Z100" s="45">
        <f t="shared" si="28"/>
        <v>9184.891581585578</v>
      </c>
      <c r="AA100" s="45">
        <f t="shared" si="28"/>
        <v>8364.307505741304</v>
      </c>
      <c r="AB100" s="45">
        <f t="shared" si="28"/>
        <v>7406.003025559536</v>
      </c>
      <c r="AC100" s="45">
        <f t="shared" si="28"/>
        <v>7580.360588743229</v>
      </c>
      <c r="AD100" s="45">
        <f t="shared" si="28"/>
        <v>7463.827938919191</v>
      </c>
      <c r="AE100" s="45">
        <f>AE117</f>
        <v>7379.959743970073</v>
      </c>
    </row>
    <row r="101" spans="1:31" ht="12.75">
      <c r="A101" s="4"/>
      <c r="B101" s="4"/>
      <c r="C101" s="46" t="s">
        <v>111</v>
      </c>
      <c r="D101" s="43"/>
      <c r="E101" s="43"/>
      <c r="F101" s="45">
        <f>F119</f>
        <v>2187894.900108827</v>
      </c>
      <c r="G101" s="45">
        <f aca="true" t="shared" si="29" ref="G101:AD101">G119</f>
        <v>1555526.4273042625</v>
      </c>
      <c r="H101" s="45">
        <f t="shared" si="29"/>
        <v>1458409.7486043058</v>
      </c>
      <c r="I101" s="45">
        <f t="shared" si="29"/>
        <v>1212984.4309151364</v>
      </c>
      <c r="J101" s="45">
        <f t="shared" si="29"/>
        <v>1484613.6298547692</v>
      </c>
      <c r="K101" s="45">
        <f t="shared" si="29"/>
        <v>1359937.4089234553</v>
      </c>
      <c r="L101" s="45">
        <f t="shared" si="29"/>
        <v>1861961.6234446524</v>
      </c>
      <c r="M101" s="45">
        <f t="shared" si="29"/>
        <v>1876122.252304041</v>
      </c>
      <c r="N101" s="45">
        <f t="shared" si="29"/>
        <v>2785194.964178284</v>
      </c>
      <c r="O101" s="45">
        <f t="shared" si="29"/>
        <v>2137700.90897261</v>
      </c>
      <c r="P101" s="45">
        <f t="shared" si="29"/>
        <v>2565299.9087717608</v>
      </c>
      <c r="Q101" s="45">
        <f t="shared" si="29"/>
        <v>2449709.3210704788</v>
      </c>
      <c r="R101" s="45">
        <f t="shared" si="29"/>
        <v>2473696.1788707394</v>
      </c>
      <c r="S101" s="45">
        <f t="shared" si="29"/>
        <v>2515525.261981083</v>
      </c>
      <c r="T101" s="45">
        <f t="shared" si="29"/>
        <v>3087459.921703108</v>
      </c>
      <c r="U101" s="45">
        <f t="shared" si="29"/>
        <v>2677229.2425097344</v>
      </c>
      <c r="V101" s="45">
        <f t="shared" si="29"/>
        <v>2519218.025399544</v>
      </c>
      <c r="W101" s="45">
        <f t="shared" si="29"/>
        <v>1819903.4456055756</v>
      </c>
      <c r="X101" s="45">
        <f t="shared" si="29"/>
        <v>2113883.5548538556</v>
      </c>
      <c r="Y101" s="45">
        <f t="shared" si="29"/>
        <v>1968593.4645671323</v>
      </c>
      <c r="Z101" s="45">
        <f t="shared" si="29"/>
        <v>1984572.1458343652</v>
      </c>
      <c r="AA101" s="45">
        <f t="shared" si="29"/>
        <v>2779725.8512937296</v>
      </c>
      <c r="AB101" s="45">
        <f t="shared" si="29"/>
        <v>2519201.510007314</v>
      </c>
      <c r="AC101" s="45">
        <f t="shared" si="29"/>
        <v>2278185.4926578742</v>
      </c>
      <c r="AD101" s="45">
        <f t="shared" si="29"/>
        <v>2656553.9139218624</v>
      </c>
      <c r="AE101" s="45">
        <f>AE119</f>
        <v>2068631.832250722</v>
      </c>
    </row>
    <row r="102" spans="1:31" ht="12.75">
      <c r="A102" s="4"/>
      <c r="B102" s="4"/>
      <c r="C102" s="46" t="s">
        <v>87</v>
      </c>
      <c r="D102" s="43"/>
      <c r="E102" s="43"/>
      <c r="F102" s="45">
        <f>F121</f>
        <v>94243.84881016248</v>
      </c>
      <c r="G102" s="45">
        <f aca="true" t="shared" si="30" ref="G102:AD102">G121</f>
        <v>93833.03074102722</v>
      </c>
      <c r="H102" s="45">
        <f t="shared" si="30"/>
        <v>104917.51447635687</v>
      </c>
      <c r="I102" s="45">
        <f t="shared" si="30"/>
        <v>108251.63359463547</v>
      </c>
      <c r="J102" s="45">
        <f t="shared" si="30"/>
        <v>371292.76596169185</v>
      </c>
      <c r="K102" s="45">
        <f t="shared" si="30"/>
        <v>402646.17654602433</v>
      </c>
      <c r="L102" s="45">
        <f t="shared" si="30"/>
        <v>381843.89713920315</v>
      </c>
      <c r="M102" s="45">
        <f t="shared" si="30"/>
        <v>476615.7533305031</v>
      </c>
      <c r="N102" s="45">
        <f t="shared" si="30"/>
        <v>498242.59853405936</v>
      </c>
      <c r="O102" s="45">
        <f t="shared" si="30"/>
        <v>533164.06294192</v>
      </c>
      <c r="P102" s="45">
        <f t="shared" si="30"/>
        <v>538476.4958417162</v>
      </c>
      <c r="Q102" s="45">
        <f t="shared" si="30"/>
        <v>617935.0422205362</v>
      </c>
      <c r="R102" s="45">
        <f t="shared" si="30"/>
        <v>623812.6551101936</v>
      </c>
      <c r="S102" s="45">
        <f t="shared" si="30"/>
        <v>604676.997053708</v>
      </c>
      <c r="T102" s="45">
        <f t="shared" si="30"/>
        <v>695218.6973339727</v>
      </c>
      <c r="U102" s="45">
        <f t="shared" si="30"/>
        <v>713266.366722029</v>
      </c>
      <c r="V102" s="45">
        <f t="shared" si="30"/>
        <v>741738.9627094079</v>
      </c>
      <c r="W102" s="45">
        <f t="shared" si="30"/>
        <v>750867.3762073147</v>
      </c>
      <c r="X102" s="45">
        <f t="shared" si="30"/>
        <v>784162.9095847772</v>
      </c>
      <c r="Y102" s="45">
        <f t="shared" si="30"/>
        <v>816522.1267118667</v>
      </c>
      <c r="Z102" s="45">
        <f t="shared" si="30"/>
        <v>745832.9826825025</v>
      </c>
      <c r="AA102" s="45">
        <f t="shared" si="30"/>
        <v>696346.7751025576</v>
      </c>
      <c r="AB102" s="45">
        <f t="shared" si="30"/>
        <v>158579.86193262754</v>
      </c>
      <c r="AC102" s="45">
        <f t="shared" si="30"/>
        <v>1104391.4845435333</v>
      </c>
      <c r="AD102" s="45">
        <f t="shared" si="30"/>
        <v>1632600.503663804</v>
      </c>
      <c r="AE102" s="45">
        <f>AE121</f>
        <v>605665.1906388667</v>
      </c>
    </row>
    <row r="103" spans="3:31" ht="12.75">
      <c r="C103" s="44" t="s">
        <v>69</v>
      </c>
      <c r="D103" s="42"/>
      <c r="E103" s="42"/>
      <c r="F103" s="45">
        <f>F134</f>
        <v>49537.05880925454</v>
      </c>
      <c r="G103" s="45">
        <f aca="true" t="shared" si="31" ref="G103:AD103">G134</f>
        <v>53614.34759600128</v>
      </c>
      <c r="H103" s="45">
        <f t="shared" si="31"/>
        <v>48169.04486771853</v>
      </c>
      <c r="I103" s="45">
        <f t="shared" si="31"/>
        <v>56708.31346613067</v>
      </c>
      <c r="J103" s="45">
        <f t="shared" si="31"/>
        <v>59974.49154457142</v>
      </c>
      <c r="K103" s="45">
        <f t="shared" si="31"/>
        <v>59047.31285091695</v>
      </c>
      <c r="L103" s="45">
        <f t="shared" si="31"/>
        <v>63571.46906456766</v>
      </c>
      <c r="M103" s="45">
        <f t="shared" si="31"/>
        <v>71309.36138689426</v>
      </c>
      <c r="N103" s="45">
        <f t="shared" si="31"/>
        <v>76121.63676234569</v>
      </c>
      <c r="O103" s="45">
        <f t="shared" si="31"/>
        <v>80624.08783698657</v>
      </c>
      <c r="P103" s="45">
        <f t="shared" si="31"/>
        <v>71256.51112865542</v>
      </c>
      <c r="Q103" s="45">
        <f t="shared" si="31"/>
        <v>71279.69989218206</v>
      </c>
      <c r="R103" s="45">
        <f t="shared" si="31"/>
        <v>63311.84100126096</v>
      </c>
      <c r="S103" s="45">
        <f t="shared" si="31"/>
        <v>74031.08904871813</v>
      </c>
      <c r="T103" s="45">
        <f t="shared" si="31"/>
        <v>91584.36573323747</v>
      </c>
      <c r="U103" s="45">
        <f t="shared" si="31"/>
        <v>92102.74247872677</v>
      </c>
      <c r="V103" s="45">
        <f t="shared" si="31"/>
        <v>92573.28685900327</v>
      </c>
      <c r="W103" s="45">
        <f t="shared" si="31"/>
        <v>99251.60173536454</v>
      </c>
      <c r="X103" s="45">
        <f t="shared" si="31"/>
        <v>109452.83192470069</v>
      </c>
      <c r="Y103" s="45">
        <f t="shared" si="31"/>
        <v>112337.78619695385</v>
      </c>
      <c r="Z103" s="45">
        <f t="shared" si="31"/>
        <v>112955.9039563954</v>
      </c>
      <c r="AA103" s="45">
        <f t="shared" si="31"/>
        <v>105651.37232024549</v>
      </c>
      <c r="AB103" s="45">
        <f t="shared" si="31"/>
        <v>88310.58173092047</v>
      </c>
      <c r="AC103" s="45">
        <f t="shared" si="31"/>
        <v>89223.1834346281</v>
      </c>
      <c r="AD103" s="45">
        <f t="shared" si="31"/>
        <v>94134.22401377308</v>
      </c>
      <c r="AE103" s="45">
        <f>AE134</f>
        <v>95022.69484700092</v>
      </c>
    </row>
    <row r="104" spans="3:31" ht="12.75">
      <c r="C104" s="41" t="s">
        <v>79</v>
      </c>
      <c r="D104" s="43"/>
      <c r="E104" s="41"/>
      <c r="F104" s="47">
        <f>SUM(F100:F103)</f>
        <v>2358200.2958761863</v>
      </c>
      <c r="G104" s="47">
        <f aca="true" t="shared" si="32" ref="G104:AE104">SUM(G100:G103)</f>
        <v>1726036.0360400327</v>
      </c>
      <c r="H104" s="47">
        <f t="shared" si="32"/>
        <v>1626958.669854462</v>
      </c>
      <c r="I104" s="47">
        <f t="shared" si="32"/>
        <v>1391808.5988123114</v>
      </c>
      <c r="J104" s="47">
        <f t="shared" si="32"/>
        <v>1932631.2244766455</v>
      </c>
      <c r="K104" s="47">
        <f t="shared" si="32"/>
        <v>1833412.2234127908</v>
      </c>
      <c r="L104" s="47">
        <f t="shared" si="32"/>
        <v>2315634.9023293746</v>
      </c>
      <c r="M104" s="47">
        <f t="shared" si="32"/>
        <v>2433276.6235096455</v>
      </c>
      <c r="N104" s="47">
        <f t="shared" si="32"/>
        <v>3367499.129262347</v>
      </c>
      <c r="O104" s="47">
        <f t="shared" si="32"/>
        <v>2758603.866606439</v>
      </c>
      <c r="P104" s="47">
        <f t="shared" si="32"/>
        <v>3182240.275426657</v>
      </c>
      <c r="Q104" s="47">
        <f t="shared" si="32"/>
        <v>3145399.313956796</v>
      </c>
      <c r="R104" s="47">
        <f t="shared" si="32"/>
        <v>3174859.32593978</v>
      </c>
      <c r="S104" s="47">
        <f t="shared" si="32"/>
        <v>3204412.8024158906</v>
      </c>
      <c r="T104" s="47">
        <f t="shared" si="32"/>
        <v>3884234.878875337</v>
      </c>
      <c r="U104" s="47">
        <f t="shared" si="32"/>
        <v>3493037.499779788</v>
      </c>
      <c r="V104" s="47">
        <f t="shared" si="32"/>
        <v>3363663.3681011796</v>
      </c>
      <c r="W104" s="47">
        <f t="shared" si="32"/>
        <v>2679743.7675501322</v>
      </c>
      <c r="X104" s="47">
        <f t="shared" si="32"/>
        <v>3016308.5500774602</v>
      </c>
      <c r="Y104" s="47">
        <f t="shared" si="32"/>
        <v>2906251.642150468</v>
      </c>
      <c r="Z104" s="47">
        <f t="shared" si="32"/>
        <v>2852545.924054849</v>
      </c>
      <c r="AA104" s="47">
        <f t="shared" si="32"/>
        <v>3590088.306222274</v>
      </c>
      <c r="AB104" s="47">
        <f t="shared" si="32"/>
        <v>2773497.9566964214</v>
      </c>
      <c r="AC104" s="47">
        <f t="shared" si="32"/>
        <v>3479380.521224779</v>
      </c>
      <c r="AD104" s="47">
        <f t="shared" si="32"/>
        <v>4390752.469538358</v>
      </c>
      <c r="AE104" s="47">
        <f t="shared" si="32"/>
        <v>2776699.67748056</v>
      </c>
    </row>
    <row r="105" spans="1:31" ht="12.75">
      <c r="A105" s="1"/>
      <c r="B105" s="1"/>
      <c r="C105" s="42"/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2.75">
      <c r="A106" s="1"/>
      <c r="B106" s="1"/>
      <c r="C106" s="42"/>
      <c r="D106" s="41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2.75">
      <c r="C107" s="41" t="s">
        <v>80</v>
      </c>
      <c r="D107" s="42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ht="12.75">
      <c r="A108" s="4"/>
      <c r="B108" s="4"/>
      <c r="C108" s="48" t="s">
        <v>81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3:31" ht="12.75">
      <c r="C109" s="48" t="s">
        <v>82</v>
      </c>
      <c r="D109" s="42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9" t="s">
        <v>83</v>
      </c>
      <c r="D110" s="42"/>
      <c r="E110" s="42"/>
      <c r="F110" s="45">
        <f>(F104-F111)</f>
        <v>2222428.5146395196</v>
      </c>
      <c r="G110" s="45">
        <f aca="true" t="shared" si="33" ref="G110:AD110">(G104-G111)</f>
        <v>1595825.6212938994</v>
      </c>
      <c r="H110" s="45">
        <f t="shared" si="33"/>
        <v>1508217.6983111287</v>
      </c>
      <c r="I110" s="45">
        <f t="shared" si="33"/>
        <v>1267489.9739203113</v>
      </c>
      <c r="J110" s="45">
        <f t="shared" si="33"/>
        <v>1800061.2999537122</v>
      </c>
      <c r="K110" s="45">
        <f t="shared" si="33"/>
        <v>1709861.4846229241</v>
      </c>
      <c r="L110" s="45">
        <f t="shared" si="33"/>
        <v>2194829.943326441</v>
      </c>
      <c r="M110" s="45">
        <f t="shared" si="33"/>
        <v>2296699.7259389786</v>
      </c>
      <c r="N110" s="45">
        <f t="shared" si="33"/>
        <v>3235792.4972764803</v>
      </c>
      <c r="O110" s="45">
        <f t="shared" si="33"/>
        <v>2623513.875841772</v>
      </c>
      <c r="P110" s="45">
        <f t="shared" si="33"/>
        <v>3043222.4237697236</v>
      </c>
      <c r="Q110" s="45">
        <f t="shared" si="33"/>
        <v>3021031.8210690627</v>
      </c>
      <c r="R110" s="45">
        <f t="shared" si="33"/>
        <v>3048062.5189560466</v>
      </c>
      <c r="S110" s="45">
        <f t="shared" si="33"/>
        <v>3075300.6997329574</v>
      </c>
      <c r="T110" s="45">
        <f t="shared" si="33"/>
        <v>3749286.830387337</v>
      </c>
      <c r="U110" s="45">
        <f t="shared" si="33"/>
        <v>3360407.074692188</v>
      </c>
      <c r="V110" s="45">
        <f t="shared" si="33"/>
        <v>3234946.841409313</v>
      </c>
      <c r="W110" s="45">
        <f t="shared" si="33"/>
        <v>2543769.543101066</v>
      </c>
      <c r="X110" s="45">
        <f t="shared" si="33"/>
        <v>2873963.188885727</v>
      </c>
      <c r="Y110" s="45">
        <f t="shared" si="33"/>
        <v>2762417.0445962017</v>
      </c>
      <c r="Z110" s="45">
        <f t="shared" si="33"/>
        <v>2710868.390838582</v>
      </c>
      <c r="AA110" s="45">
        <f t="shared" si="33"/>
        <v>3460280.448715474</v>
      </c>
      <c r="AB110" s="45">
        <f t="shared" si="33"/>
        <v>2645225.873620288</v>
      </c>
      <c r="AC110" s="45">
        <f t="shared" si="33"/>
        <v>3360793.127495579</v>
      </c>
      <c r="AD110" s="45">
        <f t="shared" si="33"/>
        <v>4270613.011551824</v>
      </c>
      <c r="AE110" s="45">
        <f>(AE104-AE111)</f>
        <v>2657186.163319493</v>
      </c>
    </row>
    <row r="111" spans="1:31" ht="12.75">
      <c r="A111" s="1"/>
      <c r="B111" s="1"/>
      <c r="C111" s="48" t="s">
        <v>84</v>
      </c>
      <c r="D111" s="42"/>
      <c r="E111" s="42"/>
      <c r="F111" s="45">
        <f>F133</f>
        <v>135771.78123666666</v>
      </c>
      <c r="G111" s="45">
        <f aca="true" t="shared" si="34" ref="G111:AD111">G133</f>
        <v>130210.41474613332</v>
      </c>
      <c r="H111" s="45">
        <f t="shared" si="34"/>
        <v>118740.97154333332</v>
      </c>
      <c r="I111" s="45">
        <f t="shared" si="34"/>
        <v>124318.62489199999</v>
      </c>
      <c r="J111" s="45">
        <f t="shared" si="34"/>
        <v>132569.92452293332</v>
      </c>
      <c r="K111" s="45">
        <f t="shared" si="34"/>
        <v>123550.73878986665</v>
      </c>
      <c r="L111" s="45">
        <f t="shared" si="34"/>
        <v>120804.95900293332</v>
      </c>
      <c r="M111" s="45">
        <f t="shared" si="34"/>
        <v>136576.89757066665</v>
      </c>
      <c r="N111" s="45">
        <f t="shared" si="34"/>
        <v>131706.63198586664</v>
      </c>
      <c r="O111" s="45">
        <f t="shared" si="34"/>
        <v>135089.99076466664</v>
      </c>
      <c r="P111" s="45">
        <f t="shared" si="34"/>
        <v>139017.85165693332</v>
      </c>
      <c r="Q111" s="45">
        <f t="shared" si="34"/>
        <v>124367.4928877333</v>
      </c>
      <c r="R111" s="45">
        <f t="shared" si="34"/>
        <v>126796.80698373333</v>
      </c>
      <c r="S111" s="45">
        <f t="shared" si="34"/>
        <v>129112.10268293333</v>
      </c>
      <c r="T111" s="45">
        <f t="shared" si="34"/>
        <v>134948.048488</v>
      </c>
      <c r="U111" s="45">
        <f t="shared" si="34"/>
        <v>132630.4250876</v>
      </c>
      <c r="V111" s="45">
        <f t="shared" si="34"/>
        <v>128716.52669186665</v>
      </c>
      <c r="W111" s="45">
        <f t="shared" si="34"/>
        <v>135974.22444906665</v>
      </c>
      <c r="X111" s="45">
        <f t="shared" si="34"/>
        <v>142345.36119173333</v>
      </c>
      <c r="Y111" s="45">
        <f t="shared" si="34"/>
        <v>143834.59755426666</v>
      </c>
      <c r="Z111" s="45">
        <f t="shared" si="34"/>
        <v>141677.53321626666</v>
      </c>
      <c r="AA111" s="45">
        <f t="shared" si="34"/>
        <v>129807.85750679999</v>
      </c>
      <c r="AB111" s="45">
        <f t="shared" si="34"/>
        <v>128272.08307613333</v>
      </c>
      <c r="AC111" s="45">
        <f t="shared" si="34"/>
        <v>118587.39372919999</v>
      </c>
      <c r="AD111" s="45">
        <f t="shared" si="34"/>
        <v>120139.45798653332</v>
      </c>
      <c r="AE111" s="45">
        <f>AE133</f>
        <v>119513.51416106666</v>
      </c>
    </row>
    <row r="112" spans="1:31" ht="12.75">
      <c r="A112" s="1"/>
      <c r="B112" s="1"/>
      <c r="C112" s="48" t="s">
        <v>85</v>
      </c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2.75">
      <c r="A113" s="1"/>
      <c r="B113" s="1"/>
      <c r="C113" s="41" t="s">
        <v>79</v>
      </c>
      <c r="D113" s="42"/>
      <c r="E113" s="42"/>
      <c r="F113" s="47">
        <f>(F110+F111)</f>
        <v>2358200.2958761863</v>
      </c>
      <c r="G113" s="47">
        <f aca="true" t="shared" si="35" ref="G113:AD113">(G110+G111)</f>
        <v>1726036.0360400327</v>
      </c>
      <c r="H113" s="47">
        <f t="shared" si="35"/>
        <v>1626958.669854462</v>
      </c>
      <c r="I113" s="47">
        <f t="shared" si="35"/>
        <v>1391808.5988123114</v>
      </c>
      <c r="J113" s="47">
        <f t="shared" si="35"/>
        <v>1932631.2244766455</v>
      </c>
      <c r="K113" s="47">
        <f t="shared" si="35"/>
        <v>1833412.2234127908</v>
      </c>
      <c r="L113" s="47">
        <f t="shared" si="35"/>
        <v>2315634.9023293746</v>
      </c>
      <c r="M113" s="47">
        <f t="shared" si="35"/>
        <v>2433276.6235096455</v>
      </c>
      <c r="N113" s="47">
        <f t="shared" si="35"/>
        <v>3367499.129262347</v>
      </c>
      <c r="O113" s="47">
        <f t="shared" si="35"/>
        <v>2758603.866606439</v>
      </c>
      <c r="P113" s="47">
        <f t="shared" si="35"/>
        <v>3182240.275426657</v>
      </c>
      <c r="Q113" s="47">
        <f t="shared" si="35"/>
        <v>3145399.313956796</v>
      </c>
      <c r="R113" s="47">
        <f t="shared" si="35"/>
        <v>3174859.32593978</v>
      </c>
      <c r="S113" s="47">
        <f t="shared" si="35"/>
        <v>3204412.8024158906</v>
      </c>
      <c r="T113" s="47">
        <f t="shared" si="35"/>
        <v>3884234.878875337</v>
      </c>
      <c r="U113" s="47">
        <f t="shared" si="35"/>
        <v>3493037.499779788</v>
      </c>
      <c r="V113" s="47">
        <f t="shared" si="35"/>
        <v>3363663.3681011796</v>
      </c>
      <c r="W113" s="47">
        <f t="shared" si="35"/>
        <v>2679743.7675501322</v>
      </c>
      <c r="X113" s="47">
        <f t="shared" si="35"/>
        <v>3016308.5500774602</v>
      </c>
      <c r="Y113" s="47">
        <f t="shared" si="35"/>
        <v>2906251.642150468</v>
      </c>
      <c r="Z113" s="47">
        <f t="shared" si="35"/>
        <v>2852545.924054849</v>
      </c>
      <c r="AA113" s="47">
        <f t="shared" si="35"/>
        <v>3590088.306222274</v>
      </c>
      <c r="AB113" s="47">
        <f t="shared" si="35"/>
        <v>2773497.9566964214</v>
      </c>
      <c r="AC113" s="47">
        <f t="shared" si="35"/>
        <v>3479380.521224779</v>
      </c>
      <c r="AD113" s="47">
        <f t="shared" si="35"/>
        <v>4390752.469538358</v>
      </c>
      <c r="AE113" s="47">
        <f>(AE110+AE111)</f>
        <v>2776699.67748056</v>
      </c>
    </row>
    <row r="114" spans="1:31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65" t="s">
        <v>116</v>
      </c>
      <c r="B115" s="1"/>
      <c r="D115" s="65" t="s">
        <v>124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1" t="s">
        <v>109</v>
      </c>
      <c r="C116" s="51" t="s">
        <v>121</v>
      </c>
      <c r="D116" s="51" t="s">
        <v>122</v>
      </c>
      <c r="E116" s="52"/>
      <c r="F116" s="53">
        <v>1980</v>
      </c>
      <c r="G116" s="53">
        <f aca="true" t="shared" si="36" ref="G116:AD116">F116+1</f>
        <v>1981</v>
      </c>
      <c r="H116" s="53">
        <f t="shared" si="36"/>
        <v>1982</v>
      </c>
      <c r="I116" s="53">
        <f t="shared" si="36"/>
        <v>1983</v>
      </c>
      <c r="J116" s="53">
        <f t="shared" si="36"/>
        <v>1984</v>
      </c>
      <c r="K116" s="53">
        <f t="shared" si="36"/>
        <v>1985</v>
      </c>
      <c r="L116" s="53">
        <f t="shared" si="36"/>
        <v>1986</v>
      </c>
      <c r="M116" s="53">
        <f t="shared" si="36"/>
        <v>1987</v>
      </c>
      <c r="N116" s="53">
        <f t="shared" si="36"/>
        <v>1988</v>
      </c>
      <c r="O116" s="53">
        <f t="shared" si="36"/>
        <v>1989</v>
      </c>
      <c r="P116" s="53">
        <f t="shared" si="36"/>
        <v>1990</v>
      </c>
      <c r="Q116" s="53">
        <f t="shared" si="36"/>
        <v>1991</v>
      </c>
      <c r="R116" s="53">
        <f t="shared" si="36"/>
        <v>1992</v>
      </c>
      <c r="S116" s="53">
        <f t="shared" si="36"/>
        <v>1993</v>
      </c>
      <c r="T116" s="53">
        <f t="shared" si="36"/>
        <v>1994</v>
      </c>
      <c r="U116" s="53">
        <f t="shared" si="36"/>
        <v>1995</v>
      </c>
      <c r="V116" s="53">
        <f t="shared" si="36"/>
        <v>1996</v>
      </c>
      <c r="W116" s="53">
        <f t="shared" si="36"/>
        <v>1997</v>
      </c>
      <c r="X116" s="53">
        <f t="shared" si="36"/>
        <v>1998</v>
      </c>
      <c r="Y116" s="53">
        <f t="shared" si="36"/>
        <v>1999</v>
      </c>
      <c r="Z116" s="53">
        <f t="shared" si="36"/>
        <v>2000</v>
      </c>
      <c r="AA116" s="53">
        <f t="shared" si="36"/>
        <v>2001</v>
      </c>
      <c r="AB116" s="53">
        <f t="shared" si="36"/>
        <v>2002</v>
      </c>
      <c r="AC116" s="53">
        <f t="shared" si="36"/>
        <v>2003</v>
      </c>
      <c r="AD116" s="53">
        <f t="shared" si="36"/>
        <v>2004</v>
      </c>
      <c r="AE116" s="53">
        <f>AD116+1</f>
        <v>2005</v>
      </c>
    </row>
    <row r="117" spans="3:32" ht="12.75">
      <c r="C117" s="51" t="s">
        <v>6</v>
      </c>
      <c r="D117" s="54">
        <v>0.004992599493678243</v>
      </c>
      <c r="E117" s="52"/>
      <c r="F117" s="55">
        <f aca="true" t="shared" si="37" ref="F117:AD117">(F139*$D117)*10^6</f>
        <v>26524.48814794273</v>
      </c>
      <c r="G117" s="55">
        <f t="shared" si="37"/>
        <v>23062.230398741496</v>
      </c>
      <c r="H117" s="55">
        <f t="shared" si="37"/>
        <v>15462.36190608067</v>
      </c>
      <c r="I117" s="55">
        <f t="shared" si="37"/>
        <v>13864.220836408842</v>
      </c>
      <c r="J117" s="55">
        <f t="shared" si="37"/>
        <v>16750.337115612998</v>
      </c>
      <c r="K117" s="55">
        <f t="shared" si="37"/>
        <v>11781.325092394234</v>
      </c>
      <c r="L117" s="55">
        <f t="shared" si="37"/>
        <v>8257.912680951411</v>
      </c>
      <c r="M117" s="55">
        <f t="shared" si="37"/>
        <v>9229.256488207377</v>
      </c>
      <c r="N117" s="55">
        <f t="shared" si="37"/>
        <v>7939.929787657504</v>
      </c>
      <c r="O117" s="55">
        <f t="shared" si="37"/>
        <v>7114.806854922792</v>
      </c>
      <c r="P117" s="55">
        <f t="shared" si="37"/>
        <v>7207.359684524259</v>
      </c>
      <c r="Q117" s="55">
        <f t="shared" si="37"/>
        <v>6475.250773599351</v>
      </c>
      <c r="R117" s="55">
        <f t="shared" si="37"/>
        <v>14038.650957585944</v>
      </c>
      <c r="S117" s="55">
        <f t="shared" si="37"/>
        <v>10179.454332381605</v>
      </c>
      <c r="T117" s="55">
        <f t="shared" si="37"/>
        <v>9971.89410501836</v>
      </c>
      <c r="U117" s="55">
        <f t="shared" si="37"/>
        <v>10439.148069297413</v>
      </c>
      <c r="V117" s="55">
        <f t="shared" si="37"/>
        <v>10133.093133224553</v>
      </c>
      <c r="W117" s="55">
        <f t="shared" si="37"/>
        <v>9721.344001877194</v>
      </c>
      <c r="X117" s="55">
        <f t="shared" si="37"/>
        <v>8809.253714126466</v>
      </c>
      <c r="Y117" s="55">
        <f t="shared" si="37"/>
        <v>8798.26467451501</v>
      </c>
      <c r="Z117" s="55">
        <f t="shared" si="37"/>
        <v>9184.891581585578</v>
      </c>
      <c r="AA117" s="55">
        <f t="shared" si="37"/>
        <v>8364.307505741304</v>
      </c>
      <c r="AB117" s="55">
        <f t="shared" si="37"/>
        <v>7406.003025559536</v>
      </c>
      <c r="AC117" s="55">
        <f t="shared" si="37"/>
        <v>7580.360588743229</v>
      </c>
      <c r="AD117" s="55">
        <f t="shared" si="37"/>
        <v>7463.827938919191</v>
      </c>
      <c r="AE117" s="55">
        <f>(AE139*$D117)*10^6</f>
        <v>7379.959743970073</v>
      </c>
      <c r="AF117" s="4"/>
    </row>
    <row r="118" spans="1:31" ht="12.75">
      <c r="A118" s="1"/>
      <c r="B118" s="1"/>
      <c r="C118" s="51"/>
      <c r="D118" s="51"/>
      <c r="E118" s="52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</row>
    <row r="119" spans="1:31" ht="12.75">
      <c r="A119" s="1"/>
      <c r="B119" s="1"/>
      <c r="C119" s="51" t="s">
        <v>104</v>
      </c>
      <c r="D119" s="52"/>
      <c r="E119" s="51"/>
      <c r="F119" s="55">
        <f>SUM(F120,F122,F123,F124,F125,F126,F127,F128,F129,F130,F131,F132,F133)</f>
        <v>2187894.900108827</v>
      </c>
      <c r="G119" s="55">
        <f aca="true" t="shared" si="38" ref="G119:AD119">SUM(G120,G122,G123,G124,G125,G126,G127,G128,G129,G130,G131,G132,G133)</f>
        <v>1555526.4273042625</v>
      </c>
      <c r="H119" s="55">
        <f t="shared" si="38"/>
        <v>1458409.7486043058</v>
      </c>
      <c r="I119" s="55">
        <f t="shared" si="38"/>
        <v>1212984.4309151364</v>
      </c>
      <c r="J119" s="55">
        <f t="shared" si="38"/>
        <v>1484613.6298547692</v>
      </c>
      <c r="K119" s="55">
        <f t="shared" si="38"/>
        <v>1359937.4089234553</v>
      </c>
      <c r="L119" s="55">
        <f t="shared" si="38"/>
        <v>1861961.6234446524</v>
      </c>
      <c r="M119" s="55">
        <f t="shared" si="38"/>
        <v>1876122.252304041</v>
      </c>
      <c r="N119" s="55">
        <f t="shared" si="38"/>
        <v>2785194.964178284</v>
      </c>
      <c r="O119" s="55">
        <f t="shared" si="38"/>
        <v>2137700.90897261</v>
      </c>
      <c r="P119" s="55">
        <f t="shared" si="38"/>
        <v>2565299.9087717608</v>
      </c>
      <c r="Q119" s="55">
        <f t="shared" si="38"/>
        <v>2449709.3210704788</v>
      </c>
      <c r="R119" s="55">
        <f t="shared" si="38"/>
        <v>2473696.1788707394</v>
      </c>
      <c r="S119" s="55">
        <f t="shared" si="38"/>
        <v>2515525.261981083</v>
      </c>
      <c r="T119" s="55">
        <f t="shared" si="38"/>
        <v>3087459.921703108</v>
      </c>
      <c r="U119" s="55">
        <f t="shared" si="38"/>
        <v>2677229.2425097344</v>
      </c>
      <c r="V119" s="55">
        <f t="shared" si="38"/>
        <v>2519218.025399544</v>
      </c>
      <c r="W119" s="55">
        <f t="shared" si="38"/>
        <v>1819903.4456055756</v>
      </c>
      <c r="X119" s="55">
        <f t="shared" si="38"/>
        <v>2113883.5548538556</v>
      </c>
      <c r="Y119" s="55">
        <f t="shared" si="38"/>
        <v>1968593.4645671323</v>
      </c>
      <c r="Z119" s="55">
        <f t="shared" si="38"/>
        <v>1984572.1458343652</v>
      </c>
      <c r="AA119" s="55">
        <f t="shared" si="38"/>
        <v>2779725.8512937296</v>
      </c>
      <c r="AB119" s="55">
        <f t="shared" si="38"/>
        <v>2519201.510007314</v>
      </c>
      <c r="AC119" s="55">
        <f t="shared" si="38"/>
        <v>2278185.4926578742</v>
      </c>
      <c r="AD119" s="55">
        <f t="shared" si="38"/>
        <v>2656553.9139218624</v>
      </c>
      <c r="AE119" s="55">
        <f>SUM(AE120,AE122,AE123,AE124,AE125,AE126,AE127,AE128,AE129,AE130,AE131,AE132,AE133)</f>
        <v>2068631.832250722</v>
      </c>
    </row>
    <row r="120" spans="2:31" ht="12.75">
      <c r="B120" s="10"/>
      <c r="C120" s="57" t="s">
        <v>91</v>
      </c>
      <c r="D120" s="56" t="s">
        <v>105</v>
      </c>
      <c r="E120" s="51"/>
      <c r="F120" s="55">
        <f>F13</f>
        <v>1514613.9994076667</v>
      </c>
      <c r="G120" s="55">
        <f aca="true" t="shared" si="39" ref="G120:AD120">G13</f>
        <v>937557.3912965333</v>
      </c>
      <c r="H120" s="55">
        <f t="shared" si="39"/>
        <v>948266.2280791333</v>
      </c>
      <c r="I120" s="55">
        <f t="shared" si="39"/>
        <v>727490.4064684666</v>
      </c>
      <c r="J120" s="55">
        <f t="shared" si="39"/>
        <v>967240.3901981333</v>
      </c>
      <c r="K120" s="55">
        <f t="shared" si="39"/>
        <v>853033.1594818</v>
      </c>
      <c r="L120" s="55">
        <f t="shared" si="39"/>
        <v>1332904.9106274</v>
      </c>
      <c r="M120" s="55">
        <f t="shared" si="39"/>
        <v>1311378.4640190667</v>
      </c>
      <c r="N120" s="55">
        <f t="shared" si="39"/>
        <v>2196375.6679751333</v>
      </c>
      <c r="O120" s="55">
        <f t="shared" si="39"/>
        <v>1559772.1050648</v>
      </c>
      <c r="P120" s="55">
        <f t="shared" si="39"/>
        <v>1944038.8179344</v>
      </c>
      <c r="Q120" s="55">
        <f t="shared" si="39"/>
        <v>1867084.7157167334</v>
      </c>
      <c r="R120" s="55">
        <f t="shared" si="39"/>
        <v>1863846.647762</v>
      </c>
      <c r="S120" s="55">
        <f t="shared" si="39"/>
        <v>1823651.3281697333</v>
      </c>
      <c r="T120" s="55">
        <f t="shared" si="39"/>
        <v>2378544.1171558</v>
      </c>
      <c r="U120" s="55">
        <f t="shared" si="39"/>
        <v>1962237.6382231333</v>
      </c>
      <c r="V120" s="55">
        <f t="shared" si="39"/>
        <v>1796792.1732464</v>
      </c>
      <c r="W120" s="55">
        <f t="shared" si="39"/>
        <v>1060913.9843478</v>
      </c>
      <c r="X120" s="55">
        <f t="shared" si="39"/>
        <v>1354345.3916996666</v>
      </c>
      <c r="Y120" s="55">
        <f t="shared" si="39"/>
        <v>1183088.0793035333</v>
      </c>
      <c r="Z120" s="55">
        <f t="shared" si="39"/>
        <v>1239372.9890057999</v>
      </c>
      <c r="AA120" s="55">
        <f t="shared" si="39"/>
        <v>2085844.9739798</v>
      </c>
      <c r="AB120" s="55">
        <f t="shared" si="39"/>
        <v>1889895.7611753999</v>
      </c>
      <c r="AC120" s="55">
        <f t="shared" si="39"/>
        <v>1543620.652068</v>
      </c>
      <c r="AD120" s="55">
        <f t="shared" si="39"/>
        <v>1792045.6411498666</v>
      </c>
      <c r="AE120" s="55">
        <f>AE13</f>
        <v>1359225.247080067</v>
      </c>
    </row>
    <row r="121" spans="1:31" ht="12.75">
      <c r="A121" s="4"/>
      <c r="B121" s="4"/>
      <c r="C121" s="57" t="s">
        <v>92</v>
      </c>
      <c r="D121" s="54">
        <v>0.00022478494847847548</v>
      </c>
      <c r="E121" s="56"/>
      <c r="F121" s="55">
        <v>94243.84881016248</v>
      </c>
      <c r="G121" s="55">
        <v>93833.03074102722</v>
      </c>
      <c r="H121" s="55">
        <v>104917.51447635687</v>
      </c>
      <c r="I121" s="55">
        <v>108251.63359463547</v>
      </c>
      <c r="J121" s="55">
        <v>371292.76596169185</v>
      </c>
      <c r="K121" s="55">
        <v>402646.17654602433</v>
      </c>
      <c r="L121" s="55">
        <v>381843.89713920315</v>
      </c>
      <c r="M121" s="55">
        <v>476615.7533305031</v>
      </c>
      <c r="N121" s="55">
        <v>498242.59853405936</v>
      </c>
      <c r="O121" s="55">
        <v>533164.06294192</v>
      </c>
      <c r="P121" s="55">
        <v>538476.4958417162</v>
      </c>
      <c r="Q121" s="55">
        <v>617935.0422205362</v>
      </c>
      <c r="R121" s="55">
        <v>623812.6551101936</v>
      </c>
      <c r="S121" s="55">
        <v>604676.997053708</v>
      </c>
      <c r="T121" s="55">
        <v>695218.6973339727</v>
      </c>
      <c r="U121" s="55">
        <v>713266.366722029</v>
      </c>
      <c r="V121" s="55">
        <v>741738.9627094079</v>
      </c>
      <c r="W121" s="55">
        <v>750867.3762073147</v>
      </c>
      <c r="X121" s="55">
        <v>784162.9095847772</v>
      </c>
      <c r="Y121" s="55">
        <v>816522.1267118667</v>
      </c>
      <c r="Z121" s="55">
        <v>745832.9826825025</v>
      </c>
      <c r="AA121" s="55">
        <v>696346.7751025576</v>
      </c>
      <c r="AB121" s="55">
        <v>158579.86193262754</v>
      </c>
      <c r="AC121" s="55">
        <v>1104391.4845435333</v>
      </c>
      <c r="AD121" s="55">
        <v>1632600.503663804</v>
      </c>
      <c r="AE121" s="55">
        <v>605665.1906388667</v>
      </c>
    </row>
    <row r="122" spans="1:31" ht="12.75">
      <c r="A122" s="4"/>
      <c r="B122" s="4"/>
      <c r="C122" s="57" t="s">
        <v>93</v>
      </c>
      <c r="D122" s="54">
        <v>0.00022478494847847548</v>
      </c>
      <c r="E122" s="56"/>
      <c r="F122" s="55">
        <v>0</v>
      </c>
      <c r="G122" s="55">
        <v>0</v>
      </c>
      <c r="H122" s="55">
        <v>0</v>
      </c>
      <c r="I122" s="55">
        <v>0</v>
      </c>
      <c r="J122" s="55">
        <v>23278.052784204116</v>
      </c>
      <c r="K122" s="55">
        <v>29181.099430414306</v>
      </c>
      <c r="L122" s="55">
        <v>38159.89925515717</v>
      </c>
      <c r="M122" s="55">
        <v>27418.154841015687</v>
      </c>
      <c r="N122" s="55">
        <v>46732.72905925272</v>
      </c>
      <c r="O122" s="55">
        <v>37715.92967096586</v>
      </c>
      <c r="P122" s="55">
        <v>40116.04837649892</v>
      </c>
      <c r="Q122" s="55">
        <v>21752.211480180624</v>
      </c>
      <c r="R122" s="55">
        <v>29887.538573768175</v>
      </c>
      <c r="S122" s="55">
        <v>134048.83164778742</v>
      </c>
      <c r="T122" s="55">
        <v>125306.7942231851</v>
      </c>
      <c r="U122" s="55">
        <v>147409.44612271598</v>
      </c>
      <c r="V122" s="55">
        <v>153761.94699872154</v>
      </c>
      <c r="W122" s="55">
        <v>145232.0871652158</v>
      </c>
      <c r="X122" s="55">
        <v>99270.25220520172</v>
      </c>
      <c r="Y122" s="55">
        <v>127028.21186339427</v>
      </c>
      <c r="Z122" s="55">
        <v>115002.66102752878</v>
      </c>
      <c r="AA122" s="55">
        <v>97936.30354477008</v>
      </c>
      <c r="AB122" s="55">
        <v>18197.17333554304</v>
      </c>
      <c r="AC122" s="55">
        <v>130926.79850971223</v>
      </c>
      <c r="AD122" s="55">
        <v>191461.2539877328</v>
      </c>
      <c r="AE122" s="55">
        <v>66377.3761361268</v>
      </c>
    </row>
    <row r="123" spans="1:31" ht="12.75">
      <c r="A123" s="4"/>
      <c r="B123" s="4"/>
      <c r="C123" s="57" t="s">
        <v>94</v>
      </c>
      <c r="D123" s="52" t="s">
        <v>107</v>
      </c>
      <c r="E123" s="56"/>
      <c r="F123" s="55">
        <f>(F35*0.5)</f>
        <v>91792.21331719999</v>
      </c>
      <c r="G123" s="55">
        <f aca="true" t="shared" si="40" ref="G123:AD123">(G35*0.5)</f>
        <v>88032.30239319999</v>
      </c>
      <c r="H123" s="55">
        <f t="shared" si="40"/>
        <v>80278.07253693332</v>
      </c>
      <c r="I123" s="55">
        <f t="shared" si="40"/>
        <v>84048.9978328</v>
      </c>
      <c r="J123" s="55">
        <f t="shared" si="40"/>
        <v>89627.51094293332</v>
      </c>
      <c r="K123" s="55">
        <f t="shared" si="40"/>
        <v>83529.8458808</v>
      </c>
      <c r="L123" s="55">
        <f t="shared" si="40"/>
        <v>81673.48691919998</v>
      </c>
      <c r="M123" s="55">
        <f t="shared" si="40"/>
        <v>92336.53731866665</v>
      </c>
      <c r="N123" s="55">
        <f t="shared" si="40"/>
        <v>89043.86129613331</v>
      </c>
      <c r="O123" s="55">
        <f t="shared" si="40"/>
        <v>91331.27096426666</v>
      </c>
      <c r="P123" s="55">
        <f t="shared" si="40"/>
        <v>93986.80733786666</v>
      </c>
      <c r="Q123" s="55">
        <f t="shared" si="40"/>
        <v>84082.03315599999</v>
      </c>
      <c r="R123" s="55">
        <f t="shared" si="40"/>
        <v>85724.43953039999</v>
      </c>
      <c r="S123" s="55">
        <f t="shared" si="40"/>
        <v>87289.75903119998</v>
      </c>
      <c r="T123" s="55">
        <f t="shared" si="40"/>
        <v>91235.30644506666</v>
      </c>
      <c r="U123" s="55">
        <f t="shared" si="40"/>
        <v>89668.41399266667</v>
      </c>
      <c r="V123" s="55">
        <f t="shared" si="40"/>
        <v>87022.31644186667</v>
      </c>
      <c r="W123" s="55">
        <f t="shared" si="40"/>
        <v>91929.08088613332</v>
      </c>
      <c r="X123" s="55">
        <f t="shared" si="40"/>
        <v>96236.46245693332</v>
      </c>
      <c r="Y123" s="55">
        <f t="shared" si="40"/>
        <v>97243.30213399998</v>
      </c>
      <c r="Z123" s="55">
        <f t="shared" si="40"/>
        <v>95784.95855573333</v>
      </c>
      <c r="AA123" s="55">
        <f t="shared" si="40"/>
        <v>87760.14020693333</v>
      </c>
      <c r="AB123" s="55">
        <f t="shared" si="40"/>
        <v>86721.83815826666</v>
      </c>
      <c r="AC123" s="55">
        <f t="shared" si="40"/>
        <v>80174.24251759998</v>
      </c>
      <c r="AD123" s="55">
        <f t="shared" si="40"/>
        <v>81223.55634066666</v>
      </c>
      <c r="AE123" s="55">
        <f>(AE35*0.5)</f>
        <v>80800.36853679999</v>
      </c>
    </row>
    <row r="124" spans="1:31" ht="12.75">
      <c r="A124" s="4"/>
      <c r="B124" s="4"/>
      <c r="C124" s="57" t="s">
        <v>95</v>
      </c>
      <c r="D124" s="54">
        <v>0.004992599493678243</v>
      </c>
      <c r="E124" s="56"/>
      <c r="F124" s="55">
        <f aca="true" t="shared" si="41" ref="F124:F132">(F146*$D124)*10^6</f>
        <v>118250.97280963942</v>
      </c>
      <c r="G124" s="55">
        <f aca="true" t="shared" si="42" ref="G124:AD124">(G146*$D124)*10^6</f>
        <v>109713.35507265845</v>
      </c>
      <c r="H124" s="55">
        <f t="shared" si="42"/>
        <v>78733.77509594262</v>
      </c>
      <c r="I124" s="55">
        <f t="shared" si="42"/>
        <v>70668.00059439325</v>
      </c>
      <c r="J124" s="55">
        <f t="shared" si="42"/>
        <v>68766.25016044894</v>
      </c>
      <c r="K124" s="55">
        <f t="shared" si="42"/>
        <v>58726.83767918686</v>
      </c>
      <c r="L124" s="55">
        <f t="shared" si="42"/>
        <v>85023.27555571994</v>
      </c>
      <c r="M124" s="55">
        <f t="shared" si="42"/>
        <v>86646.62535551758</v>
      </c>
      <c r="N124" s="55">
        <f t="shared" si="42"/>
        <v>88560.13919920444</v>
      </c>
      <c r="O124" s="55">
        <f t="shared" si="42"/>
        <v>96778.83800499221</v>
      </c>
      <c r="P124" s="55">
        <f t="shared" si="42"/>
        <v>86621.79152592678</v>
      </c>
      <c r="Q124" s="55">
        <f t="shared" si="42"/>
        <v>74454.50990253198</v>
      </c>
      <c r="R124" s="55">
        <f t="shared" si="42"/>
        <v>93925.55883034371</v>
      </c>
      <c r="S124" s="55">
        <f t="shared" si="42"/>
        <v>87317.13944186374</v>
      </c>
      <c r="T124" s="55">
        <f t="shared" si="42"/>
        <v>99208.6345833228</v>
      </c>
      <c r="U124" s="55">
        <f t="shared" si="42"/>
        <v>92889.07220621133</v>
      </c>
      <c r="V124" s="55">
        <f t="shared" si="42"/>
        <v>119375.03150178827</v>
      </c>
      <c r="W124" s="55">
        <f t="shared" si="42"/>
        <v>133587.83858840016</v>
      </c>
      <c r="X124" s="55">
        <f t="shared" si="42"/>
        <v>145446.65760552188</v>
      </c>
      <c r="Y124" s="55">
        <f t="shared" si="42"/>
        <v>125044.99261424238</v>
      </c>
      <c r="Z124" s="55">
        <f t="shared" si="42"/>
        <v>152804.0137613238</v>
      </c>
      <c r="AA124" s="55">
        <f t="shared" si="42"/>
        <v>122962.86997146525</v>
      </c>
      <c r="AB124" s="55">
        <f t="shared" si="42"/>
        <v>145088.52728278431</v>
      </c>
      <c r="AC124" s="55">
        <f t="shared" si="42"/>
        <v>152660.23881423936</v>
      </c>
      <c r="AD124" s="55">
        <f t="shared" si="42"/>
        <v>186649.94334997024</v>
      </c>
      <c r="AE124" s="55">
        <f aca="true" t="shared" si="43" ref="AE124:AE132">(AE146*$D124)*10^6</f>
        <v>174006.8973213556</v>
      </c>
    </row>
    <row r="125" spans="1:31" ht="12.75">
      <c r="A125" s="4"/>
      <c r="B125" s="4"/>
      <c r="C125" s="57" t="s">
        <v>96</v>
      </c>
      <c r="D125" s="54">
        <v>0.004992599493678243</v>
      </c>
      <c r="E125" s="52"/>
      <c r="F125" s="55">
        <f t="shared" si="41"/>
        <v>156824.3435249695</v>
      </c>
      <c r="G125" s="55">
        <f aca="true" t="shared" si="44" ref="G125:AD125">(G147*$D125)*10^6</f>
        <v>132874.74526046243</v>
      </c>
      <c r="H125" s="55">
        <f t="shared" si="44"/>
        <v>95288.89500217175</v>
      </c>
      <c r="I125" s="55">
        <f t="shared" si="44"/>
        <v>93442.36356479647</v>
      </c>
      <c r="J125" s="55">
        <f t="shared" si="44"/>
        <v>85826.48493485003</v>
      </c>
      <c r="K125" s="55">
        <f t="shared" si="44"/>
        <v>92262.75328731333</v>
      </c>
      <c r="L125" s="55">
        <f t="shared" si="44"/>
        <v>111422.64467167147</v>
      </c>
      <c r="M125" s="55">
        <f t="shared" si="44"/>
        <v>101399.68036237461</v>
      </c>
      <c r="N125" s="55">
        <f t="shared" si="44"/>
        <v>106479.76922038457</v>
      </c>
      <c r="O125" s="55">
        <f t="shared" si="44"/>
        <v>99602.07773967167</v>
      </c>
      <c r="P125" s="55">
        <f t="shared" si="44"/>
        <v>137669.77055005354</v>
      </c>
      <c r="Q125" s="55">
        <f t="shared" si="44"/>
        <v>151067.76040768807</v>
      </c>
      <c r="R125" s="55">
        <f t="shared" si="44"/>
        <v>148734.06798321495</v>
      </c>
      <c r="S125" s="55">
        <f t="shared" si="44"/>
        <v>154132.194224245</v>
      </c>
      <c r="T125" s="55">
        <f t="shared" si="44"/>
        <v>153139.78996983406</v>
      </c>
      <c r="U125" s="55">
        <f t="shared" si="44"/>
        <v>146268.48047563687</v>
      </c>
      <c r="V125" s="55">
        <f t="shared" si="44"/>
        <v>133236.39315097113</v>
      </c>
      <c r="W125" s="55">
        <f t="shared" si="44"/>
        <v>157266.83037089792</v>
      </c>
      <c r="X125" s="55">
        <f t="shared" si="44"/>
        <v>149492.46483523914</v>
      </c>
      <c r="Y125" s="55">
        <f t="shared" si="44"/>
        <v>148118.20293457364</v>
      </c>
      <c r="Z125" s="55">
        <f t="shared" si="44"/>
        <v>131868.51326238594</v>
      </c>
      <c r="AA125" s="55">
        <f t="shared" si="44"/>
        <v>120966.95736461466</v>
      </c>
      <c r="AB125" s="55">
        <f t="shared" si="44"/>
        <v>115417.78992206683</v>
      </c>
      <c r="AC125" s="55">
        <f t="shared" si="44"/>
        <v>127709.5627735299</v>
      </c>
      <c r="AD125" s="55">
        <f t="shared" si="44"/>
        <v>142338.2190582453</v>
      </c>
      <c r="AE125" s="55">
        <f t="shared" si="43"/>
        <v>129280.60366151975</v>
      </c>
    </row>
    <row r="126" spans="1:31" ht="12.75">
      <c r="A126" s="4"/>
      <c r="B126" s="4"/>
      <c r="C126" s="57" t="s">
        <v>97</v>
      </c>
      <c r="D126" s="54">
        <v>0.004992599493678243</v>
      </c>
      <c r="E126" s="52"/>
      <c r="F126" s="55">
        <f t="shared" si="41"/>
        <v>23571.341912757205</v>
      </c>
      <c r="G126" s="55">
        <f aca="true" t="shared" si="45" ref="G126:AD126">(G148*$D126)*10^6</f>
        <v>10964.05890798354</v>
      </c>
      <c r="H126" s="55">
        <f t="shared" si="45"/>
        <v>11437.947505185186</v>
      </c>
      <c r="I126" s="55">
        <f t="shared" si="45"/>
        <v>14085.876972016462</v>
      </c>
      <c r="J126" s="55">
        <f t="shared" si="45"/>
        <v>17795.43998452675</v>
      </c>
      <c r="K126" s="55">
        <f t="shared" si="45"/>
        <v>19409.430693827162</v>
      </c>
      <c r="L126" s="55">
        <f t="shared" si="45"/>
        <v>-529.2833021623923</v>
      </c>
      <c r="M126" s="55">
        <f t="shared" si="45"/>
        <v>13456.95833585918</v>
      </c>
      <c r="N126" s="55">
        <f t="shared" si="45"/>
        <v>8670.271415932255</v>
      </c>
      <c r="O126" s="55">
        <f t="shared" si="45"/>
        <v>6464.129722506643</v>
      </c>
      <c r="P126" s="55">
        <f t="shared" si="45"/>
        <v>5459.165098476491</v>
      </c>
      <c r="Q126" s="55">
        <f t="shared" si="45"/>
        <v>5645.965931669258</v>
      </c>
      <c r="R126" s="55">
        <f t="shared" si="45"/>
        <v>2891.1758683351504</v>
      </c>
      <c r="S126" s="55">
        <f t="shared" si="45"/>
        <v>7292.378262728383</v>
      </c>
      <c r="T126" s="55">
        <f t="shared" si="45"/>
        <v>5616.883839781467</v>
      </c>
      <c r="U126" s="55">
        <f t="shared" si="45"/>
        <v>10291.09196770982</v>
      </c>
      <c r="V126" s="55">
        <f t="shared" si="45"/>
        <v>0</v>
      </c>
      <c r="W126" s="55">
        <f t="shared" si="45"/>
        <v>539.7555221475392</v>
      </c>
      <c r="X126" s="55">
        <f t="shared" si="45"/>
        <v>0</v>
      </c>
      <c r="Y126" s="55">
        <f t="shared" si="45"/>
        <v>4116.043521092264</v>
      </c>
      <c r="Z126" s="55">
        <f t="shared" si="45"/>
        <v>3228.6922514966445</v>
      </c>
      <c r="AA126" s="55">
        <f t="shared" si="45"/>
        <v>9173.992172200678</v>
      </c>
      <c r="AB126" s="55">
        <f t="shared" si="45"/>
        <v>14823.512627355502</v>
      </c>
      <c r="AC126" s="55">
        <f t="shared" si="45"/>
        <v>15133.663123621378</v>
      </c>
      <c r="AD126" s="55">
        <f t="shared" si="45"/>
        <v>16293.767027160542</v>
      </c>
      <c r="AE126" s="55">
        <f t="shared" si="43"/>
        <v>17352.323374156415</v>
      </c>
    </row>
    <row r="127" spans="1:31" ht="12.75">
      <c r="A127" s="4"/>
      <c r="B127" s="4"/>
      <c r="C127" s="57" t="s">
        <v>98</v>
      </c>
      <c r="D127" s="54">
        <v>0.004992599493678243</v>
      </c>
      <c r="E127" s="52"/>
      <c r="F127" s="55">
        <f t="shared" si="41"/>
        <v>36475.814106987404</v>
      </c>
      <c r="G127" s="55">
        <f aca="true" t="shared" si="46" ref="G127:AD127">(G149*$D127)*10^6</f>
        <v>44187.17995321728</v>
      </c>
      <c r="H127" s="55">
        <f t="shared" si="46"/>
        <v>35657.67423074076</v>
      </c>
      <c r="I127" s="55">
        <f t="shared" si="46"/>
        <v>14875.31582059387</v>
      </c>
      <c r="J127" s="55">
        <f t="shared" si="46"/>
        <v>23864.151647929928</v>
      </c>
      <c r="K127" s="55">
        <f t="shared" si="46"/>
        <v>23683.75020555932</v>
      </c>
      <c r="L127" s="55">
        <f t="shared" si="46"/>
        <v>21247.50791422501</v>
      </c>
      <c r="M127" s="55">
        <f t="shared" si="46"/>
        <v>36803.1617476158</v>
      </c>
      <c r="N127" s="55">
        <f t="shared" si="46"/>
        <v>37958.285736245605</v>
      </c>
      <c r="O127" s="55">
        <f t="shared" si="46"/>
        <v>34664.50801571904</v>
      </c>
      <c r="P127" s="55">
        <f t="shared" si="46"/>
        <v>45372.53871959197</v>
      </c>
      <c r="Q127" s="55">
        <f t="shared" si="46"/>
        <v>39005.96692097079</v>
      </c>
      <c r="R127" s="55">
        <f t="shared" si="46"/>
        <v>58915.320664939696</v>
      </c>
      <c r="S127" s="55">
        <f t="shared" si="46"/>
        <v>31482.622749795788</v>
      </c>
      <c r="T127" s="55">
        <f t="shared" si="46"/>
        <v>34769.3415195931</v>
      </c>
      <c r="U127" s="55">
        <f t="shared" si="46"/>
        <v>33798.86864440635</v>
      </c>
      <c r="V127" s="55">
        <f t="shared" si="46"/>
        <v>37769.00231478094</v>
      </c>
      <c r="W127" s="55">
        <f t="shared" si="46"/>
        <v>30003.22671148193</v>
      </c>
      <c r="X127" s="55">
        <f t="shared" si="46"/>
        <v>54480.74364225522</v>
      </c>
      <c r="Y127" s="55">
        <f t="shared" si="46"/>
        <v>72337.94217800356</v>
      </c>
      <c r="Z127" s="55">
        <f t="shared" si="46"/>
        <v>35867.86017459701</v>
      </c>
      <c r="AA127" s="55">
        <f t="shared" si="46"/>
        <v>52912.61704938208</v>
      </c>
      <c r="AB127" s="55">
        <f t="shared" si="46"/>
        <v>48972.445552204284</v>
      </c>
      <c r="AC127" s="55">
        <f t="shared" si="46"/>
        <v>41045.12336658235</v>
      </c>
      <c r="AD127" s="55">
        <f t="shared" si="46"/>
        <v>62678.24597582966</v>
      </c>
      <c r="AE127" s="55">
        <f t="shared" si="43"/>
        <v>58363.543723230636</v>
      </c>
    </row>
    <row r="128" spans="1:31" ht="12.75">
      <c r="A128" s="1"/>
      <c r="B128" s="1"/>
      <c r="C128" s="57" t="s">
        <v>99</v>
      </c>
      <c r="D128" s="54">
        <v>0.004992599493678243</v>
      </c>
      <c r="E128" s="51"/>
      <c r="F128" s="55">
        <f t="shared" si="41"/>
        <v>0</v>
      </c>
      <c r="G128" s="55">
        <f aca="true" t="shared" si="47" ref="G128:AD128">(G150*$D128)*10^6</f>
        <v>0</v>
      </c>
      <c r="H128" s="55">
        <f t="shared" si="47"/>
        <v>0</v>
      </c>
      <c r="I128" s="55">
        <f t="shared" si="47"/>
        <v>0</v>
      </c>
      <c r="J128" s="55">
        <f t="shared" si="47"/>
        <v>0</v>
      </c>
      <c r="K128" s="55">
        <f t="shared" si="47"/>
        <v>0</v>
      </c>
      <c r="L128" s="55">
        <f t="shared" si="47"/>
        <v>0</v>
      </c>
      <c r="M128" s="55">
        <f t="shared" si="47"/>
        <v>0</v>
      </c>
      <c r="N128" s="55">
        <f t="shared" si="47"/>
        <v>0</v>
      </c>
      <c r="O128" s="55">
        <f t="shared" si="47"/>
        <v>0</v>
      </c>
      <c r="P128" s="55">
        <f t="shared" si="47"/>
        <v>0</v>
      </c>
      <c r="Q128" s="55">
        <f t="shared" si="47"/>
        <v>0</v>
      </c>
      <c r="R128" s="55">
        <f t="shared" si="47"/>
        <v>0</v>
      </c>
      <c r="S128" s="55">
        <f t="shared" si="47"/>
        <v>0</v>
      </c>
      <c r="T128" s="55">
        <f t="shared" si="47"/>
        <v>0</v>
      </c>
      <c r="U128" s="55">
        <f t="shared" si="47"/>
        <v>0</v>
      </c>
      <c r="V128" s="55">
        <f t="shared" si="47"/>
        <v>0</v>
      </c>
      <c r="W128" s="55">
        <f t="shared" si="47"/>
        <v>0</v>
      </c>
      <c r="X128" s="55">
        <f t="shared" si="47"/>
        <v>0</v>
      </c>
      <c r="Y128" s="55">
        <f t="shared" si="47"/>
        <v>0</v>
      </c>
      <c r="Z128" s="55">
        <f t="shared" si="47"/>
        <v>0</v>
      </c>
      <c r="AA128" s="55">
        <f t="shared" si="47"/>
        <v>0</v>
      </c>
      <c r="AB128" s="55">
        <f t="shared" si="47"/>
        <v>0</v>
      </c>
      <c r="AC128" s="55">
        <f t="shared" si="47"/>
        <v>0</v>
      </c>
      <c r="AD128" s="55">
        <f t="shared" si="47"/>
        <v>0</v>
      </c>
      <c r="AE128" s="55">
        <f t="shared" si="43"/>
        <v>0</v>
      </c>
    </row>
    <row r="129" spans="1:31" ht="12.75">
      <c r="A129" s="4"/>
      <c r="B129" s="4"/>
      <c r="C129" s="57" t="s">
        <v>100</v>
      </c>
      <c r="D129" s="54">
        <v>0.004992599493678243</v>
      </c>
      <c r="E129" s="56"/>
      <c r="F129" s="55">
        <f t="shared" si="41"/>
        <v>11935.372056154101</v>
      </c>
      <c r="G129" s="55">
        <f aca="true" t="shared" si="48" ref="G129:AD129">(G151*$D129)*10^6</f>
        <v>13214.448621761097</v>
      </c>
      <c r="H129" s="55">
        <f t="shared" si="48"/>
        <v>10333.01217458777</v>
      </c>
      <c r="I129" s="55">
        <f t="shared" si="48"/>
        <v>11234.590503095415</v>
      </c>
      <c r="J129" s="55">
        <f t="shared" si="48"/>
        <v>11126.160138605466</v>
      </c>
      <c r="K129" s="55">
        <f t="shared" si="48"/>
        <v>11385.18831496221</v>
      </c>
      <c r="L129" s="55">
        <f t="shared" si="48"/>
        <v>11094.03261594812</v>
      </c>
      <c r="M129" s="55">
        <f t="shared" si="48"/>
        <v>11869.108990356224</v>
      </c>
      <c r="N129" s="55">
        <f t="shared" si="48"/>
        <v>12310.862341672962</v>
      </c>
      <c r="O129" s="55">
        <f t="shared" si="48"/>
        <v>12134.160963431104</v>
      </c>
      <c r="P129" s="55">
        <f t="shared" si="48"/>
        <v>12075.929896157446</v>
      </c>
      <c r="Q129" s="55">
        <f t="shared" si="48"/>
        <v>12738.559763568406</v>
      </c>
      <c r="R129" s="55">
        <f t="shared" si="48"/>
        <v>13511.628088481659</v>
      </c>
      <c r="S129" s="55">
        <f t="shared" si="48"/>
        <v>14515.613093554854</v>
      </c>
      <c r="T129" s="55">
        <f t="shared" si="48"/>
        <v>14718.41799828074</v>
      </c>
      <c r="U129" s="55">
        <f t="shared" si="48"/>
        <v>14720.42593898185</v>
      </c>
      <c r="V129" s="55">
        <f t="shared" si="48"/>
        <v>17648.04579834278</v>
      </c>
      <c r="W129" s="55">
        <f t="shared" si="48"/>
        <v>15862.960694672502</v>
      </c>
      <c r="X129" s="55">
        <f t="shared" si="48"/>
        <v>15364.984242168426</v>
      </c>
      <c r="Y129" s="55">
        <f t="shared" si="48"/>
        <v>13575.883228084253</v>
      </c>
      <c r="Z129" s="55">
        <f t="shared" si="48"/>
        <v>11997.619033841653</v>
      </c>
      <c r="AA129" s="55">
        <f t="shared" si="48"/>
        <v>13178.305224954436</v>
      </c>
      <c r="AB129" s="55">
        <f t="shared" si="48"/>
        <v>11666.304031233472</v>
      </c>
      <c r="AC129" s="55">
        <f t="shared" si="48"/>
        <v>11256.678209826998</v>
      </c>
      <c r="AD129" s="55">
        <f t="shared" si="48"/>
        <v>11154.271754475378</v>
      </c>
      <c r="AE129" s="55">
        <f t="shared" si="43"/>
        <v>11375.148422880831</v>
      </c>
    </row>
    <row r="130" spans="3:31" ht="12.75">
      <c r="C130" s="57" t="s">
        <v>101</v>
      </c>
      <c r="D130" s="54">
        <v>0.004992599493678243</v>
      </c>
      <c r="E130" s="52"/>
      <c r="F130" s="55">
        <f t="shared" si="41"/>
        <v>85747.80627060308</v>
      </c>
      <c r="G130" s="55">
        <f aca="true" t="shared" si="49" ref="G130:AD130">(G152*$D130)*10^6</f>
        <v>75861.27558613008</v>
      </c>
      <c r="H130" s="55">
        <f t="shared" si="49"/>
        <v>66761.91697009464</v>
      </c>
      <c r="I130" s="55">
        <f t="shared" si="49"/>
        <v>59816.36369003111</v>
      </c>
      <c r="J130" s="55">
        <f t="shared" si="49"/>
        <v>51420.721952964515</v>
      </c>
      <c r="K130" s="55">
        <f t="shared" si="49"/>
        <v>51971.92982853767</v>
      </c>
      <c r="L130" s="55">
        <f t="shared" si="49"/>
        <v>49861.94643982814</v>
      </c>
      <c r="M130" s="55">
        <f t="shared" si="49"/>
        <v>50094.85215669763</v>
      </c>
      <c r="N130" s="55">
        <f t="shared" si="49"/>
        <v>60842.42210427276</v>
      </c>
      <c r="O130" s="55">
        <f t="shared" si="49"/>
        <v>55885.164712189035</v>
      </c>
      <c r="P130" s="55">
        <f t="shared" si="49"/>
        <v>50351.557570839905</v>
      </c>
      <c r="Q130" s="55">
        <f t="shared" si="49"/>
        <v>55822.94033318536</v>
      </c>
      <c r="R130" s="55">
        <f t="shared" si="49"/>
        <v>36667.28484009198</v>
      </c>
      <c r="S130" s="55">
        <f t="shared" si="49"/>
        <v>34716.84792419765</v>
      </c>
      <c r="T130" s="55">
        <f t="shared" si="49"/>
        <v>38777.60736332111</v>
      </c>
      <c r="U130" s="55">
        <f t="shared" si="49"/>
        <v>35604.8392359419</v>
      </c>
      <c r="V130" s="55">
        <f t="shared" si="49"/>
        <v>32670.488142268056</v>
      </c>
      <c r="W130" s="55">
        <f t="shared" si="49"/>
        <v>35851.79525941446</v>
      </c>
      <c r="X130" s="55">
        <f t="shared" si="49"/>
        <v>43644.01486698284</v>
      </c>
      <c r="Y130" s="55">
        <f t="shared" si="49"/>
        <v>40948.98712778871</v>
      </c>
      <c r="Z130" s="55">
        <f t="shared" si="49"/>
        <v>43710.083437238216</v>
      </c>
      <c r="AA130" s="55">
        <f t="shared" si="49"/>
        <v>45924.61216465553</v>
      </c>
      <c r="AB130" s="55">
        <f t="shared" si="49"/>
        <v>49362.159783650524</v>
      </c>
      <c r="AC130" s="55">
        <f t="shared" si="49"/>
        <v>46287.22448288557</v>
      </c>
      <c r="AD130" s="55">
        <f t="shared" si="49"/>
        <v>41785.642228705845</v>
      </c>
      <c r="AE130" s="55">
        <f t="shared" si="43"/>
        <v>41552.89477084244</v>
      </c>
    </row>
    <row r="131" spans="3:31" ht="12.75">
      <c r="C131" s="57" t="s">
        <v>102</v>
      </c>
      <c r="D131" s="54">
        <v>0.004992599493678243</v>
      </c>
      <c r="E131" s="52"/>
      <c r="F131" s="55">
        <f t="shared" si="41"/>
        <v>4254.680807013864</v>
      </c>
      <c r="G131" s="55">
        <f aca="true" t="shared" si="50" ref="G131:AD131">(G153*$D131)*10^6</f>
        <v>4254.680807013864</v>
      </c>
      <c r="H131" s="55">
        <f t="shared" si="50"/>
        <v>4254.680807013864</v>
      </c>
      <c r="I131" s="55">
        <f t="shared" si="50"/>
        <v>4347.315917774012</v>
      </c>
      <c r="J131" s="55">
        <f t="shared" si="50"/>
        <v>4441.967928070168</v>
      </c>
      <c r="K131" s="55">
        <f t="shared" si="50"/>
        <v>4538.680750882039</v>
      </c>
      <c r="L131" s="55">
        <f t="shared" si="50"/>
        <v>2970.292016673877</v>
      </c>
      <c r="M131" s="55">
        <f t="shared" si="50"/>
        <v>1943.8764585065805</v>
      </c>
      <c r="N131" s="55">
        <f t="shared" si="50"/>
        <v>1272.1495612971453</v>
      </c>
      <c r="O131" s="55">
        <f t="shared" si="50"/>
        <v>1279.2015321964177</v>
      </c>
      <c r="P131" s="55">
        <f t="shared" si="50"/>
        <v>1286.2925946420605</v>
      </c>
      <c r="Q131" s="55">
        <f t="shared" si="50"/>
        <v>1293.4229653322143</v>
      </c>
      <c r="R131" s="55">
        <f t="shared" si="50"/>
        <v>1278.719628417341</v>
      </c>
      <c r="S131" s="55">
        <f t="shared" si="50"/>
        <v>1264.1834356789875</v>
      </c>
      <c r="T131" s="55">
        <f t="shared" si="50"/>
        <v>1249.8124870603226</v>
      </c>
      <c r="U131" s="55">
        <f t="shared" si="50"/>
        <v>1469.194466171975</v>
      </c>
      <c r="V131" s="55">
        <f t="shared" si="50"/>
        <v>1688.5764452836272</v>
      </c>
      <c r="W131" s="55">
        <f t="shared" si="50"/>
        <v>1907.95842439528</v>
      </c>
      <c r="X131" s="55">
        <f t="shared" si="50"/>
        <v>2127.340403506932</v>
      </c>
      <c r="Y131" s="55">
        <f t="shared" si="50"/>
        <v>2127.340403506932</v>
      </c>
      <c r="Z131" s="55">
        <f t="shared" si="50"/>
        <v>2127.340403506932</v>
      </c>
      <c r="AA131" s="55">
        <f t="shared" si="50"/>
        <v>2127.340403506932</v>
      </c>
      <c r="AB131" s="55">
        <f t="shared" si="50"/>
        <v>2127.340403506932</v>
      </c>
      <c r="AC131" s="55">
        <f t="shared" si="50"/>
        <v>2127.340403506932</v>
      </c>
      <c r="AD131" s="55">
        <f t="shared" si="50"/>
        <v>2127.340403506932</v>
      </c>
      <c r="AE131" s="55">
        <f t="shared" si="43"/>
        <v>2127.340403506932</v>
      </c>
    </row>
    <row r="132" spans="1:31" ht="12.75">
      <c r="A132" s="4"/>
      <c r="B132" s="4"/>
      <c r="C132" s="57" t="s">
        <v>103</v>
      </c>
      <c r="D132" s="54">
        <v>0.004992599493678243</v>
      </c>
      <c r="E132" s="52"/>
      <c r="F132" s="55">
        <f t="shared" si="41"/>
        <v>8656.574659169197</v>
      </c>
      <c r="G132" s="55">
        <f aca="true" t="shared" si="51" ref="G132:AD132">(G154*$D132)*10^6</f>
        <v>8656.574659169197</v>
      </c>
      <c r="H132" s="55">
        <f t="shared" si="51"/>
        <v>8656.574659169197</v>
      </c>
      <c r="I132" s="55">
        <f t="shared" si="51"/>
        <v>8656.574659169197</v>
      </c>
      <c r="J132" s="55">
        <f t="shared" si="51"/>
        <v>8656.574659169197</v>
      </c>
      <c r="K132" s="55">
        <f t="shared" si="51"/>
        <v>8663.994580305629</v>
      </c>
      <c r="L132" s="55">
        <f t="shared" si="51"/>
        <v>7327.951728057519</v>
      </c>
      <c r="M132" s="55">
        <f t="shared" si="51"/>
        <v>6197.935147697992</v>
      </c>
      <c r="N132" s="55">
        <f t="shared" si="51"/>
        <v>5242.174282888319</v>
      </c>
      <c r="O132" s="55">
        <f t="shared" si="51"/>
        <v>6983.531817204793</v>
      </c>
      <c r="P132" s="55">
        <f t="shared" si="51"/>
        <v>9303.337510373784</v>
      </c>
      <c r="Q132" s="55">
        <f t="shared" si="51"/>
        <v>12393.741604884812</v>
      </c>
      <c r="R132" s="55">
        <f t="shared" si="51"/>
        <v>11516.990117013005</v>
      </c>
      <c r="S132" s="55">
        <f t="shared" si="51"/>
        <v>10702.261317364946</v>
      </c>
      <c r="T132" s="55">
        <f t="shared" si="51"/>
        <v>9945.167629862668</v>
      </c>
      <c r="U132" s="55">
        <f t="shared" si="51"/>
        <v>10241.34614855853</v>
      </c>
      <c r="V132" s="55">
        <f t="shared" si="51"/>
        <v>10537.52466725439</v>
      </c>
      <c r="W132" s="55">
        <f t="shared" si="51"/>
        <v>10833.70318595025</v>
      </c>
      <c r="X132" s="55">
        <f t="shared" si="51"/>
        <v>11129.881704646112</v>
      </c>
      <c r="Y132" s="55">
        <f t="shared" si="51"/>
        <v>11129.881704646112</v>
      </c>
      <c r="Z132" s="55">
        <f t="shared" si="51"/>
        <v>11129.881704646112</v>
      </c>
      <c r="AA132" s="55">
        <f t="shared" si="51"/>
        <v>11129.881704646112</v>
      </c>
      <c r="AB132" s="55">
        <f t="shared" si="51"/>
        <v>8656.574659169197</v>
      </c>
      <c r="AC132" s="55">
        <f t="shared" si="51"/>
        <v>8656.574659169197</v>
      </c>
      <c r="AD132" s="55">
        <f t="shared" si="51"/>
        <v>8656.574659169197</v>
      </c>
      <c r="AE132" s="55">
        <f t="shared" si="43"/>
        <v>8656.574659169197</v>
      </c>
    </row>
    <row r="133" spans="1:31" ht="12.75">
      <c r="A133" s="1"/>
      <c r="B133" s="1"/>
      <c r="C133" s="58" t="s">
        <v>106</v>
      </c>
      <c r="D133" s="52" t="s">
        <v>107</v>
      </c>
      <c r="E133" s="52"/>
      <c r="F133" s="55">
        <f>(F34*0.5)</f>
        <v>135771.78123666666</v>
      </c>
      <c r="G133" s="55">
        <f aca="true" t="shared" si="52" ref="G133:AD133">(G34*0.5)</f>
        <v>130210.41474613332</v>
      </c>
      <c r="H133" s="55">
        <f t="shared" si="52"/>
        <v>118740.97154333332</v>
      </c>
      <c r="I133" s="55">
        <f t="shared" si="52"/>
        <v>124318.62489199999</v>
      </c>
      <c r="J133" s="55">
        <f t="shared" si="52"/>
        <v>132569.92452293332</v>
      </c>
      <c r="K133" s="55">
        <f t="shared" si="52"/>
        <v>123550.73878986665</v>
      </c>
      <c r="L133" s="55">
        <f t="shared" si="52"/>
        <v>120804.95900293332</v>
      </c>
      <c r="M133" s="55">
        <f t="shared" si="52"/>
        <v>136576.89757066665</v>
      </c>
      <c r="N133" s="55">
        <f t="shared" si="52"/>
        <v>131706.63198586664</v>
      </c>
      <c r="O133" s="55">
        <f t="shared" si="52"/>
        <v>135089.99076466664</v>
      </c>
      <c r="P133" s="55">
        <f t="shared" si="52"/>
        <v>139017.85165693332</v>
      </c>
      <c r="Q133" s="55">
        <f t="shared" si="52"/>
        <v>124367.4928877333</v>
      </c>
      <c r="R133" s="55">
        <f t="shared" si="52"/>
        <v>126796.80698373333</v>
      </c>
      <c r="S133" s="55">
        <f t="shared" si="52"/>
        <v>129112.10268293333</v>
      </c>
      <c r="T133" s="55">
        <f t="shared" si="52"/>
        <v>134948.048488</v>
      </c>
      <c r="U133" s="55">
        <f t="shared" si="52"/>
        <v>132630.4250876</v>
      </c>
      <c r="V133" s="55">
        <f t="shared" si="52"/>
        <v>128716.52669186665</v>
      </c>
      <c r="W133" s="55">
        <f t="shared" si="52"/>
        <v>135974.22444906665</v>
      </c>
      <c r="X133" s="55">
        <f t="shared" si="52"/>
        <v>142345.36119173333</v>
      </c>
      <c r="Y133" s="55">
        <f t="shared" si="52"/>
        <v>143834.59755426666</v>
      </c>
      <c r="Z133" s="55">
        <f t="shared" si="52"/>
        <v>141677.53321626666</v>
      </c>
      <c r="AA133" s="55">
        <f t="shared" si="52"/>
        <v>129807.85750679999</v>
      </c>
      <c r="AB133" s="55">
        <f t="shared" si="52"/>
        <v>128272.08307613333</v>
      </c>
      <c r="AC133" s="55">
        <f t="shared" si="52"/>
        <v>118587.39372919999</v>
      </c>
      <c r="AD133" s="55">
        <f t="shared" si="52"/>
        <v>120139.45798653332</v>
      </c>
      <c r="AE133" s="55">
        <f>(AE34*0.5)</f>
        <v>119513.51416106666</v>
      </c>
    </row>
    <row r="134" spans="1:31" ht="12.75">
      <c r="A134" s="1"/>
      <c r="B134" s="1"/>
      <c r="C134" s="59" t="s">
        <v>69</v>
      </c>
      <c r="D134" s="54">
        <v>0.004992599493678243</v>
      </c>
      <c r="E134" s="51"/>
      <c r="F134" s="55">
        <f>(F156*$D134)*10^6</f>
        <v>49537.05880925454</v>
      </c>
      <c r="G134" s="55">
        <f aca="true" t="shared" si="53" ref="G134:AD134">(G156*$D134)*10^6</f>
        <v>53614.34759600128</v>
      </c>
      <c r="H134" s="55">
        <f t="shared" si="53"/>
        <v>48169.04486771853</v>
      </c>
      <c r="I134" s="55">
        <f t="shared" si="53"/>
        <v>56708.31346613067</v>
      </c>
      <c r="J134" s="55">
        <f t="shared" si="53"/>
        <v>59974.49154457142</v>
      </c>
      <c r="K134" s="55">
        <f t="shared" si="53"/>
        <v>59047.31285091695</v>
      </c>
      <c r="L134" s="55">
        <f t="shared" si="53"/>
        <v>63571.46906456766</v>
      </c>
      <c r="M134" s="55">
        <f t="shared" si="53"/>
        <v>71309.36138689426</v>
      </c>
      <c r="N134" s="55">
        <f t="shared" si="53"/>
        <v>76121.63676234569</v>
      </c>
      <c r="O134" s="55">
        <f t="shared" si="53"/>
        <v>80624.08783698657</v>
      </c>
      <c r="P134" s="55">
        <f t="shared" si="53"/>
        <v>71256.51112865542</v>
      </c>
      <c r="Q134" s="55">
        <f t="shared" si="53"/>
        <v>71279.69989218206</v>
      </c>
      <c r="R134" s="55">
        <f t="shared" si="53"/>
        <v>63311.84100126096</v>
      </c>
      <c r="S134" s="55">
        <f t="shared" si="53"/>
        <v>74031.08904871813</v>
      </c>
      <c r="T134" s="55">
        <f t="shared" si="53"/>
        <v>91584.36573323747</v>
      </c>
      <c r="U134" s="55">
        <f t="shared" si="53"/>
        <v>92102.74247872677</v>
      </c>
      <c r="V134" s="55">
        <f t="shared" si="53"/>
        <v>92573.28685900327</v>
      </c>
      <c r="W134" s="55">
        <f t="shared" si="53"/>
        <v>99251.60173536454</v>
      </c>
      <c r="X134" s="55">
        <f t="shared" si="53"/>
        <v>109452.83192470069</v>
      </c>
      <c r="Y134" s="55">
        <f t="shared" si="53"/>
        <v>112337.78619695385</v>
      </c>
      <c r="Z134" s="55">
        <f t="shared" si="53"/>
        <v>112955.9039563954</v>
      </c>
      <c r="AA134" s="55">
        <f t="shared" si="53"/>
        <v>105651.37232024549</v>
      </c>
      <c r="AB134" s="55">
        <f t="shared" si="53"/>
        <v>88310.58173092047</v>
      </c>
      <c r="AC134" s="55">
        <f t="shared" si="53"/>
        <v>89223.1834346281</v>
      </c>
      <c r="AD134" s="55">
        <f t="shared" si="53"/>
        <v>94134.22401377308</v>
      </c>
      <c r="AE134" s="55">
        <f>(AE156*$D134)*10^6</f>
        <v>95022.69484700092</v>
      </c>
    </row>
    <row r="135" spans="1:31" ht="12.75">
      <c r="A135" s="4"/>
      <c r="B135" s="4"/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>
      <c r="A136" s="1"/>
      <c r="B136" s="1"/>
      <c r="C136" s="10"/>
      <c r="D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65" t="s">
        <v>115</v>
      </c>
      <c r="B137" s="1"/>
      <c r="C137" s="10"/>
      <c r="D137" s="10"/>
      <c r="F137" s="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>
      <c r="A138" s="1"/>
      <c r="B138" s="1" t="s">
        <v>108</v>
      </c>
      <c r="C138" s="60" t="s">
        <v>90</v>
      </c>
      <c r="D138" s="61"/>
      <c r="E138" s="61"/>
      <c r="F138" s="60">
        <v>1980</v>
      </c>
      <c r="G138" s="60">
        <f>F138+1</f>
        <v>1981</v>
      </c>
      <c r="H138" s="60">
        <f aca="true" t="shared" si="54" ref="H138:AE138">G138+1</f>
        <v>1982</v>
      </c>
      <c r="I138" s="60">
        <f t="shared" si="54"/>
        <v>1983</v>
      </c>
      <c r="J138" s="60">
        <f t="shared" si="54"/>
        <v>1984</v>
      </c>
      <c r="K138" s="60">
        <f t="shared" si="54"/>
        <v>1985</v>
      </c>
      <c r="L138" s="60">
        <f t="shared" si="54"/>
        <v>1986</v>
      </c>
      <c r="M138" s="60">
        <f t="shared" si="54"/>
        <v>1987</v>
      </c>
      <c r="N138" s="60">
        <f t="shared" si="54"/>
        <v>1988</v>
      </c>
      <c r="O138" s="60">
        <f t="shared" si="54"/>
        <v>1989</v>
      </c>
      <c r="P138" s="60">
        <f t="shared" si="54"/>
        <v>1990</v>
      </c>
      <c r="Q138" s="60">
        <f t="shared" si="54"/>
        <v>1991</v>
      </c>
      <c r="R138" s="60">
        <f t="shared" si="54"/>
        <v>1992</v>
      </c>
      <c r="S138" s="60">
        <f t="shared" si="54"/>
        <v>1993</v>
      </c>
      <c r="T138" s="60">
        <f t="shared" si="54"/>
        <v>1994</v>
      </c>
      <c r="U138" s="60">
        <f t="shared" si="54"/>
        <v>1995</v>
      </c>
      <c r="V138" s="60">
        <f t="shared" si="54"/>
        <v>1996</v>
      </c>
      <c r="W138" s="60">
        <f t="shared" si="54"/>
        <v>1997</v>
      </c>
      <c r="X138" s="60">
        <f t="shared" si="54"/>
        <v>1998</v>
      </c>
      <c r="Y138" s="60">
        <f t="shared" si="54"/>
        <v>1999</v>
      </c>
      <c r="Z138" s="60">
        <f t="shared" si="54"/>
        <v>2000</v>
      </c>
      <c r="AA138" s="60">
        <f t="shared" si="54"/>
        <v>2001</v>
      </c>
      <c r="AB138" s="60">
        <f t="shared" si="54"/>
        <v>2002</v>
      </c>
      <c r="AC138" s="60">
        <f t="shared" si="54"/>
        <v>2003</v>
      </c>
      <c r="AD138" s="60">
        <f t="shared" si="54"/>
        <v>2004</v>
      </c>
      <c r="AE138" s="60">
        <f t="shared" si="54"/>
        <v>2005</v>
      </c>
    </row>
    <row r="139" spans="1:31" ht="12.75">
      <c r="A139" s="1"/>
      <c r="B139" s="1"/>
      <c r="C139" s="60" t="s">
        <v>6</v>
      </c>
      <c r="D139" s="61"/>
      <c r="E139" s="60"/>
      <c r="F139" s="64">
        <v>5.312761053941682</v>
      </c>
      <c r="G139" s="64">
        <v>4.619283086485003</v>
      </c>
      <c r="H139" s="64">
        <v>3.0970563382180982</v>
      </c>
      <c r="I139" s="64">
        <v>2.7769543409127997</v>
      </c>
      <c r="J139" s="64">
        <v>3.355033212021654</v>
      </c>
      <c r="K139" s="64">
        <v>2.3597576988324516</v>
      </c>
      <c r="L139" s="64">
        <v>1.654030669074856</v>
      </c>
      <c r="M139" s="64">
        <v>1.8485873941808668</v>
      </c>
      <c r="N139" s="64">
        <v>1.5903398215120692</v>
      </c>
      <c r="O139" s="64">
        <v>1.4250706198107304</v>
      </c>
      <c r="P139" s="64">
        <v>1.4436086238542472</v>
      </c>
      <c r="Q139" s="64">
        <v>1.296969801362693</v>
      </c>
      <c r="R139" s="64">
        <v>2.811892076534888</v>
      </c>
      <c r="S139" s="64">
        <v>2.038908657758567</v>
      </c>
      <c r="T139" s="64">
        <v>1.9973350791796995</v>
      </c>
      <c r="U139" s="64">
        <v>2.0909243936982587</v>
      </c>
      <c r="V139" s="64">
        <v>2.0296226737304552</v>
      </c>
      <c r="W139" s="64">
        <v>1.9471507807078476</v>
      </c>
      <c r="X139" s="64">
        <v>1.7644623257445282</v>
      </c>
      <c r="Y139" s="64">
        <v>1.7622612600220784</v>
      </c>
      <c r="Z139" s="64">
        <v>1.8397012604787795</v>
      </c>
      <c r="AA139" s="64">
        <v>1.6753411757406949</v>
      </c>
      <c r="AB139" s="64">
        <v>1.4833961816759398</v>
      </c>
      <c r="AC139" s="64">
        <v>1.518319384188873</v>
      </c>
      <c r="AD139" s="64">
        <v>1.494978307066305</v>
      </c>
      <c r="AE139" s="64">
        <v>1.4781798045917296</v>
      </c>
    </row>
    <row r="140" spans="1:31" ht="12.75">
      <c r="A140" s="1"/>
      <c r="B140" s="1"/>
      <c r="C140" s="60"/>
      <c r="D140" s="61"/>
      <c r="E140" s="60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ht="12.75">
      <c r="A141" s="4"/>
      <c r="B141" s="4"/>
      <c r="C141" s="60" t="s">
        <v>104</v>
      </c>
      <c r="D141" s="61"/>
      <c r="E141" s="6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3:31" ht="12.75">
      <c r="C142" s="62" t="s">
        <v>91</v>
      </c>
      <c r="D142" s="61"/>
      <c r="E142" s="61"/>
      <c r="F142" s="64">
        <v>72.74924334453966</v>
      </c>
      <c r="G142" s="64">
        <v>62.58628473328</v>
      </c>
      <c r="H142" s="64">
        <v>62.70870586167808</v>
      </c>
      <c r="I142" s="64">
        <v>68.35563016592788</v>
      </c>
      <c r="J142" s="64">
        <v>75.00901653924066</v>
      </c>
      <c r="K142" s="64">
        <v>77.83573992028853</v>
      </c>
      <c r="L142" s="64">
        <v>82.0888698531154</v>
      </c>
      <c r="M142" s="64">
        <v>85.43638466137573</v>
      </c>
      <c r="N142" s="64">
        <v>85.91352592992327</v>
      </c>
      <c r="O142" s="64">
        <v>82.86704663776001</v>
      </c>
      <c r="P142" s="64">
        <v>88.47433464072132</v>
      </c>
      <c r="Q142" s="64">
        <v>81.39347785777706</v>
      </c>
      <c r="R142" s="64">
        <v>83.33515685706494</v>
      </c>
      <c r="S142" s="64">
        <v>86.87332746713574</v>
      </c>
      <c r="T142" s="64">
        <v>88.68054394659607</v>
      </c>
      <c r="U142" s="64">
        <v>89.07791080053508</v>
      </c>
      <c r="V142" s="64">
        <v>88.90832748854102</v>
      </c>
      <c r="W142" s="64">
        <v>92.50971556352461</v>
      </c>
      <c r="X142" s="64">
        <v>95.45735487125641</v>
      </c>
      <c r="Y142" s="64">
        <v>100.13444316761381</v>
      </c>
      <c r="Z142" s="64">
        <v>96.44976856765507</v>
      </c>
      <c r="AA142" s="64">
        <v>95.02737581654753</v>
      </c>
      <c r="AB142" s="64">
        <v>93.74848633333335</v>
      </c>
      <c r="AC142" s="64">
        <v>92.20535426666667</v>
      </c>
      <c r="AD142" s="64">
        <v>98.57975233333333</v>
      </c>
      <c r="AE142" s="64">
        <v>100.0457656</v>
      </c>
    </row>
    <row r="143" spans="3:31" ht="12.75">
      <c r="C143" s="62" t="s">
        <v>92</v>
      </c>
      <c r="D143" s="61"/>
      <c r="E143" s="61"/>
      <c r="F143" s="64">
        <v>10.37822167392</v>
      </c>
      <c r="G143" s="64">
        <v>10.332982000000001</v>
      </c>
      <c r="H143" s="64">
        <v>11.553615821714287</v>
      </c>
      <c r="I143" s="64">
        <v>11.92077216914286</v>
      </c>
      <c r="J143" s="64">
        <v>40.8871101904512</v>
      </c>
      <c r="K143" s="64">
        <v>44.33977738715152</v>
      </c>
      <c r="L143" s="64">
        <v>42.049010724579354</v>
      </c>
      <c r="M143" s="64">
        <v>52.48537707017919</v>
      </c>
      <c r="N143" s="64">
        <v>54.86694569734946</v>
      </c>
      <c r="O143" s="64">
        <v>58.7125303522453</v>
      </c>
      <c r="P143" s="64">
        <v>59.297540482433924</v>
      </c>
      <c r="Q143" s="64">
        <v>68.04759068324793</v>
      </c>
      <c r="R143" s="64">
        <v>68.69483896791029</v>
      </c>
      <c r="S143" s="64">
        <v>66.5876022230849</v>
      </c>
      <c r="T143" s="64">
        <v>76.55813980304934</v>
      </c>
      <c r="U143" s="64">
        <v>78.54556620775992</v>
      </c>
      <c r="V143" s="64">
        <v>81.68099537920861</v>
      </c>
      <c r="W143" s="64">
        <v>82.68622489825458</v>
      </c>
      <c r="X143" s="64">
        <v>86.35276049187993</v>
      </c>
      <c r="Y143" s="64">
        <v>89.91618805536916</v>
      </c>
      <c r="Z143" s="64">
        <v>82.13183272673479</v>
      </c>
      <c r="AA143" s="64">
        <v>76.68236479275002</v>
      </c>
      <c r="AB143" s="64">
        <v>79.93783538004452</v>
      </c>
      <c r="AC143" s="64">
        <v>76.3357422703354</v>
      </c>
      <c r="AD143" s="64">
        <v>77.72895237641993</v>
      </c>
      <c r="AE143" s="64">
        <v>73.37729212383287</v>
      </c>
    </row>
    <row r="144" spans="3:31" ht="12.75">
      <c r="C144" s="62" t="s">
        <v>93</v>
      </c>
      <c r="D144" s="61"/>
      <c r="E144" s="61"/>
      <c r="F144" s="64">
        <v>0</v>
      </c>
      <c r="G144" s="64">
        <v>0</v>
      </c>
      <c r="H144" s="64">
        <v>0</v>
      </c>
      <c r="I144" s="64">
        <v>0</v>
      </c>
      <c r="J144" s="64">
        <v>2.5634011660358937</v>
      </c>
      <c r="K144" s="64">
        <v>3.2134502400000002</v>
      </c>
      <c r="L144" s="64">
        <v>4.20220416</v>
      </c>
      <c r="M144" s="64">
        <v>3.01931311616</v>
      </c>
      <c r="N144" s="64">
        <v>5.1462522777599995</v>
      </c>
      <c r="O144" s="64">
        <v>4.153313809919999</v>
      </c>
      <c r="P144" s="64">
        <v>4.41761714944</v>
      </c>
      <c r="Q144" s="64">
        <v>2.39537408</v>
      </c>
      <c r="R144" s="64">
        <v>3.2912439859199996</v>
      </c>
      <c r="S144" s="64">
        <v>14.761583992319999</v>
      </c>
      <c r="T144" s="64">
        <v>13.798902571520001</v>
      </c>
      <c r="U144" s="64">
        <v>16.232867481600003</v>
      </c>
      <c r="V144" s="64">
        <v>16.93241088</v>
      </c>
      <c r="W144" s="64">
        <v>15.993094656</v>
      </c>
      <c r="X144" s="64">
        <v>10.9317339648</v>
      </c>
      <c r="Y144" s="64">
        <v>13.988466708479999</v>
      </c>
      <c r="Z144" s="64">
        <v>12.664201688520965</v>
      </c>
      <c r="AA144" s="64">
        <v>10.784838277979372</v>
      </c>
      <c r="AB144" s="64">
        <v>9.172934247456832</v>
      </c>
      <c r="AC144" s="64">
        <v>9.049684362106799</v>
      </c>
      <c r="AD144" s="64">
        <v>9.115569093445988</v>
      </c>
      <c r="AE144" s="64">
        <v>8.041723702193481</v>
      </c>
    </row>
    <row r="145" spans="3:31" ht="12.75">
      <c r="C145" s="62" t="s">
        <v>94</v>
      </c>
      <c r="D145" s="61"/>
      <c r="E145" s="61"/>
      <c r="F145" s="64">
        <v>6.753082614971732</v>
      </c>
      <c r="G145" s="64">
        <v>6.476468724835999</v>
      </c>
      <c r="H145" s="64">
        <v>5.9059959600150655</v>
      </c>
      <c r="I145" s="64">
        <v>6.183420028205198</v>
      </c>
      <c r="J145" s="64">
        <v>6.593827087507732</v>
      </c>
      <c r="K145" s="64">
        <v>6.1452264812971995</v>
      </c>
      <c r="L145" s="64">
        <v>6.008655592780133</v>
      </c>
      <c r="M145" s="64">
        <v>6.793127977872134</v>
      </c>
      <c r="N145" s="64">
        <v>6.550888271419066</v>
      </c>
      <c r="O145" s="64">
        <v>6.7191713729492</v>
      </c>
      <c r="P145" s="64">
        <v>6.914537176269066</v>
      </c>
      <c r="Q145" s="64">
        <v>6.1858505204378655</v>
      </c>
      <c r="R145" s="64">
        <v>6.306681027009733</v>
      </c>
      <c r="S145" s="64">
        <v>6.4218403617852</v>
      </c>
      <c r="T145" s="64">
        <v>6.712111344631732</v>
      </c>
      <c r="U145" s="64">
        <v>6.596836274162933</v>
      </c>
      <c r="V145" s="64">
        <v>6.402164905040666</v>
      </c>
      <c r="W145" s="64">
        <v>6.763151820667733</v>
      </c>
      <c r="X145" s="64">
        <v>7.0800425436062655</v>
      </c>
      <c r="Y145" s="64">
        <v>7.154114883109332</v>
      </c>
      <c r="Z145" s="64">
        <v>7.046825729473198</v>
      </c>
      <c r="AA145" s="64">
        <v>6.456446041715998</v>
      </c>
      <c r="AB145" s="64">
        <v>6.380120266666666</v>
      </c>
      <c r="AC145" s="64">
        <v>5.898475733333333</v>
      </c>
      <c r="AD145" s="64">
        <v>5.975657599999999</v>
      </c>
      <c r="AE145" s="64">
        <v>5.944487999999999</v>
      </c>
    </row>
    <row r="146" spans="3:31" ht="12.75">
      <c r="C146" s="62" t="s">
        <v>95</v>
      </c>
      <c r="D146" s="61"/>
      <c r="E146" s="61"/>
      <c r="F146" s="64">
        <v>23.68525113207495</v>
      </c>
      <c r="G146" s="64">
        <v>21.97519653070115</v>
      </c>
      <c r="H146" s="64">
        <v>15.770096358748052</v>
      </c>
      <c r="I146" s="64">
        <v>14.154550286654253</v>
      </c>
      <c r="J146" s="64">
        <v>13.773636408753099</v>
      </c>
      <c r="K146" s="64">
        <v>11.7627776378915</v>
      </c>
      <c r="L146" s="64">
        <v>17.0298610299862</v>
      </c>
      <c r="M146" s="64">
        <v>17.35501224667265</v>
      </c>
      <c r="N146" s="64">
        <v>17.7382822938915</v>
      </c>
      <c r="O146" s="64">
        <v>19.384458562625753</v>
      </c>
      <c r="P146" s="64">
        <v>17.350038118541153</v>
      </c>
      <c r="Q146" s="64">
        <v>14.91297469320505</v>
      </c>
      <c r="R146" s="64">
        <v>18.8129568472846</v>
      </c>
      <c r="S146" s="64">
        <v>17.48931384390575</v>
      </c>
      <c r="T146" s="64">
        <v>19.8711382134584</v>
      </c>
      <c r="U146" s="64">
        <v>18.6053522466262</v>
      </c>
      <c r="V146" s="64">
        <v>23.910396107868053</v>
      </c>
      <c r="W146" s="64">
        <v>26.757171040367353</v>
      </c>
      <c r="X146" s="64">
        <v>29.132450497920004</v>
      </c>
      <c r="Y146" s="64">
        <v>25.0460692416</v>
      </c>
      <c r="Z146" s="64">
        <v>30.606102883840002</v>
      </c>
      <c r="AA146" s="64">
        <v>24.629027448960002</v>
      </c>
      <c r="AB146" s="64">
        <v>29.060718262400002</v>
      </c>
      <c r="AC146" s="64">
        <v>30.57730527104</v>
      </c>
      <c r="AD146" s="64">
        <v>37.38532273344</v>
      </c>
      <c r="AE146" s="64">
        <v>34.8529653824</v>
      </c>
    </row>
    <row r="147" spans="3:31" ht="12.75">
      <c r="C147" s="62" t="s">
        <v>96</v>
      </c>
      <c r="D147" s="61"/>
      <c r="E147" s="61"/>
      <c r="F147" s="64">
        <v>31.411360699680497</v>
      </c>
      <c r="G147" s="64">
        <v>26.614340971814745</v>
      </c>
      <c r="H147" s="64">
        <v>19.086028254986</v>
      </c>
      <c r="I147" s="64">
        <v>18.716174546569494</v>
      </c>
      <c r="J147" s="64">
        <v>17.190741024495498</v>
      </c>
      <c r="K147" s="64">
        <v>18.479902784939746</v>
      </c>
      <c r="L147" s="64">
        <v>22.317561184861248</v>
      </c>
      <c r="M147" s="64">
        <v>20.309996924602</v>
      </c>
      <c r="N147" s="64">
        <v>21.3275207344815</v>
      </c>
      <c r="O147" s="64">
        <v>19.949943484509497</v>
      </c>
      <c r="P147" s="64">
        <v>27.574767558338</v>
      </c>
      <c r="Q147" s="64">
        <v>30.258337485106495</v>
      </c>
      <c r="R147" s="64">
        <v>29.790907155990748</v>
      </c>
      <c r="S147" s="64">
        <v>30.87213272753225</v>
      </c>
      <c r="T147" s="64">
        <v>30.673357669435248</v>
      </c>
      <c r="U147" s="64">
        <v>29.297058708763995</v>
      </c>
      <c r="V147" s="64">
        <v>26.68677776370375</v>
      </c>
      <c r="W147" s="64">
        <v>31.499989248092746</v>
      </c>
      <c r="X147" s="64">
        <v>29.94281136</v>
      </c>
      <c r="Y147" s="64">
        <v>29.667551567499995</v>
      </c>
      <c r="Z147" s="64">
        <v>26.412796265624998</v>
      </c>
      <c r="AA147" s="64">
        <v>24.229253221249994</v>
      </c>
      <c r="AB147" s="64">
        <v>23.117774631874997</v>
      </c>
      <c r="AC147" s="64">
        <v>25.579773209375</v>
      </c>
      <c r="AD147" s="64">
        <v>28.509841263749998</v>
      </c>
      <c r="AE147" s="64">
        <v>25.894447136249997</v>
      </c>
    </row>
    <row r="148" spans="3:31" ht="12.75">
      <c r="C148" s="62" t="s">
        <v>97</v>
      </c>
      <c r="D148" s="61"/>
      <c r="E148" s="60"/>
      <c r="F148" s="64">
        <v>4.72125632</v>
      </c>
      <c r="G148" s="64">
        <v>2.1960621760000003</v>
      </c>
      <c r="H148" s="64">
        <v>2.290980384</v>
      </c>
      <c r="I148" s="64">
        <v>2.82135128</v>
      </c>
      <c r="J148" s="64">
        <v>3.564363616</v>
      </c>
      <c r="K148" s="64">
        <v>3.8876402399999996</v>
      </c>
      <c r="L148" s="64">
        <v>-0.10601357125332891</v>
      </c>
      <c r="M148" s="64">
        <v>2.6953811041520006</v>
      </c>
      <c r="N148" s="64">
        <v>1.7366246635466702</v>
      </c>
      <c r="O148" s="64">
        <v>1.2947422942079951</v>
      </c>
      <c r="P148" s="64">
        <v>1.093451438552006</v>
      </c>
      <c r="Q148" s="64">
        <v>1.1308669839866634</v>
      </c>
      <c r="R148" s="64">
        <v>0.5790922888960013</v>
      </c>
      <c r="S148" s="64">
        <v>1.4606375440213417</v>
      </c>
      <c r="T148" s="64">
        <v>1.125041943959997</v>
      </c>
      <c r="U148" s="64">
        <v>2.0612692808106607</v>
      </c>
      <c r="V148" s="64">
        <v>0</v>
      </c>
      <c r="W148" s="64">
        <v>0.10811111983466559</v>
      </c>
      <c r="X148" s="64">
        <v>0</v>
      </c>
      <c r="Y148" s="64">
        <v>0.8244289425386724</v>
      </c>
      <c r="Z148" s="64">
        <v>0.6466956253120038</v>
      </c>
      <c r="AA148" s="64">
        <v>1.8375181473733315</v>
      </c>
      <c r="AB148" s="64">
        <v>2.9690970898277365</v>
      </c>
      <c r="AC148" s="64">
        <v>3.0312191359999954</v>
      </c>
      <c r="AD148" s="64">
        <v>3.2635838400000097</v>
      </c>
      <c r="AE148" s="64">
        <v>3.4756089280000064</v>
      </c>
    </row>
    <row r="149" spans="3:31" ht="12.75">
      <c r="C149" s="62" t="s">
        <v>98</v>
      </c>
      <c r="D149" s="61"/>
      <c r="E149" s="61"/>
      <c r="F149" s="64">
        <v>7.305976406313786</v>
      </c>
      <c r="G149" s="64">
        <v>8.850535679693158</v>
      </c>
      <c r="H149" s="64">
        <v>7.1421058861003015</v>
      </c>
      <c r="I149" s="64">
        <v>2.9794730860004646</v>
      </c>
      <c r="J149" s="64">
        <v>4.7799050731282025</v>
      </c>
      <c r="K149" s="64">
        <v>4.743771303015252</v>
      </c>
      <c r="L149" s="64">
        <v>4.255800598691954</v>
      </c>
      <c r="M149" s="64">
        <v>7.371542979607498</v>
      </c>
      <c r="N149" s="64">
        <v>7.6029102242848365</v>
      </c>
      <c r="O149" s="64">
        <v>6.943178209991033</v>
      </c>
      <c r="P149" s="64">
        <v>9.087958843292725</v>
      </c>
      <c r="Q149" s="64">
        <v>7.812757055790505</v>
      </c>
      <c r="R149" s="64">
        <v>11.800530112527507</v>
      </c>
      <c r="S149" s="64">
        <v>6.305857858147823</v>
      </c>
      <c r="T149" s="64">
        <v>6.964175989606002</v>
      </c>
      <c r="U149" s="64">
        <v>6.769793709109522</v>
      </c>
      <c r="V149" s="64">
        <v>7.564997425210057</v>
      </c>
      <c r="W149" s="64">
        <v>6.009540070152389</v>
      </c>
      <c r="X149" s="64">
        <v>10.91230003753358</v>
      </c>
      <c r="Y149" s="64">
        <v>14.489033672658845</v>
      </c>
      <c r="Z149" s="64">
        <v>7.184205386395165</v>
      </c>
      <c r="AA149" s="64">
        <v>10.598209833651065</v>
      </c>
      <c r="AB149" s="64">
        <v>9.809007434747059</v>
      </c>
      <c r="AC149" s="64">
        <v>8.221192871279728</v>
      </c>
      <c r="AD149" s="64">
        <v>12.554230727939315</v>
      </c>
      <c r="AE149" s="64">
        <v>11.690011144922009</v>
      </c>
    </row>
    <row r="150" spans="1:31" ht="12.75">
      <c r="A150" s="4"/>
      <c r="B150" s="4"/>
      <c r="C150" s="62" t="s">
        <v>99</v>
      </c>
      <c r="D150" s="61"/>
      <c r="E150" s="61"/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</row>
    <row r="151" spans="1:31" ht="12.75">
      <c r="A151" s="1"/>
      <c r="B151" s="1"/>
      <c r="C151" s="62" t="s">
        <v>100</v>
      </c>
      <c r="D151" s="61"/>
      <c r="E151" s="61"/>
      <c r="F151" s="64">
        <v>2.3906127601997667</v>
      </c>
      <c r="G151" s="64">
        <v>2.6468072671348004</v>
      </c>
      <c r="H151" s="64">
        <v>2.0696657498106332</v>
      </c>
      <c r="I151" s="64">
        <v>2.2502486965599666</v>
      </c>
      <c r="J151" s="64">
        <v>2.228530478499967</v>
      </c>
      <c r="K151" s="64">
        <v>2.2804129050164</v>
      </c>
      <c r="L151" s="64">
        <v>2.2220954494739</v>
      </c>
      <c r="M151" s="64">
        <v>2.3773405027551666</v>
      </c>
      <c r="N151" s="64">
        <v>2.465822134793967</v>
      </c>
      <c r="O151" s="64">
        <v>2.430429474424233</v>
      </c>
      <c r="P151" s="64">
        <v>2.418765997843067</v>
      </c>
      <c r="Q151" s="64">
        <v>2.551488413941134</v>
      </c>
      <c r="R151" s="64">
        <v>2.706331262019</v>
      </c>
      <c r="S151" s="64">
        <v>2.9074259034667</v>
      </c>
      <c r="T151" s="64">
        <v>2.9480470077597007</v>
      </c>
      <c r="U151" s="64">
        <v>2.9484491911721</v>
      </c>
      <c r="V151" s="64">
        <v>3.5348410824239336</v>
      </c>
      <c r="W151" s="64">
        <v>3.1772948570696666</v>
      </c>
      <c r="X151" s="64">
        <v>3.077551936946667</v>
      </c>
      <c r="Y151" s="64">
        <v>2.7192013389566667</v>
      </c>
      <c r="Z151" s="64">
        <v>2.4030806094166666</v>
      </c>
      <c r="AA151" s="64">
        <v>2.6395678727366665</v>
      </c>
      <c r="AB151" s="64">
        <v>2.3367193875666668</v>
      </c>
      <c r="AC151" s="64">
        <v>2.2546727860066667</v>
      </c>
      <c r="AD151" s="64">
        <v>2.2341611356166666</v>
      </c>
      <c r="AE151" s="64">
        <v>2.2784019501833335</v>
      </c>
    </row>
    <row r="152" spans="3:31" ht="12.75">
      <c r="C152" s="62" t="s">
        <v>101</v>
      </c>
      <c r="D152" s="61"/>
      <c r="E152" s="61"/>
      <c r="F152" s="64">
        <v>17.17498196664466</v>
      </c>
      <c r="G152" s="64">
        <v>15.194744878331933</v>
      </c>
      <c r="H152" s="64">
        <v>13.372175567984229</v>
      </c>
      <c r="I152" s="64">
        <v>11.981005839898058</v>
      </c>
      <c r="J152" s="64">
        <v>10.299388528576095</v>
      </c>
      <c r="K152" s="64">
        <v>10.409793514249612</v>
      </c>
      <c r="L152" s="64">
        <v>9.987171312853077</v>
      </c>
      <c r="M152" s="64">
        <v>10.033821503232737</v>
      </c>
      <c r="N152" s="64">
        <v>12.186521707041189</v>
      </c>
      <c r="O152" s="64">
        <v>11.193600604845685</v>
      </c>
      <c r="P152" s="64">
        <v>10.085238688702415</v>
      </c>
      <c r="Q152" s="64">
        <v>11.181137282065144</v>
      </c>
      <c r="R152" s="64">
        <v>7.344327316164864</v>
      </c>
      <c r="S152" s="64">
        <v>6.953661708325896</v>
      </c>
      <c r="T152" s="64">
        <v>7.767017445004814</v>
      </c>
      <c r="U152" s="64">
        <v>7.131523223728574</v>
      </c>
      <c r="V152" s="64">
        <v>6.543783090078879</v>
      </c>
      <c r="W152" s="64">
        <v>7.180987640769287</v>
      </c>
      <c r="X152" s="64">
        <v>8.741741636245008</v>
      </c>
      <c r="Y152" s="64">
        <v>8.20193712306372</v>
      </c>
      <c r="Z152" s="64">
        <v>8.754974936921146</v>
      </c>
      <c r="AA152" s="64">
        <v>9.198537199470227</v>
      </c>
      <c r="AB152" s="64">
        <v>9.88706581534412</v>
      </c>
      <c r="AC152" s="64">
        <v>9.271167162816813</v>
      </c>
      <c r="AD152" s="64">
        <v>8.369516177217077</v>
      </c>
      <c r="AE152" s="64">
        <v>8.322897685555947</v>
      </c>
    </row>
    <row r="153" spans="1:31" ht="12.75">
      <c r="A153" s="4"/>
      <c r="B153" s="4"/>
      <c r="C153" s="62" t="s">
        <v>102</v>
      </c>
      <c r="D153" s="61"/>
      <c r="E153" s="60"/>
      <c r="F153" s="64">
        <v>0.8521974999999999</v>
      </c>
      <c r="G153" s="64">
        <v>0.8521974999999999</v>
      </c>
      <c r="H153" s="64">
        <v>0.8521974999999999</v>
      </c>
      <c r="I153" s="64">
        <v>0.8707519846682462</v>
      </c>
      <c r="J153" s="64">
        <v>0.8897104471717994</v>
      </c>
      <c r="K153" s="64">
        <v>0.909081683125</v>
      </c>
      <c r="L153" s="64">
        <v>0.5949389732613114</v>
      </c>
      <c r="M153" s="64">
        <v>0.38935157145450316</v>
      </c>
      <c r="N153" s="64">
        <v>0.25480705249999996</v>
      </c>
      <c r="O153" s="64">
        <v>0.25621953730039343</v>
      </c>
      <c r="P153" s="64">
        <v>0.2576398519991033</v>
      </c>
      <c r="Q153" s="64">
        <v>0.25906803999999994</v>
      </c>
      <c r="R153" s="64">
        <v>0.25612301367984525</v>
      </c>
      <c r="S153" s="64">
        <v>0.253211465746397</v>
      </c>
      <c r="T153" s="64">
        <v>0.250333015625</v>
      </c>
      <c r="U153" s="64">
        <v>0.29427444921875</v>
      </c>
      <c r="V153" s="64">
        <v>0.3382158828125</v>
      </c>
      <c r="W153" s="64">
        <v>0.38215731640625006</v>
      </c>
      <c r="X153" s="64">
        <v>0.42609874999999997</v>
      </c>
      <c r="Y153" s="64">
        <v>0.42609874999999997</v>
      </c>
      <c r="Z153" s="64">
        <v>0.42609874999999997</v>
      </c>
      <c r="AA153" s="64">
        <v>0.42609874999999997</v>
      </c>
      <c r="AB153" s="64">
        <v>0.42609874999999997</v>
      </c>
      <c r="AC153" s="64">
        <v>0.42609874999999997</v>
      </c>
      <c r="AD153" s="64">
        <v>0.42609874999999997</v>
      </c>
      <c r="AE153" s="64">
        <v>0.42609874999999997</v>
      </c>
    </row>
    <row r="154" spans="3:31" ht="12.75">
      <c r="C154" s="62" t="s">
        <v>103</v>
      </c>
      <c r="D154" s="61"/>
      <c r="E154" s="61"/>
      <c r="F154" s="64">
        <v>1.7338812516666666</v>
      </c>
      <c r="G154" s="64">
        <v>1.7338812516666666</v>
      </c>
      <c r="H154" s="64">
        <v>1.7338812516666666</v>
      </c>
      <c r="I154" s="64">
        <v>1.7338812516666666</v>
      </c>
      <c r="J154" s="64">
        <v>1.7338812516666666</v>
      </c>
      <c r="K154" s="64">
        <v>1.7353674355966668</v>
      </c>
      <c r="L154" s="64">
        <v>1.4677627831626308</v>
      </c>
      <c r="M154" s="64">
        <v>1.2414244634575586</v>
      </c>
      <c r="N154" s="64">
        <v>1.049988946545</v>
      </c>
      <c r="O154" s="64">
        <v>1.3987766945951743</v>
      </c>
      <c r="P154" s="64">
        <v>1.86342556060303</v>
      </c>
      <c r="Q154" s="64">
        <v>2.482422557743333</v>
      </c>
      <c r="R154" s="64">
        <v>2.306812339262565</v>
      </c>
      <c r="S154" s="64">
        <v>2.143625045613297</v>
      </c>
      <c r="T154" s="64">
        <v>1.991981860843333</v>
      </c>
      <c r="U154" s="64">
        <v>2.0513053693825</v>
      </c>
      <c r="V154" s="64">
        <v>2.1106288779216666</v>
      </c>
      <c r="W154" s="64">
        <v>2.169952386460833</v>
      </c>
      <c r="X154" s="64">
        <v>2.2292758950000002</v>
      </c>
      <c r="Y154" s="64">
        <v>2.2292758950000002</v>
      </c>
      <c r="Z154" s="64">
        <v>2.2292758950000002</v>
      </c>
      <c r="AA154" s="64">
        <v>2.2292758950000002</v>
      </c>
      <c r="AB154" s="64">
        <v>1.7338812516666666</v>
      </c>
      <c r="AC154" s="64">
        <v>1.7338812516666666</v>
      </c>
      <c r="AD154" s="64">
        <v>1.7338812516666666</v>
      </c>
      <c r="AE154" s="64">
        <v>1.7338812516666666</v>
      </c>
    </row>
    <row r="155" spans="3:31" ht="12.75">
      <c r="C155" s="62" t="s">
        <v>106</v>
      </c>
      <c r="D155" s="61"/>
      <c r="E155" s="61"/>
      <c r="F155" s="64">
        <v>6.378247595985465</v>
      </c>
      <c r="G155" s="64">
        <v>6.116987364712399</v>
      </c>
      <c r="H155" s="64">
        <v>5.578179143825199</v>
      </c>
      <c r="I155" s="64">
        <v>5.840204568740665</v>
      </c>
      <c r="J155" s="64">
        <v>6.2278316687488</v>
      </c>
      <c r="K155" s="64">
        <v>5.804130973566932</v>
      </c>
      <c r="L155" s="64">
        <v>5.675140572587199</v>
      </c>
      <c r="M155" s="64">
        <v>6.416070197565599</v>
      </c>
      <c r="N155" s="64">
        <v>6.187276205696666</v>
      </c>
      <c r="O155" s="64">
        <v>6.346218618943865</v>
      </c>
      <c r="P155" s="64">
        <v>6.530740485027732</v>
      </c>
      <c r="Q155" s="64">
        <v>5.8425001604287985</v>
      </c>
      <c r="R155" s="64">
        <v>5.956623868175199</v>
      </c>
      <c r="S155" s="64">
        <v>6.0653912130034655</v>
      </c>
      <c r="T155" s="64">
        <v>6.339550480070132</v>
      </c>
      <c r="U155" s="64">
        <v>6.230673826052134</v>
      </c>
      <c r="V155" s="64">
        <v>6.046807844420932</v>
      </c>
      <c r="W155" s="64">
        <v>6.3877578992128</v>
      </c>
      <c r="X155" s="64">
        <v>6.687059369740932</v>
      </c>
      <c r="Y155" s="64">
        <v>6.757020261634132</v>
      </c>
      <c r="Z155" s="64">
        <v>6.655686286428666</v>
      </c>
      <c r="AA155" s="64">
        <v>6.098076064107866</v>
      </c>
      <c r="AB155" s="64">
        <v>6.026122666666667</v>
      </c>
      <c r="AC155" s="64">
        <v>5.570823866666665</v>
      </c>
      <c r="AD155" s="64">
        <v>5.643923999999998</v>
      </c>
      <c r="AE155" s="64">
        <v>5.6146097333333325</v>
      </c>
    </row>
    <row r="156" spans="3:31" ht="12.75">
      <c r="C156" s="63" t="s">
        <v>69</v>
      </c>
      <c r="D156" s="61"/>
      <c r="E156" s="61"/>
      <c r="F156" s="64">
        <v>9.92209747086255</v>
      </c>
      <c r="G156" s="64">
        <v>10.73876397734069</v>
      </c>
      <c r="H156" s="64">
        <v>9.648089122452424</v>
      </c>
      <c r="I156" s="64">
        <v>11.358474385525254</v>
      </c>
      <c r="J156" s="64">
        <v>12.012678289238433</v>
      </c>
      <c r="K156" s="64">
        <v>11.826967680000001</v>
      </c>
      <c r="L156" s="64">
        <v>12.73314014974834</v>
      </c>
      <c r="M156" s="64">
        <v>14.283012582360755</v>
      </c>
      <c r="N156" s="64">
        <v>15.246894300000003</v>
      </c>
      <c r="O156" s="64">
        <v>16.148719307261647</v>
      </c>
      <c r="P156" s="64">
        <v>14.27242686277604</v>
      </c>
      <c r="Q156" s="64">
        <v>14.277071489999999</v>
      </c>
      <c r="R156" s="64">
        <v>12.681137568000002</v>
      </c>
      <c r="S156" s="64">
        <v>14.82816499550148</v>
      </c>
      <c r="T156" s="64">
        <v>18.344024160000004</v>
      </c>
      <c r="U156" s="64">
        <v>18.44785318657137</v>
      </c>
      <c r="V156" s="64">
        <v>18.542101559762994</v>
      </c>
      <c r="W156" s="64">
        <v>19.879744381867493</v>
      </c>
      <c r="X156" s="64">
        <v>21.923014666666667</v>
      </c>
      <c r="Y156" s="64">
        <v>22.500860791897853</v>
      </c>
      <c r="Z156" s="64">
        <v>22.62466759038514</v>
      </c>
      <c r="AA156" s="64">
        <v>21.16159576870205</v>
      </c>
      <c r="AB156" s="64">
        <v>17.688296816666668</v>
      </c>
      <c r="AC156" s="64">
        <v>17.87108770643525</v>
      </c>
      <c r="AD156" s="64">
        <v>18.85475174465091</v>
      </c>
      <c r="AE156" s="64">
        <v>19.03270930650878</v>
      </c>
    </row>
    <row r="157" spans="3:31" ht="12.75"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3:31" ht="12.75">
      <c r="C158" s="10"/>
      <c r="D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6:31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5:31" ht="12.75"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6:31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ht="12.75"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>
      <c r="A166" s="4"/>
      <c r="B166" s="4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6:31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ht="12.75">
      <c r="C170" s="4"/>
      <c r="D170" s="4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6:31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2007-08-01T16:45:28Z</cp:lastPrinted>
  <dcterms:created xsi:type="dcterms:W3CDTF">2007-07-31T16:32:37Z</dcterms:created>
  <dcterms:modified xsi:type="dcterms:W3CDTF">2008-06-05T13:09:34Z</dcterms:modified>
  <cp:category/>
  <cp:version/>
  <cp:contentType/>
  <cp:contentStatus/>
</cp:coreProperties>
</file>