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085" activeTab="3"/>
  </bookViews>
  <sheets>
    <sheet name="1st Quarter" sheetId="1" r:id="rId1"/>
    <sheet name="2nd Quarter" sheetId="2" r:id="rId2"/>
    <sheet name="3rd Quarter" sheetId="3" r:id="rId3"/>
    <sheet name="4th Quarter" sheetId="4" r:id="rId4"/>
  </sheets>
  <definedNames/>
  <calcPr fullCalcOnLoad="1"/>
</workbook>
</file>

<file path=xl/sharedStrings.xml><?xml version="1.0" encoding="utf-8"?>
<sst xmlns="http://schemas.openxmlformats.org/spreadsheetml/2006/main" count="194" uniqueCount="37">
  <si>
    <t>Date</t>
  </si>
  <si>
    <t>Chem. EP Tower A</t>
  </si>
  <si>
    <t>Chem. EP Room B</t>
  </si>
  <si>
    <t>Scrubber (bldg. 606)</t>
  </si>
  <si>
    <t>Meter Reading</t>
  </si>
  <si>
    <t>Amt/Wk (ccf)</t>
  </si>
  <si>
    <t>Capsihelic</t>
  </si>
  <si>
    <t>Water (gal/min)</t>
  </si>
  <si>
    <t>Pressure (psi)</t>
  </si>
  <si>
    <t>Total Flow for the Qtr (ccf)</t>
  </si>
  <si>
    <t>Total gallons for Qtr.</t>
  </si>
  <si>
    <t xml:space="preserve"> Total GP Mo.</t>
  </si>
  <si>
    <t>Total GPD /Avg. (sch. work days, incl. Sat.)</t>
  </si>
  <si>
    <t>Total Max/day</t>
  </si>
  <si>
    <t>Peak/GP Min.</t>
  </si>
  <si>
    <t>25, 28</t>
  </si>
  <si>
    <t>34, 0</t>
  </si>
  <si>
    <t>25, 27</t>
  </si>
  <si>
    <t>36, 0</t>
  </si>
  <si>
    <t>24, 110</t>
  </si>
  <si>
    <t>32, 0</t>
  </si>
  <si>
    <t>24, 28</t>
  </si>
  <si>
    <t>Total Gallons For Q1</t>
  </si>
  <si>
    <t>12, 18</t>
  </si>
  <si>
    <t>25, 30</t>
  </si>
  <si>
    <t>24, 30</t>
  </si>
  <si>
    <t>Total Gallons For Q2</t>
  </si>
  <si>
    <t>gallons</t>
  </si>
  <si>
    <t>Total Gallons For Q3</t>
  </si>
  <si>
    <t>Total Gallons YTD</t>
  </si>
  <si>
    <t>24, 29</t>
  </si>
  <si>
    <t>20, 0</t>
  </si>
  <si>
    <t>34, 36</t>
  </si>
  <si>
    <t>15, 15</t>
  </si>
  <si>
    <t>24, 36</t>
  </si>
  <si>
    <t>26, 30</t>
  </si>
  <si>
    <t>Total Gallons For Q4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</si>
</sst>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/d/yy;@"/>
    <numFmt numFmtId="167" formatCode="mm/dd/yy;@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D26" sqref="D26"/>
    </sheetView>
  </sheetViews>
  <sheetFormatPr defaultColWidth="9.140625" defaultRowHeight="12.75"/>
  <cols>
    <col min="1" max="1" width="10.28125" style="0" bestFit="1" customWidth="1"/>
    <col min="2" max="2" width="3.57421875" style="0" customWidth="1"/>
    <col min="3" max="3" width="13.140625" style="0" bestFit="1" customWidth="1"/>
    <col min="4" max="4" width="12.00390625" style="0" bestFit="1" customWidth="1"/>
    <col min="5" max="5" width="3.57421875" style="0" customWidth="1"/>
    <col min="6" max="6" width="13.140625" style="0" bestFit="1" customWidth="1"/>
    <col min="7" max="7" width="12.00390625" style="0" bestFit="1" customWidth="1"/>
    <col min="8" max="8" width="4.7109375" style="0" customWidth="1"/>
    <col min="9" max="9" width="9.57421875" style="9" bestFit="1" customWidth="1"/>
    <col min="10" max="10" width="13.8515625" style="9" bestFit="1" customWidth="1"/>
    <col min="11" max="11" width="12.7109375" style="9" bestFit="1" customWidth="1"/>
  </cols>
  <sheetData>
    <row r="1" spans="1:11" s="3" customFormat="1" ht="12.75">
      <c r="A1" s="1" t="s">
        <v>0</v>
      </c>
      <c r="B1" s="2"/>
      <c r="C1" s="20" t="s">
        <v>1</v>
      </c>
      <c r="D1" s="20"/>
      <c r="E1" s="2"/>
      <c r="F1" s="20" t="s">
        <v>2</v>
      </c>
      <c r="G1" s="20"/>
      <c r="I1" s="21" t="s">
        <v>3</v>
      </c>
      <c r="J1" s="21"/>
      <c r="K1" s="21"/>
    </row>
    <row r="2" spans="1:11" ht="12.75">
      <c r="A2" s="4"/>
      <c r="B2" s="5"/>
      <c r="C2" s="5" t="s">
        <v>4</v>
      </c>
      <c r="D2" s="5" t="s">
        <v>5</v>
      </c>
      <c r="E2" s="5"/>
      <c r="F2" s="5" t="s">
        <v>4</v>
      </c>
      <c r="G2" s="5" t="s">
        <v>5</v>
      </c>
      <c r="I2" s="6" t="s">
        <v>6</v>
      </c>
      <c r="J2" s="6" t="s">
        <v>7</v>
      </c>
      <c r="K2" s="6" t="s">
        <v>8</v>
      </c>
    </row>
    <row r="3" spans="1:11" ht="12.75">
      <c r="A3" s="11">
        <v>39080</v>
      </c>
      <c r="B3" s="5"/>
      <c r="C3" s="5">
        <v>612681</v>
      </c>
      <c r="D3" s="5"/>
      <c r="E3" s="5"/>
      <c r="F3" s="5">
        <v>659371</v>
      </c>
      <c r="G3" s="5"/>
      <c r="I3" s="8">
        <v>0</v>
      </c>
      <c r="J3" s="8" t="s">
        <v>15</v>
      </c>
      <c r="K3" s="8" t="s">
        <v>16</v>
      </c>
    </row>
    <row r="4" spans="1:11" ht="12.75">
      <c r="A4" s="11">
        <v>39087</v>
      </c>
      <c r="B4" s="5"/>
      <c r="C4" s="5">
        <v>612797</v>
      </c>
      <c r="D4" s="5">
        <f aca="true" t="shared" si="0" ref="D4:D16">C4-C3</f>
        <v>116</v>
      </c>
      <c r="E4" s="5"/>
      <c r="F4" s="5">
        <v>669486</v>
      </c>
      <c r="G4" s="5">
        <f aca="true" t="shared" si="1" ref="G4:G16">F4-F3</f>
        <v>10115</v>
      </c>
      <c r="I4" s="8">
        <v>0</v>
      </c>
      <c r="J4" s="8" t="s">
        <v>15</v>
      </c>
      <c r="K4" s="8" t="s">
        <v>16</v>
      </c>
    </row>
    <row r="5" spans="1:11" ht="12.75">
      <c r="A5" s="11">
        <v>39094</v>
      </c>
      <c r="B5" s="5"/>
      <c r="C5" s="5">
        <v>612935</v>
      </c>
      <c r="D5" s="5">
        <f t="shared" si="0"/>
        <v>138</v>
      </c>
      <c r="E5" s="5"/>
      <c r="F5" s="5">
        <v>680813</v>
      </c>
      <c r="G5" s="5">
        <f t="shared" si="1"/>
        <v>11327</v>
      </c>
      <c r="I5" s="8">
        <v>0</v>
      </c>
      <c r="J5" s="8" t="s">
        <v>15</v>
      </c>
      <c r="K5" s="8" t="s">
        <v>16</v>
      </c>
    </row>
    <row r="6" spans="1:11" ht="12.75">
      <c r="A6" s="11">
        <v>39101</v>
      </c>
      <c r="B6" s="5"/>
      <c r="C6" s="5">
        <v>613092</v>
      </c>
      <c r="D6" s="5">
        <f t="shared" si="0"/>
        <v>157</v>
      </c>
      <c r="E6" s="5"/>
      <c r="F6" s="5">
        <v>690789</v>
      </c>
      <c r="G6" s="5">
        <f t="shared" si="1"/>
        <v>9976</v>
      </c>
      <c r="I6" s="8">
        <v>0</v>
      </c>
      <c r="J6" s="8" t="s">
        <v>15</v>
      </c>
      <c r="K6" s="8" t="s">
        <v>16</v>
      </c>
    </row>
    <row r="7" spans="1:11" ht="12.75">
      <c r="A7" s="11">
        <v>39111</v>
      </c>
      <c r="B7" s="5"/>
      <c r="C7" s="5">
        <v>613290</v>
      </c>
      <c r="D7" s="5">
        <f t="shared" si="0"/>
        <v>198</v>
      </c>
      <c r="E7" s="5"/>
      <c r="F7" s="5">
        <v>701218</v>
      </c>
      <c r="G7" s="5">
        <f t="shared" si="1"/>
        <v>10429</v>
      </c>
      <c r="I7" s="8">
        <v>0</v>
      </c>
      <c r="J7" s="8" t="s">
        <v>17</v>
      </c>
      <c r="K7" s="8" t="s">
        <v>16</v>
      </c>
    </row>
    <row r="8" spans="1:11" ht="12.75">
      <c r="A8" s="11">
        <v>39115</v>
      </c>
      <c r="B8" s="5"/>
      <c r="C8" s="7">
        <v>613398</v>
      </c>
      <c r="D8" s="5">
        <f t="shared" si="0"/>
        <v>108</v>
      </c>
      <c r="E8" s="5"/>
      <c r="F8" s="7">
        <v>707817</v>
      </c>
      <c r="G8" s="5">
        <f t="shared" si="1"/>
        <v>6599</v>
      </c>
      <c r="I8" s="8">
        <v>0</v>
      </c>
      <c r="J8" s="8" t="s">
        <v>17</v>
      </c>
      <c r="K8" s="8" t="s">
        <v>16</v>
      </c>
    </row>
    <row r="9" spans="1:11" ht="12.75">
      <c r="A9" s="11">
        <v>39122</v>
      </c>
      <c r="B9" s="5"/>
      <c r="C9" s="7">
        <v>613585</v>
      </c>
      <c r="D9" s="5">
        <f t="shared" si="0"/>
        <v>187</v>
      </c>
      <c r="E9" s="5"/>
      <c r="F9" s="7">
        <v>717610</v>
      </c>
      <c r="G9" s="5">
        <f t="shared" si="1"/>
        <v>9793</v>
      </c>
      <c r="I9" s="8">
        <v>0</v>
      </c>
      <c r="J9" s="8" t="s">
        <v>15</v>
      </c>
      <c r="K9" s="8" t="s">
        <v>16</v>
      </c>
    </row>
    <row r="10" spans="1:11" ht="12.75">
      <c r="A10" s="11">
        <v>39129</v>
      </c>
      <c r="B10" s="5"/>
      <c r="C10" s="7">
        <v>613676</v>
      </c>
      <c r="D10" s="5">
        <f t="shared" si="0"/>
        <v>91</v>
      </c>
      <c r="E10" s="5"/>
      <c r="F10" s="7">
        <v>727431</v>
      </c>
      <c r="G10" s="5">
        <f t="shared" si="1"/>
        <v>9821</v>
      </c>
      <c r="I10" s="8">
        <v>0</v>
      </c>
      <c r="J10" s="8" t="s">
        <v>17</v>
      </c>
      <c r="K10" s="8" t="s">
        <v>18</v>
      </c>
    </row>
    <row r="11" spans="1:11" ht="12.75">
      <c r="A11" s="10">
        <v>39136</v>
      </c>
      <c r="B11" s="5"/>
      <c r="C11" s="7">
        <v>613811</v>
      </c>
      <c r="D11" s="5">
        <f t="shared" si="0"/>
        <v>135</v>
      </c>
      <c r="E11" s="5"/>
      <c r="F11" s="7">
        <v>737352</v>
      </c>
      <c r="G11" s="5">
        <f t="shared" si="1"/>
        <v>9921</v>
      </c>
      <c r="I11" s="8">
        <v>0</v>
      </c>
      <c r="J11" s="8" t="s">
        <v>15</v>
      </c>
      <c r="K11" s="8" t="s">
        <v>16</v>
      </c>
    </row>
    <row r="12" spans="1:11" ht="12.75">
      <c r="A12" s="11">
        <v>39143</v>
      </c>
      <c r="B12" s="5"/>
      <c r="C12" s="7">
        <v>613988</v>
      </c>
      <c r="D12" s="5">
        <f t="shared" si="0"/>
        <v>177</v>
      </c>
      <c r="E12" s="5"/>
      <c r="F12" s="7">
        <v>746022</v>
      </c>
      <c r="G12" s="5">
        <f t="shared" si="1"/>
        <v>8670</v>
      </c>
      <c r="I12" s="8">
        <v>0</v>
      </c>
      <c r="J12" s="8" t="s">
        <v>15</v>
      </c>
      <c r="K12" s="8" t="s">
        <v>18</v>
      </c>
    </row>
    <row r="13" spans="1:11" ht="12.75">
      <c r="A13" s="11">
        <v>39150</v>
      </c>
      <c r="B13" s="5"/>
      <c r="C13" s="7">
        <v>614332</v>
      </c>
      <c r="D13" s="5">
        <f t="shared" si="0"/>
        <v>344</v>
      </c>
      <c r="E13" s="5"/>
      <c r="F13" s="7">
        <v>753648</v>
      </c>
      <c r="G13" s="5">
        <f t="shared" si="1"/>
        <v>7626</v>
      </c>
      <c r="I13" s="8">
        <v>0</v>
      </c>
      <c r="J13" s="8" t="s">
        <v>17</v>
      </c>
      <c r="K13" s="8" t="s">
        <v>16</v>
      </c>
    </row>
    <row r="14" spans="1:11" ht="12.75">
      <c r="A14" s="11">
        <v>39157</v>
      </c>
      <c r="B14" s="5"/>
      <c r="C14" s="7">
        <v>614442</v>
      </c>
      <c r="D14" s="5">
        <f t="shared" si="0"/>
        <v>110</v>
      </c>
      <c r="E14" s="5"/>
      <c r="F14" s="7">
        <v>761041</v>
      </c>
      <c r="G14" s="5">
        <f t="shared" si="1"/>
        <v>7393</v>
      </c>
      <c r="I14" s="8">
        <v>0</v>
      </c>
      <c r="J14" s="8" t="s">
        <v>19</v>
      </c>
      <c r="K14" s="8" t="s">
        <v>20</v>
      </c>
    </row>
    <row r="15" spans="1:11" ht="12.75">
      <c r="A15" s="11">
        <v>39164</v>
      </c>
      <c r="B15" s="5"/>
      <c r="C15" s="7">
        <v>614598</v>
      </c>
      <c r="D15" s="5">
        <f t="shared" si="0"/>
        <v>156</v>
      </c>
      <c r="E15" s="5"/>
      <c r="F15" s="7">
        <v>767368</v>
      </c>
      <c r="G15" s="5">
        <f t="shared" si="1"/>
        <v>6327</v>
      </c>
      <c r="I15" s="8">
        <v>0</v>
      </c>
      <c r="J15" s="8" t="s">
        <v>21</v>
      </c>
      <c r="K15" s="8" t="s">
        <v>16</v>
      </c>
    </row>
    <row r="16" spans="1:11" ht="12.75">
      <c r="A16" s="11">
        <v>39171</v>
      </c>
      <c r="B16" s="5"/>
      <c r="C16" s="7">
        <v>614765</v>
      </c>
      <c r="D16" s="5">
        <f t="shared" si="0"/>
        <v>167</v>
      </c>
      <c r="E16" s="5"/>
      <c r="F16" s="7">
        <v>780688</v>
      </c>
      <c r="G16" s="5">
        <f t="shared" si="1"/>
        <v>13320</v>
      </c>
      <c r="I16" s="8">
        <v>0</v>
      </c>
      <c r="J16" s="8" t="s">
        <v>21</v>
      </c>
      <c r="K16" s="8" t="s">
        <v>16</v>
      </c>
    </row>
    <row r="18" spans="4:10" ht="12.75">
      <c r="D18">
        <f>SUM(D4:D17)</f>
        <v>2084</v>
      </c>
      <c r="G18">
        <f>SUM(G4:G17)</f>
        <v>121317</v>
      </c>
      <c r="I18" s="9">
        <f>D18+G18</f>
        <v>123401</v>
      </c>
      <c r="J18" t="s">
        <v>9</v>
      </c>
    </row>
    <row r="19" spans="9:10" ht="12.75">
      <c r="I19" s="9">
        <f>I18*7.48</f>
        <v>923039.4800000001</v>
      </c>
      <c r="J19" t="s">
        <v>10</v>
      </c>
    </row>
    <row r="20" spans="9:10" ht="12.75">
      <c r="I20" s="9">
        <f>I19/3</f>
        <v>307679.8266666667</v>
      </c>
      <c r="J20" t="s">
        <v>11</v>
      </c>
    </row>
    <row r="21" ht="12.75">
      <c r="J21"/>
    </row>
    <row r="22" spans="9:10" ht="12.75">
      <c r="I22" s="9">
        <f>I20/84</f>
        <v>3662.85507936508</v>
      </c>
      <c r="J22" t="s">
        <v>12</v>
      </c>
    </row>
    <row r="23" spans="9:10" ht="12.75">
      <c r="I23" s="9">
        <f>I22*1.5</f>
        <v>5494.282619047621</v>
      </c>
      <c r="J23" t="s">
        <v>13</v>
      </c>
    </row>
    <row r="24" spans="9:10" ht="12.75">
      <c r="I24" s="9">
        <f>(I23*2)/1440</f>
        <v>7.630948082010584</v>
      </c>
      <c r="J24" t="s">
        <v>14</v>
      </c>
    </row>
    <row r="26" spans="1:6" ht="15.75">
      <c r="A26" s="22" t="s">
        <v>22</v>
      </c>
      <c r="B26" s="22"/>
      <c r="C26" s="22"/>
      <c r="D26" s="12">
        <f>I19</f>
        <v>923039.4800000001</v>
      </c>
      <c r="E26" s="23" t="s">
        <v>27</v>
      </c>
      <c r="F26" s="23"/>
    </row>
  </sheetData>
  <mergeCells count="5">
    <mergeCell ref="C1:D1"/>
    <mergeCell ref="F1:G1"/>
    <mergeCell ref="I1:K1"/>
    <mergeCell ref="A26:C26"/>
    <mergeCell ref="E26:F2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D28" sqref="D28"/>
    </sheetView>
  </sheetViews>
  <sheetFormatPr defaultColWidth="9.140625" defaultRowHeight="12.75"/>
  <cols>
    <col min="1" max="1" width="10.28125" style="0" bestFit="1" customWidth="1"/>
    <col min="2" max="2" width="3.57421875" style="0" customWidth="1"/>
    <col min="3" max="3" width="13.140625" style="0" bestFit="1" customWidth="1"/>
    <col min="4" max="4" width="12.00390625" style="0" bestFit="1" customWidth="1"/>
    <col min="5" max="5" width="3.57421875" style="0" customWidth="1"/>
    <col min="6" max="6" width="13.140625" style="0" bestFit="1" customWidth="1"/>
    <col min="7" max="7" width="12.00390625" style="0" bestFit="1" customWidth="1"/>
    <col min="8" max="8" width="4.7109375" style="0" customWidth="1"/>
    <col min="9" max="9" width="9.57421875" style="9" bestFit="1" customWidth="1"/>
    <col min="10" max="10" width="13.8515625" style="9" bestFit="1" customWidth="1"/>
    <col min="11" max="11" width="12.7109375" style="9" bestFit="1" customWidth="1"/>
  </cols>
  <sheetData>
    <row r="1" spans="1:11" s="3" customFormat="1" ht="12.75">
      <c r="A1" s="1" t="s">
        <v>0</v>
      </c>
      <c r="B1" s="2"/>
      <c r="C1" s="20" t="s">
        <v>1</v>
      </c>
      <c r="D1" s="20"/>
      <c r="E1" s="2"/>
      <c r="F1" s="20" t="s">
        <v>2</v>
      </c>
      <c r="G1" s="20"/>
      <c r="I1" s="21" t="s">
        <v>3</v>
      </c>
      <c r="J1" s="21"/>
      <c r="K1" s="21"/>
    </row>
    <row r="2" spans="1:11" ht="12.75">
      <c r="A2" s="4"/>
      <c r="B2" s="5"/>
      <c r="C2" s="5" t="s">
        <v>4</v>
      </c>
      <c r="D2" s="5" t="s">
        <v>5</v>
      </c>
      <c r="E2" s="5"/>
      <c r="F2" s="5" t="s">
        <v>4</v>
      </c>
      <c r="G2" s="5" t="s">
        <v>5</v>
      </c>
      <c r="I2" s="6" t="s">
        <v>6</v>
      </c>
      <c r="J2" s="6" t="s">
        <v>7</v>
      </c>
      <c r="K2" s="6" t="s">
        <v>8</v>
      </c>
    </row>
    <row r="3" spans="1:11" ht="12.75">
      <c r="A3" s="11">
        <v>39171</v>
      </c>
      <c r="B3" s="5"/>
      <c r="C3" s="7">
        <v>614765</v>
      </c>
      <c r="D3" s="5"/>
      <c r="E3" s="5"/>
      <c r="F3" s="7">
        <v>780688</v>
      </c>
      <c r="G3" s="5"/>
      <c r="I3" s="8">
        <v>0</v>
      </c>
      <c r="J3" s="8" t="s">
        <v>21</v>
      </c>
      <c r="K3" s="8" t="s">
        <v>16</v>
      </c>
    </row>
    <row r="4" spans="1:11" ht="12.75">
      <c r="A4" s="11">
        <v>39178</v>
      </c>
      <c r="B4" s="5"/>
      <c r="C4" s="5">
        <v>614922</v>
      </c>
      <c r="D4" s="5">
        <f aca="true" t="shared" si="0" ref="D4:D16">C4-C3</f>
        <v>157</v>
      </c>
      <c r="E4" s="5"/>
      <c r="F4" s="5">
        <v>788703</v>
      </c>
      <c r="G4" s="5">
        <f aca="true" t="shared" si="1" ref="G4:G16">F4-F3</f>
        <v>8015</v>
      </c>
      <c r="I4" s="8">
        <v>0</v>
      </c>
      <c r="J4" s="8" t="s">
        <v>21</v>
      </c>
      <c r="K4" s="8" t="s">
        <v>18</v>
      </c>
    </row>
    <row r="5" spans="1:11" ht="12.75">
      <c r="A5" s="11">
        <v>39185</v>
      </c>
      <c r="B5" s="5"/>
      <c r="C5" s="5">
        <v>615286</v>
      </c>
      <c r="D5" s="5">
        <f t="shared" si="0"/>
        <v>364</v>
      </c>
      <c r="E5" s="5"/>
      <c r="F5" s="5">
        <v>801714</v>
      </c>
      <c r="G5" s="5">
        <f t="shared" si="1"/>
        <v>13011</v>
      </c>
      <c r="I5" s="8">
        <v>0</v>
      </c>
      <c r="J5" s="8" t="s">
        <v>21</v>
      </c>
      <c r="K5" s="8" t="s">
        <v>16</v>
      </c>
    </row>
    <row r="6" spans="1:11" ht="12.75">
      <c r="A6" s="11">
        <v>39192</v>
      </c>
      <c r="B6" s="5"/>
      <c r="C6" s="5">
        <v>615475</v>
      </c>
      <c r="D6" s="5">
        <f t="shared" si="0"/>
        <v>189</v>
      </c>
      <c r="E6" s="5"/>
      <c r="F6" s="5">
        <v>809355</v>
      </c>
      <c r="G6" s="5">
        <f t="shared" si="1"/>
        <v>7641</v>
      </c>
      <c r="I6" s="8">
        <v>0</v>
      </c>
      <c r="J6" s="8" t="s">
        <v>21</v>
      </c>
      <c r="K6" s="8" t="s">
        <v>18</v>
      </c>
    </row>
    <row r="7" spans="1:11" ht="12.75">
      <c r="A7" s="11">
        <v>39199</v>
      </c>
      <c r="B7" s="5"/>
      <c r="C7" s="5">
        <v>615698</v>
      </c>
      <c r="D7" s="5">
        <f t="shared" si="0"/>
        <v>223</v>
      </c>
      <c r="E7" s="5"/>
      <c r="F7" s="5">
        <v>816969</v>
      </c>
      <c r="G7" s="5">
        <f t="shared" si="1"/>
        <v>7614</v>
      </c>
      <c r="I7" s="8">
        <v>0</v>
      </c>
      <c r="J7" s="8" t="s">
        <v>21</v>
      </c>
      <c r="K7" s="8" t="s">
        <v>16</v>
      </c>
    </row>
    <row r="8" spans="1:11" ht="12.75">
      <c r="A8" s="11">
        <v>39206</v>
      </c>
      <c r="B8" s="5"/>
      <c r="C8" s="7">
        <v>615906</v>
      </c>
      <c r="D8" s="5">
        <f t="shared" si="0"/>
        <v>208</v>
      </c>
      <c r="E8" s="5"/>
      <c r="F8" s="7">
        <v>824191</v>
      </c>
      <c r="G8" s="5">
        <f t="shared" si="1"/>
        <v>7222</v>
      </c>
      <c r="I8" s="8">
        <v>0.4</v>
      </c>
      <c r="J8" s="8" t="s">
        <v>21</v>
      </c>
      <c r="K8" s="8" t="s">
        <v>16</v>
      </c>
    </row>
    <row r="9" spans="1:11" ht="12.75">
      <c r="A9" s="11">
        <v>39213</v>
      </c>
      <c r="B9" s="5"/>
      <c r="C9" s="7">
        <v>616094</v>
      </c>
      <c r="D9" s="5">
        <f t="shared" si="0"/>
        <v>188</v>
      </c>
      <c r="E9" s="5"/>
      <c r="F9" s="7">
        <v>830663</v>
      </c>
      <c r="G9" s="5">
        <f t="shared" si="1"/>
        <v>6472</v>
      </c>
      <c r="I9" s="8">
        <v>0.3</v>
      </c>
      <c r="J9" s="8" t="s">
        <v>21</v>
      </c>
      <c r="K9" s="8" t="s">
        <v>18</v>
      </c>
    </row>
    <row r="10" spans="1:11" ht="12.75">
      <c r="A10" s="11">
        <v>39220</v>
      </c>
      <c r="B10" s="5"/>
      <c r="C10" s="7">
        <v>616309</v>
      </c>
      <c r="D10" s="5">
        <f t="shared" si="0"/>
        <v>215</v>
      </c>
      <c r="E10" s="5"/>
      <c r="F10" s="7">
        <v>838891</v>
      </c>
      <c r="G10" s="5">
        <f t="shared" si="1"/>
        <v>8228</v>
      </c>
      <c r="I10" s="8">
        <v>0.2</v>
      </c>
      <c r="J10" s="8" t="s">
        <v>23</v>
      </c>
      <c r="K10" s="8" t="s">
        <v>24</v>
      </c>
    </row>
    <row r="11" spans="1:11" ht="12.75">
      <c r="A11" s="11">
        <v>39227</v>
      </c>
      <c r="B11" s="5"/>
      <c r="C11" s="7">
        <v>616505</v>
      </c>
      <c r="D11" s="5">
        <f t="shared" si="0"/>
        <v>196</v>
      </c>
      <c r="E11" s="5"/>
      <c r="F11" s="7">
        <v>845880</v>
      </c>
      <c r="G11" s="5">
        <f t="shared" si="1"/>
        <v>6989</v>
      </c>
      <c r="I11" s="8">
        <v>0</v>
      </c>
      <c r="J11" s="8" t="s">
        <v>25</v>
      </c>
      <c r="K11" s="8" t="s">
        <v>16</v>
      </c>
    </row>
    <row r="12" spans="1:11" ht="12.75">
      <c r="A12" s="10">
        <v>39234</v>
      </c>
      <c r="B12" s="5"/>
      <c r="C12" s="7">
        <v>616653</v>
      </c>
      <c r="D12" s="5">
        <f t="shared" si="0"/>
        <v>148</v>
      </c>
      <c r="E12" s="5"/>
      <c r="F12" s="7">
        <v>851526</v>
      </c>
      <c r="G12" s="5">
        <f t="shared" si="1"/>
        <v>5646</v>
      </c>
      <c r="I12" s="8">
        <v>0</v>
      </c>
      <c r="J12" s="8" t="s">
        <v>25</v>
      </c>
      <c r="K12" s="8" t="s">
        <v>16</v>
      </c>
    </row>
    <row r="13" spans="1:11" ht="12.75">
      <c r="A13" s="11">
        <v>39241</v>
      </c>
      <c r="B13" s="5"/>
      <c r="C13" s="7">
        <v>617181</v>
      </c>
      <c r="D13" s="5">
        <f t="shared" si="0"/>
        <v>528</v>
      </c>
      <c r="E13" s="5"/>
      <c r="F13" s="7">
        <v>859724</v>
      </c>
      <c r="G13" s="5">
        <f t="shared" si="1"/>
        <v>8198</v>
      </c>
      <c r="I13" s="8">
        <v>0</v>
      </c>
      <c r="J13" s="8" t="s">
        <v>21</v>
      </c>
      <c r="K13" s="8" t="s">
        <v>16</v>
      </c>
    </row>
    <row r="14" spans="1:11" ht="12.75">
      <c r="A14" s="11">
        <v>39248</v>
      </c>
      <c r="B14" s="5"/>
      <c r="C14" s="7">
        <v>617416</v>
      </c>
      <c r="D14" s="5">
        <f t="shared" si="0"/>
        <v>235</v>
      </c>
      <c r="E14" s="5"/>
      <c r="F14" s="7">
        <v>866452</v>
      </c>
      <c r="G14" s="5">
        <f t="shared" si="1"/>
        <v>6728</v>
      </c>
      <c r="I14" s="8">
        <v>0</v>
      </c>
      <c r="J14" s="8" t="s">
        <v>25</v>
      </c>
      <c r="K14" s="8" t="s">
        <v>16</v>
      </c>
    </row>
    <row r="15" spans="1:11" ht="12.75">
      <c r="A15" s="11">
        <v>39255</v>
      </c>
      <c r="B15" s="5"/>
      <c r="C15" s="7">
        <v>617623</v>
      </c>
      <c r="D15" s="5">
        <f t="shared" si="0"/>
        <v>207</v>
      </c>
      <c r="E15" s="5"/>
      <c r="F15" s="7">
        <v>874537</v>
      </c>
      <c r="G15" s="5">
        <f t="shared" si="1"/>
        <v>8085</v>
      </c>
      <c r="I15" s="8">
        <v>0</v>
      </c>
      <c r="J15" s="8" t="s">
        <v>25</v>
      </c>
      <c r="K15" s="8" t="s">
        <v>16</v>
      </c>
    </row>
    <row r="16" spans="1:11" ht="12.75">
      <c r="A16" s="11">
        <v>39262</v>
      </c>
      <c r="B16" s="5"/>
      <c r="C16" s="7">
        <v>617828</v>
      </c>
      <c r="D16" s="5">
        <f t="shared" si="0"/>
        <v>205</v>
      </c>
      <c r="E16" s="5"/>
      <c r="F16" s="7">
        <v>881429</v>
      </c>
      <c r="G16" s="5">
        <f t="shared" si="1"/>
        <v>6892</v>
      </c>
      <c r="I16" s="8">
        <v>0</v>
      </c>
      <c r="J16" s="8" t="s">
        <v>25</v>
      </c>
      <c r="K16" s="8" t="s">
        <v>16</v>
      </c>
    </row>
    <row r="18" spans="4:10" ht="12.75">
      <c r="D18">
        <f>SUM(D4:D17)</f>
        <v>3063</v>
      </c>
      <c r="G18">
        <f>SUM(G4:G17)</f>
        <v>100741</v>
      </c>
      <c r="I18" s="9">
        <f>D18+G18</f>
        <v>103804</v>
      </c>
      <c r="J18" t="s">
        <v>9</v>
      </c>
    </row>
    <row r="19" spans="9:10" ht="12.75">
      <c r="I19" s="9">
        <f>I18*7.48</f>
        <v>776453.92</v>
      </c>
      <c r="J19" t="s">
        <v>10</v>
      </c>
    </row>
    <row r="20" spans="9:10" ht="12.75">
      <c r="I20" s="9">
        <f>I19/3</f>
        <v>258817.97333333336</v>
      </c>
      <c r="J20" t="s">
        <v>11</v>
      </c>
    </row>
    <row r="21" ht="12.75">
      <c r="J21"/>
    </row>
    <row r="22" spans="9:10" ht="12.75">
      <c r="I22" s="9">
        <f>I20/84</f>
        <v>3081.1663492063494</v>
      </c>
      <c r="J22" t="s">
        <v>12</v>
      </c>
    </row>
    <row r="23" spans="9:10" ht="12.75">
      <c r="I23" s="9">
        <f>I22*1.5</f>
        <v>4621.749523809524</v>
      </c>
      <c r="J23" t="s">
        <v>13</v>
      </c>
    </row>
    <row r="24" spans="9:10" ht="12.75">
      <c r="I24" s="9">
        <f>(I23*2)/1440</f>
        <v>6.419096560846562</v>
      </c>
      <c r="J24" t="s">
        <v>14</v>
      </c>
    </row>
    <row r="26" spans="1:6" ht="15.75">
      <c r="A26" s="22" t="s">
        <v>26</v>
      </c>
      <c r="B26" s="22"/>
      <c r="C26" s="22"/>
      <c r="D26" s="13">
        <f>I19</f>
        <v>776453.92</v>
      </c>
      <c r="E26" s="23" t="s">
        <v>27</v>
      </c>
      <c r="F26" s="23"/>
    </row>
    <row r="28" spans="1:6" ht="15.75">
      <c r="A28" s="22" t="s">
        <v>29</v>
      </c>
      <c r="B28" s="22"/>
      <c r="C28" s="22"/>
      <c r="D28" s="14">
        <f>'1st Quarter'!D26+'2nd Quarter'!D26</f>
        <v>1699493.4000000001</v>
      </c>
      <c r="E28" s="23" t="s">
        <v>27</v>
      </c>
      <c r="F28" s="23"/>
    </row>
  </sheetData>
  <mergeCells count="7">
    <mergeCell ref="I1:K1"/>
    <mergeCell ref="A26:C26"/>
    <mergeCell ref="E26:F26"/>
    <mergeCell ref="A28:C28"/>
    <mergeCell ref="E28:F28"/>
    <mergeCell ref="C1:D1"/>
    <mergeCell ref="F1:G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D28" sqref="D28"/>
    </sheetView>
  </sheetViews>
  <sheetFormatPr defaultColWidth="9.140625" defaultRowHeight="12.75"/>
  <cols>
    <col min="1" max="1" width="10.28125" style="0" bestFit="1" customWidth="1"/>
    <col min="2" max="2" width="3.57421875" style="0" customWidth="1"/>
    <col min="3" max="3" width="13.140625" style="0" bestFit="1" customWidth="1"/>
    <col min="4" max="4" width="12.00390625" style="0" bestFit="1" customWidth="1"/>
    <col min="5" max="5" width="3.57421875" style="0" customWidth="1"/>
    <col min="6" max="6" width="13.140625" style="0" bestFit="1" customWidth="1"/>
    <col min="7" max="7" width="12.00390625" style="0" bestFit="1" customWidth="1"/>
    <col min="8" max="8" width="4.7109375" style="0" customWidth="1"/>
    <col min="9" max="9" width="9.57421875" style="9" bestFit="1" customWidth="1"/>
    <col min="10" max="10" width="13.8515625" style="9" bestFit="1" customWidth="1"/>
    <col min="11" max="11" width="12.7109375" style="9" bestFit="1" customWidth="1"/>
  </cols>
  <sheetData>
    <row r="1" spans="1:11" s="3" customFormat="1" ht="12.75">
      <c r="A1" s="1" t="s">
        <v>0</v>
      </c>
      <c r="B1" s="2"/>
      <c r="C1" s="20" t="s">
        <v>1</v>
      </c>
      <c r="D1" s="20"/>
      <c r="E1" s="2"/>
      <c r="F1" s="20" t="s">
        <v>2</v>
      </c>
      <c r="G1" s="20"/>
      <c r="I1" s="21" t="s">
        <v>3</v>
      </c>
      <c r="J1" s="21"/>
      <c r="K1" s="21"/>
    </row>
    <row r="2" spans="1:11" ht="12.75">
      <c r="A2" s="4"/>
      <c r="B2" s="5"/>
      <c r="C2" s="5" t="s">
        <v>4</v>
      </c>
      <c r="D2" s="5" t="s">
        <v>5</v>
      </c>
      <c r="E2" s="5"/>
      <c r="F2" s="5" t="s">
        <v>4</v>
      </c>
      <c r="G2" s="5" t="s">
        <v>5</v>
      </c>
      <c r="I2" s="6" t="s">
        <v>6</v>
      </c>
      <c r="J2" s="6" t="s">
        <v>7</v>
      </c>
      <c r="K2" s="6" t="s">
        <v>8</v>
      </c>
    </row>
    <row r="3" spans="1:11" ht="12.75">
      <c r="A3" s="10">
        <v>39262</v>
      </c>
      <c r="B3" s="5"/>
      <c r="C3" s="7">
        <v>617828</v>
      </c>
      <c r="D3" s="5"/>
      <c r="E3" s="5"/>
      <c r="F3" s="7">
        <v>881429</v>
      </c>
      <c r="G3" s="5"/>
      <c r="I3" s="8">
        <v>0</v>
      </c>
      <c r="J3" s="8" t="s">
        <v>25</v>
      </c>
      <c r="K3" s="8" t="s">
        <v>16</v>
      </c>
    </row>
    <row r="4" spans="1:11" ht="12.75">
      <c r="A4" s="11">
        <v>39269</v>
      </c>
      <c r="B4" s="5"/>
      <c r="C4" s="5">
        <v>617989</v>
      </c>
      <c r="D4" s="5">
        <f aca="true" t="shared" si="0" ref="D4:D16">C4-C3</f>
        <v>161</v>
      </c>
      <c r="E4" s="5"/>
      <c r="F4" s="5">
        <v>887434</v>
      </c>
      <c r="G4" s="5">
        <f aca="true" t="shared" si="1" ref="G4:G10">F4-F3</f>
        <v>6005</v>
      </c>
      <c r="I4" s="8">
        <v>0</v>
      </c>
      <c r="J4" s="8" t="s">
        <v>25</v>
      </c>
      <c r="K4" s="8" t="s">
        <v>16</v>
      </c>
    </row>
    <row r="5" spans="1:11" ht="12.75">
      <c r="A5" s="11">
        <v>39276</v>
      </c>
      <c r="B5" s="5"/>
      <c r="C5" s="5">
        <v>618195</v>
      </c>
      <c r="D5" s="5">
        <f t="shared" si="0"/>
        <v>206</v>
      </c>
      <c r="E5" s="5"/>
      <c r="F5" s="5">
        <v>894305</v>
      </c>
      <c r="G5" s="5">
        <f t="shared" si="1"/>
        <v>6871</v>
      </c>
      <c r="I5" s="8">
        <v>0</v>
      </c>
      <c r="J5" s="8" t="s">
        <v>30</v>
      </c>
      <c r="K5" s="8" t="s">
        <v>16</v>
      </c>
    </row>
    <row r="6" spans="1:11" ht="12.75">
      <c r="A6" s="11">
        <v>39283</v>
      </c>
      <c r="B6" s="5"/>
      <c r="C6" s="5">
        <v>618387</v>
      </c>
      <c r="D6" s="5">
        <f t="shared" si="0"/>
        <v>192</v>
      </c>
      <c r="E6" s="5"/>
      <c r="F6" s="5">
        <v>901635</v>
      </c>
      <c r="G6" s="5">
        <f t="shared" si="1"/>
        <v>7330</v>
      </c>
      <c r="I6" s="8">
        <v>0</v>
      </c>
      <c r="J6" s="8" t="s">
        <v>25</v>
      </c>
      <c r="K6" s="8" t="s">
        <v>20</v>
      </c>
    </row>
    <row r="7" spans="1:11" ht="12.75">
      <c r="A7" s="11">
        <v>39290</v>
      </c>
      <c r="B7" s="5"/>
      <c r="C7" s="5">
        <v>618566</v>
      </c>
      <c r="D7" s="5">
        <f t="shared" si="0"/>
        <v>179</v>
      </c>
      <c r="E7" s="5"/>
      <c r="F7" s="5">
        <v>908004</v>
      </c>
      <c r="G7" s="5">
        <f t="shared" si="1"/>
        <v>6369</v>
      </c>
      <c r="I7" s="8">
        <v>0</v>
      </c>
      <c r="J7" s="8" t="s">
        <v>25</v>
      </c>
      <c r="K7" s="8" t="s">
        <v>16</v>
      </c>
    </row>
    <row r="8" spans="1:11" ht="12.75">
      <c r="A8" s="11">
        <v>39297</v>
      </c>
      <c r="B8" s="5"/>
      <c r="C8" s="7">
        <v>618818</v>
      </c>
      <c r="D8" s="5">
        <f t="shared" si="0"/>
        <v>252</v>
      </c>
      <c r="E8" s="5"/>
      <c r="F8" s="7">
        <v>931720</v>
      </c>
      <c r="G8" s="5">
        <f t="shared" si="1"/>
        <v>23716</v>
      </c>
      <c r="I8" s="8">
        <v>0</v>
      </c>
      <c r="J8" s="8" t="s">
        <v>33</v>
      </c>
      <c r="K8" s="8" t="s">
        <v>31</v>
      </c>
    </row>
    <row r="9" spans="1:11" ht="12.75">
      <c r="A9" s="11">
        <v>39304</v>
      </c>
      <c r="B9" s="5"/>
      <c r="C9" s="7">
        <v>618975</v>
      </c>
      <c r="D9" s="5">
        <f t="shared" si="0"/>
        <v>157</v>
      </c>
      <c r="E9" s="5"/>
      <c r="F9" s="7">
        <v>958138</v>
      </c>
      <c r="G9" s="5">
        <f t="shared" si="1"/>
        <v>26418</v>
      </c>
      <c r="I9" s="8">
        <v>0</v>
      </c>
      <c r="J9" s="8" t="s">
        <v>25</v>
      </c>
      <c r="K9" s="8" t="s">
        <v>20</v>
      </c>
    </row>
    <row r="10" spans="1:11" ht="12.75">
      <c r="A10" s="11">
        <v>39311</v>
      </c>
      <c r="B10" s="5"/>
      <c r="C10" s="7">
        <v>619143</v>
      </c>
      <c r="D10" s="5">
        <f t="shared" si="0"/>
        <v>168</v>
      </c>
      <c r="E10" s="5"/>
      <c r="F10" s="7">
        <v>981258</v>
      </c>
      <c r="G10" s="5">
        <f t="shared" si="1"/>
        <v>23120</v>
      </c>
      <c r="I10" s="8">
        <v>0</v>
      </c>
      <c r="J10" s="8" t="s">
        <v>25</v>
      </c>
      <c r="K10" s="8" t="s">
        <v>20</v>
      </c>
    </row>
    <row r="11" spans="1:11" ht="12.75">
      <c r="A11" s="10">
        <v>39318</v>
      </c>
      <c r="B11" s="5"/>
      <c r="C11" s="7">
        <v>619291</v>
      </c>
      <c r="D11" s="5">
        <f t="shared" si="0"/>
        <v>148</v>
      </c>
      <c r="E11" s="5"/>
      <c r="F11" s="7">
        <v>6572</v>
      </c>
      <c r="G11" s="5">
        <f>(1000000-F10)+F11</f>
        <v>25314</v>
      </c>
      <c r="I11" s="8">
        <v>0</v>
      </c>
      <c r="J11" s="8" t="s">
        <v>25</v>
      </c>
      <c r="K11" s="8" t="s">
        <v>20</v>
      </c>
    </row>
    <row r="12" spans="1:11" ht="12.75">
      <c r="A12" s="11">
        <v>39325</v>
      </c>
      <c r="B12" s="5"/>
      <c r="C12" s="7">
        <v>619424</v>
      </c>
      <c r="D12" s="5">
        <f t="shared" si="0"/>
        <v>133</v>
      </c>
      <c r="E12" s="5"/>
      <c r="F12" s="7">
        <v>31458</v>
      </c>
      <c r="G12" s="5">
        <f>F12-F11</f>
        <v>24886</v>
      </c>
      <c r="I12" s="8">
        <v>0</v>
      </c>
      <c r="J12" s="8" t="s">
        <v>25</v>
      </c>
      <c r="K12" s="8" t="s">
        <v>20</v>
      </c>
    </row>
    <row r="13" spans="1:11" ht="12.75">
      <c r="A13" s="11">
        <v>39332</v>
      </c>
      <c r="B13" s="5"/>
      <c r="C13" s="7">
        <v>620032</v>
      </c>
      <c r="D13" s="5">
        <f t="shared" si="0"/>
        <v>608</v>
      </c>
      <c r="E13" s="5"/>
      <c r="F13" s="7">
        <v>55208</v>
      </c>
      <c r="G13" s="5">
        <f>F13-F12</f>
        <v>23750</v>
      </c>
      <c r="I13" s="8">
        <v>0</v>
      </c>
      <c r="J13" s="8" t="s">
        <v>34</v>
      </c>
      <c r="K13" s="8" t="s">
        <v>20</v>
      </c>
    </row>
    <row r="14" spans="1:11" ht="12.75">
      <c r="A14" s="11">
        <v>39339</v>
      </c>
      <c r="B14" s="5"/>
      <c r="C14" s="7">
        <v>620177</v>
      </c>
      <c r="D14" s="5">
        <f t="shared" si="0"/>
        <v>145</v>
      </c>
      <c r="E14" s="5"/>
      <c r="F14" s="7">
        <v>62704</v>
      </c>
      <c r="G14" s="5">
        <f>F14-F13</f>
        <v>7496</v>
      </c>
      <c r="I14" s="8">
        <v>0</v>
      </c>
      <c r="J14" s="8" t="s">
        <v>25</v>
      </c>
      <c r="K14" s="8" t="s">
        <v>20</v>
      </c>
    </row>
    <row r="15" spans="1:11" ht="12.75">
      <c r="A15" s="11">
        <v>39346</v>
      </c>
      <c r="B15" s="5"/>
      <c r="C15" s="7">
        <v>620334</v>
      </c>
      <c r="D15" s="5">
        <f t="shared" si="0"/>
        <v>157</v>
      </c>
      <c r="E15" s="5"/>
      <c r="F15" s="7">
        <v>71568</v>
      </c>
      <c r="G15" s="5">
        <f>F15-F14</f>
        <v>8864</v>
      </c>
      <c r="I15" s="8">
        <v>0</v>
      </c>
      <c r="J15" s="8" t="s">
        <v>32</v>
      </c>
      <c r="K15" s="8" t="s">
        <v>20</v>
      </c>
    </row>
    <row r="16" spans="1:11" ht="12.75">
      <c r="A16" s="11">
        <v>39353</v>
      </c>
      <c r="B16" s="5"/>
      <c r="C16" s="7">
        <v>620528</v>
      </c>
      <c r="D16" s="5">
        <f t="shared" si="0"/>
        <v>194</v>
      </c>
      <c r="E16" s="5"/>
      <c r="F16" s="7">
        <v>81854</v>
      </c>
      <c r="G16" s="5">
        <f>F16-F15</f>
        <v>10286</v>
      </c>
      <c r="I16" s="8">
        <v>0</v>
      </c>
      <c r="J16" s="8" t="s">
        <v>25</v>
      </c>
      <c r="K16" s="8" t="s">
        <v>20</v>
      </c>
    </row>
    <row r="18" spans="4:10" ht="12.75">
      <c r="D18">
        <f>SUM(D4:D17)</f>
        <v>2700</v>
      </c>
      <c r="G18">
        <f>SUM(G4:G17)</f>
        <v>200425</v>
      </c>
      <c r="I18" s="9">
        <f>D18+G18</f>
        <v>203125</v>
      </c>
      <c r="J18" t="s">
        <v>9</v>
      </c>
    </row>
    <row r="19" spans="9:10" ht="12.75">
      <c r="I19" s="9">
        <f>I18*7.48</f>
        <v>1519375</v>
      </c>
      <c r="J19" t="s">
        <v>10</v>
      </c>
    </row>
    <row r="20" spans="9:10" ht="12.75">
      <c r="I20" s="9">
        <f>I19/3</f>
        <v>506458.3333333333</v>
      </c>
      <c r="J20" t="s">
        <v>11</v>
      </c>
    </row>
    <row r="21" ht="12.75">
      <c r="J21"/>
    </row>
    <row r="22" spans="9:10" ht="12.75">
      <c r="I22" s="9">
        <f>I20/84</f>
        <v>6029.265873015873</v>
      </c>
      <c r="J22" t="s">
        <v>12</v>
      </c>
    </row>
    <row r="23" spans="9:10" ht="12.75">
      <c r="I23" s="9">
        <f>I22*1.5</f>
        <v>9043.89880952381</v>
      </c>
      <c r="J23" t="s">
        <v>13</v>
      </c>
    </row>
    <row r="24" spans="9:10" ht="12.75">
      <c r="I24" s="9">
        <f>(I23*2)/1440</f>
        <v>12.560970568783068</v>
      </c>
      <c r="J24" t="s">
        <v>14</v>
      </c>
    </row>
    <row r="26" spans="1:6" ht="15.75">
      <c r="A26" s="22" t="s">
        <v>28</v>
      </c>
      <c r="B26" s="22"/>
      <c r="C26" s="22"/>
      <c r="D26" s="13">
        <f>I19</f>
        <v>1519375</v>
      </c>
      <c r="E26" s="23" t="s">
        <v>27</v>
      </c>
      <c r="F26" s="23"/>
    </row>
    <row r="28" spans="1:6" ht="15.75">
      <c r="A28" s="22" t="s">
        <v>29</v>
      </c>
      <c r="B28" s="22"/>
      <c r="C28" s="22"/>
      <c r="D28" s="14">
        <f>'1st Quarter'!D26+'2nd Quarter'!D26+D26</f>
        <v>3218868.4000000004</v>
      </c>
      <c r="E28" s="23" t="s">
        <v>27</v>
      </c>
      <c r="F28" s="23"/>
    </row>
    <row r="30" ht="12.75">
      <c r="F30" s="17"/>
    </row>
    <row r="31" ht="12.75">
      <c r="I31" s="18"/>
    </row>
    <row r="32" ht="12.75">
      <c r="I32" s="18"/>
    </row>
    <row r="33" ht="12.75">
      <c r="I33" s="18"/>
    </row>
    <row r="34" ht="12.75">
      <c r="I34" s="18"/>
    </row>
    <row r="35" spans="6:9" ht="12.75">
      <c r="F35" s="16"/>
      <c r="I35" s="18"/>
    </row>
    <row r="36" ht="12.75">
      <c r="F36" s="15"/>
    </row>
    <row r="37" ht="12.75">
      <c r="I37" s="18"/>
    </row>
  </sheetData>
  <mergeCells count="7">
    <mergeCell ref="I1:K1"/>
    <mergeCell ref="A26:C26"/>
    <mergeCell ref="E26:F26"/>
    <mergeCell ref="A28:C28"/>
    <mergeCell ref="E28:F28"/>
    <mergeCell ref="C1:D1"/>
    <mergeCell ref="F1:G1"/>
  </mergeCells>
  <printOptions/>
  <pageMargins left="0.75" right="0.75" top="1" bottom="1" header="0.5" footer="0.5"/>
  <pageSetup horizontalDpi="600" verticalDpi="600" orientation="landscape" r:id="rId1"/>
  <ignoredErrors>
    <ignoredError sqref="G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10.28125" style="0" bestFit="1" customWidth="1"/>
    <col min="2" max="2" width="3.57421875" style="0" customWidth="1"/>
    <col min="3" max="3" width="13.140625" style="0" bestFit="1" customWidth="1"/>
    <col min="4" max="4" width="12.00390625" style="0" bestFit="1" customWidth="1"/>
    <col min="5" max="5" width="3.57421875" style="0" customWidth="1"/>
    <col min="6" max="6" width="13.140625" style="0" bestFit="1" customWidth="1"/>
    <col min="7" max="7" width="12.00390625" style="0" bestFit="1" customWidth="1"/>
    <col min="8" max="8" width="4.7109375" style="0" customWidth="1"/>
    <col min="9" max="9" width="9.57421875" style="9" bestFit="1" customWidth="1"/>
    <col min="10" max="10" width="13.8515625" style="9" bestFit="1" customWidth="1"/>
    <col min="11" max="11" width="12.7109375" style="9" bestFit="1" customWidth="1"/>
  </cols>
  <sheetData>
    <row r="1" spans="1:11" s="3" customFormat="1" ht="12.75">
      <c r="A1" s="1" t="s">
        <v>0</v>
      </c>
      <c r="B1" s="2"/>
      <c r="C1" s="20" t="s">
        <v>1</v>
      </c>
      <c r="D1" s="20"/>
      <c r="E1" s="2"/>
      <c r="F1" s="20" t="s">
        <v>2</v>
      </c>
      <c r="G1" s="20"/>
      <c r="I1" s="21" t="s">
        <v>3</v>
      </c>
      <c r="J1" s="21"/>
      <c r="K1" s="21"/>
    </row>
    <row r="2" spans="1:11" ht="12.75">
      <c r="A2" s="4"/>
      <c r="B2" s="5"/>
      <c r="C2" s="5" t="s">
        <v>4</v>
      </c>
      <c r="D2" s="5" t="s">
        <v>5</v>
      </c>
      <c r="E2" s="5"/>
      <c r="F2" s="5" t="s">
        <v>4</v>
      </c>
      <c r="G2" s="5" t="s">
        <v>5</v>
      </c>
      <c r="I2" s="6" t="s">
        <v>6</v>
      </c>
      <c r="J2" s="6" t="s">
        <v>7</v>
      </c>
      <c r="K2" s="6" t="s">
        <v>8</v>
      </c>
    </row>
    <row r="3" spans="1:11" ht="12.75">
      <c r="A3" s="11">
        <v>39353</v>
      </c>
      <c r="B3" s="5"/>
      <c r="C3" s="19">
        <v>620528</v>
      </c>
      <c r="D3" s="8"/>
      <c r="E3" s="8"/>
      <c r="F3" s="19">
        <v>81854</v>
      </c>
      <c r="G3" s="8"/>
      <c r="I3" s="8">
        <v>0</v>
      </c>
      <c r="J3" s="8" t="s">
        <v>25</v>
      </c>
      <c r="K3" s="8" t="s">
        <v>20</v>
      </c>
    </row>
    <row r="4" spans="1:11" ht="12.75">
      <c r="A4" s="11">
        <v>39360</v>
      </c>
      <c r="B4" s="5"/>
      <c r="C4" s="8">
        <v>620632</v>
      </c>
      <c r="D4" s="8">
        <f aca="true" t="shared" si="0" ref="D4:D16">C4-C3</f>
        <v>104</v>
      </c>
      <c r="E4" s="8"/>
      <c r="F4" s="8">
        <v>90117</v>
      </c>
      <c r="G4" s="8">
        <f aca="true" t="shared" si="1" ref="G4:G16">F4-F3</f>
        <v>8263</v>
      </c>
      <c r="I4" s="8">
        <v>0</v>
      </c>
      <c r="J4" s="8" t="s">
        <v>25</v>
      </c>
      <c r="K4" s="8" t="s">
        <v>20</v>
      </c>
    </row>
    <row r="5" spans="1:11" ht="12.75">
      <c r="A5" s="11">
        <v>39367</v>
      </c>
      <c r="B5" s="5"/>
      <c r="C5" s="8">
        <v>620802</v>
      </c>
      <c r="D5" s="8">
        <f t="shared" si="0"/>
        <v>170</v>
      </c>
      <c r="E5" s="8"/>
      <c r="F5" s="8">
        <v>97684</v>
      </c>
      <c r="G5" s="8">
        <f t="shared" si="1"/>
        <v>7567</v>
      </c>
      <c r="I5" s="8">
        <v>0</v>
      </c>
      <c r="J5" s="8" t="s">
        <v>25</v>
      </c>
      <c r="K5" s="8" t="s">
        <v>20</v>
      </c>
    </row>
    <row r="6" spans="1:11" ht="12.75">
      <c r="A6" s="11">
        <v>39374</v>
      </c>
      <c r="B6" s="5"/>
      <c r="C6" s="8">
        <v>621020</v>
      </c>
      <c r="D6" s="8">
        <f t="shared" si="0"/>
        <v>218</v>
      </c>
      <c r="E6" s="8"/>
      <c r="F6" s="8">
        <v>105467</v>
      </c>
      <c r="G6" s="8">
        <f t="shared" si="1"/>
        <v>7783</v>
      </c>
      <c r="I6" s="8">
        <v>0</v>
      </c>
      <c r="J6" s="8" t="s">
        <v>25</v>
      </c>
      <c r="K6" s="8" t="s">
        <v>20</v>
      </c>
    </row>
    <row r="7" spans="1:11" ht="12.75">
      <c r="A7" s="11">
        <v>39381</v>
      </c>
      <c r="B7" s="5"/>
      <c r="C7" s="8">
        <v>621211</v>
      </c>
      <c r="D7" s="8">
        <f t="shared" si="0"/>
        <v>191</v>
      </c>
      <c r="E7" s="8"/>
      <c r="F7" s="8">
        <v>113126</v>
      </c>
      <c r="G7" s="8">
        <f t="shared" si="1"/>
        <v>7659</v>
      </c>
      <c r="I7" s="8">
        <v>0</v>
      </c>
      <c r="J7" s="8" t="s">
        <v>25</v>
      </c>
      <c r="K7" s="8" t="s">
        <v>20</v>
      </c>
    </row>
    <row r="8" spans="1:11" ht="12.75">
      <c r="A8" s="11">
        <v>39388</v>
      </c>
      <c r="B8" s="5"/>
      <c r="C8" s="19">
        <v>621425</v>
      </c>
      <c r="D8" s="8">
        <f t="shared" si="0"/>
        <v>214</v>
      </c>
      <c r="E8" s="8"/>
      <c r="F8" s="19">
        <v>120441</v>
      </c>
      <c r="G8" s="8">
        <f t="shared" si="1"/>
        <v>7315</v>
      </c>
      <c r="I8" s="8">
        <v>0</v>
      </c>
      <c r="J8" s="8" t="s">
        <v>25</v>
      </c>
      <c r="K8" s="8" t="s">
        <v>20</v>
      </c>
    </row>
    <row r="9" spans="1:11" ht="12.75">
      <c r="A9" s="11">
        <v>39395</v>
      </c>
      <c r="B9" s="5"/>
      <c r="C9" s="19">
        <v>621589</v>
      </c>
      <c r="D9" s="8">
        <f t="shared" si="0"/>
        <v>164</v>
      </c>
      <c r="E9" s="8"/>
      <c r="F9" s="19">
        <v>127493</v>
      </c>
      <c r="G9" s="8">
        <f t="shared" si="1"/>
        <v>7052</v>
      </c>
      <c r="I9" s="8">
        <v>0</v>
      </c>
      <c r="J9" s="8" t="s">
        <v>25</v>
      </c>
      <c r="K9" s="8" t="s">
        <v>20</v>
      </c>
    </row>
    <row r="10" spans="1:11" ht="12.75">
      <c r="A10" s="11">
        <v>39402</v>
      </c>
      <c r="B10" s="5"/>
      <c r="C10" s="19">
        <v>621759</v>
      </c>
      <c r="D10" s="8">
        <f t="shared" si="0"/>
        <v>170</v>
      </c>
      <c r="E10" s="8"/>
      <c r="F10" s="19">
        <v>134244</v>
      </c>
      <c r="G10" s="8">
        <f t="shared" si="1"/>
        <v>6751</v>
      </c>
      <c r="I10" s="8">
        <v>0</v>
      </c>
      <c r="J10" s="8" t="s">
        <v>35</v>
      </c>
      <c r="K10" s="8" t="s">
        <v>20</v>
      </c>
    </row>
    <row r="11" spans="1:11" ht="12.75">
      <c r="A11" s="10">
        <v>39409</v>
      </c>
      <c r="B11" s="5"/>
      <c r="C11" s="19">
        <v>621907</v>
      </c>
      <c r="D11" s="8">
        <f t="shared" si="0"/>
        <v>148</v>
      </c>
      <c r="E11" s="8"/>
      <c r="F11" s="19">
        <v>141247</v>
      </c>
      <c r="G11" s="8">
        <f t="shared" si="1"/>
        <v>7003</v>
      </c>
      <c r="I11" s="8">
        <v>0</v>
      </c>
      <c r="J11" s="8" t="s">
        <v>35</v>
      </c>
      <c r="K11" s="8" t="s">
        <v>20</v>
      </c>
    </row>
    <row r="12" spans="1:11" ht="12.75">
      <c r="A12" s="11">
        <v>39416</v>
      </c>
      <c r="B12" s="5"/>
      <c r="C12" s="19">
        <v>622055</v>
      </c>
      <c r="D12" s="8">
        <f t="shared" si="0"/>
        <v>148</v>
      </c>
      <c r="E12" s="8"/>
      <c r="F12" s="19">
        <v>148250</v>
      </c>
      <c r="G12" s="8">
        <f t="shared" si="1"/>
        <v>7003</v>
      </c>
      <c r="I12" s="8">
        <v>0</v>
      </c>
      <c r="J12" s="8" t="s">
        <v>35</v>
      </c>
      <c r="K12" s="8" t="s">
        <v>20</v>
      </c>
    </row>
    <row r="13" spans="1:11" ht="12.75">
      <c r="A13" s="11">
        <v>39423</v>
      </c>
      <c r="B13" s="5"/>
      <c r="C13" s="19">
        <v>622253</v>
      </c>
      <c r="D13" s="8">
        <f t="shared" si="0"/>
        <v>198</v>
      </c>
      <c r="E13" s="8"/>
      <c r="F13" s="19">
        <v>155575</v>
      </c>
      <c r="G13" s="8">
        <f t="shared" si="1"/>
        <v>7325</v>
      </c>
      <c r="I13" s="8">
        <v>0</v>
      </c>
      <c r="J13" s="8" t="s">
        <v>35</v>
      </c>
      <c r="K13" s="8" t="s">
        <v>20</v>
      </c>
    </row>
    <row r="14" spans="1:11" ht="12.75">
      <c r="A14" s="11">
        <v>39430</v>
      </c>
      <c r="B14" s="5"/>
      <c r="C14" s="19">
        <v>622447</v>
      </c>
      <c r="D14" s="8">
        <f t="shared" si="0"/>
        <v>194</v>
      </c>
      <c r="E14" s="8"/>
      <c r="F14" s="19">
        <v>162895</v>
      </c>
      <c r="G14" s="8">
        <f t="shared" si="1"/>
        <v>7320</v>
      </c>
      <c r="I14" s="8">
        <v>0</v>
      </c>
      <c r="J14" s="8" t="s">
        <v>35</v>
      </c>
      <c r="K14" s="8" t="s">
        <v>20</v>
      </c>
    </row>
    <row r="15" spans="1:11" ht="12.75">
      <c r="A15" s="11">
        <v>39437</v>
      </c>
      <c r="B15" s="5"/>
      <c r="C15" s="19">
        <v>622617</v>
      </c>
      <c r="D15" s="8">
        <f t="shared" si="0"/>
        <v>170</v>
      </c>
      <c r="E15" s="8"/>
      <c r="F15" s="19">
        <v>170998</v>
      </c>
      <c r="G15" s="8">
        <f t="shared" si="1"/>
        <v>8103</v>
      </c>
      <c r="I15" s="8">
        <v>0</v>
      </c>
      <c r="J15" s="8" t="s">
        <v>35</v>
      </c>
      <c r="K15" s="8" t="s">
        <v>20</v>
      </c>
    </row>
    <row r="16" spans="1:11" ht="12.75">
      <c r="A16" s="11">
        <v>39447</v>
      </c>
      <c r="B16" s="5"/>
      <c r="C16" s="19">
        <v>623082</v>
      </c>
      <c r="D16" s="8">
        <f t="shared" si="0"/>
        <v>465</v>
      </c>
      <c r="E16" s="8"/>
      <c r="F16" s="19">
        <v>178466</v>
      </c>
      <c r="G16" s="8">
        <f t="shared" si="1"/>
        <v>7468</v>
      </c>
      <c r="I16" s="8">
        <v>0</v>
      </c>
      <c r="J16" s="8" t="s">
        <v>25</v>
      </c>
      <c r="K16" s="8" t="s">
        <v>20</v>
      </c>
    </row>
    <row r="18" spans="4:10" ht="12.75">
      <c r="D18" s="9">
        <f>SUM(D4:D17)</f>
        <v>2554</v>
      </c>
      <c r="E18" s="9"/>
      <c r="F18" s="9"/>
      <c r="G18" s="9">
        <f>SUM(G4:G17)</f>
        <v>96612</v>
      </c>
      <c r="I18" s="9">
        <f>D18+G18</f>
        <v>99166</v>
      </c>
      <c r="J18" t="s">
        <v>9</v>
      </c>
    </row>
    <row r="19" spans="9:10" ht="12.75">
      <c r="I19" s="9">
        <f>I18*7.48</f>
        <v>741761.68</v>
      </c>
      <c r="J19" t="s">
        <v>10</v>
      </c>
    </row>
    <row r="20" spans="9:10" ht="12.75">
      <c r="I20" s="9">
        <f>I19/3</f>
        <v>247253.89333333334</v>
      </c>
      <c r="J20" t="s">
        <v>11</v>
      </c>
    </row>
    <row r="21" ht="12.75">
      <c r="J21"/>
    </row>
    <row r="22" spans="9:10" ht="12.75">
      <c r="I22" s="9">
        <f>I20/84</f>
        <v>2943.4987301587303</v>
      </c>
      <c r="J22" t="s">
        <v>12</v>
      </c>
    </row>
    <row r="23" spans="9:10" ht="12.75">
      <c r="I23" s="9">
        <f>I22*1.5</f>
        <v>4415.248095238096</v>
      </c>
      <c r="J23" t="s">
        <v>13</v>
      </c>
    </row>
    <row r="24" spans="9:10" ht="12.75">
      <c r="I24" s="9">
        <f>(I23*2)/1440</f>
        <v>6.132289021164022</v>
      </c>
      <c r="J24" t="s">
        <v>14</v>
      </c>
    </row>
    <row r="26" spans="1:6" ht="15.75">
      <c r="A26" s="22" t="s">
        <v>36</v>
      </c>
      <c r="B26" s="24"/>
      <c r="C26" s="24"/>
      <c r="D26" s="13">
        <f>I19</f>
        <v>741761.68</v>
      </c>
      <c r="E26" s="23" t="s">
        <v>27</v>
      </c>
      <c r="F26" s="23"/>
    </row>
    <row r="27" spans="5:6" ht="12.75">
      <c r="E27" s="25"/>
      <c r="F27" s="25"/>
    </row>
    <row r="28" spans="1:6" ht="15.75">
      <c r="A28" s="24" t="s">
        <v>29</v>
      </c>
      <c r="B28" s="24"/>
      <c r="C28" s="24"/>
      <c r="D28" s="13">
        <f>'1st Quarter'!D26+'2nd Quarter'!D26+'3rd Quarter'!D26+'4th Quarter'!D26</f>
        <v>3960630.0800000005</v>
      </c>
      <c r="E28" s="23" t="s">
        <v>27</v>
      </c>
      <c r="F28" s="23"/>
    </row>
  </sheetData>
  <mergeCells count="8">
    <mergeCell ref="C1:D1"/>
    <mergeCell ref="F1:G1"/>
    <mergeCell ref="I1:K1"/>
    <mergeCell ref="A26:C26"/>
    <mergeCell ref="A28:C28"/>
    <mergeCell ref="E26:F26"/>
    <mergeCell ref="E27:F27"/>
    <mergeCell ref="E28:F2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us705680</dc:creator>
  <cp:keywords/>
  <dc:description/>
  <cp:lastModifiedBy>3M</cp:lastModifiedBy>
  <cp:lastPrinted>2007-12-08T00:34:39Z</cp:lastPrinted>
  <dcterms:created xsi:type="dcterms:W3CDTF">2006-01-17T16:13:03Z</dcterms:created>
  <dcterms:modified xsi:type="dcterms:W3CDTF">2007-12-31T22:17:16Z</dcterms:modified>
  <cp:category/>
  <cp:version/>
  <cp:contentType/>
  <cp:contentStatus/>
</cp:coreProperties>
</file>