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624" activeTab="4"/>
  </bookViews>
  <sheets>
    <sheet name="Stats" sheetId="1" r:id="rId1"/>
    <sheet name="Summary" sheetId="2" r:id="rId2"/>
    <sheet name="2002 adv list" sheetId="3" r:id="rId3"/>
    <sheet name="2002 spot list" sheetId="4" r:id="rId4"/>
    <sheet name="Offer data" sheetId="5" r:id="rId5"/>
  </sheets>
  <definedNames>
    <definedName name="_xlnm.Print_Area" localSheetId="2">'2002 adv list'!$A$1:$D$24</definedName>
    <definedName name="_xlnm.Print_Area" localSheetId="0">'Stats'!$A$1:$E$30</definedName>
    <definedName name="_xlnm.Print_Area" localSheetId="1">'Summary'!$A$1:$D$37</definedName>
  </definedNames>
  <calcPr fullCalcOnLoad="1"/>
</workbook>
</file>

<file path=xl/sharedStrings.xml><?xml version="1.0" encoding="utf-8"?>
<sst xmlns="http://schemas.openxmlformats.org/spreadsheetml/2006/main" count="176" uniqueCount="82">
  <si>
    <t>QUANTITY</t>
  </si>
  <si>
    <t>Acid Rain Retirement Fund</t>
  </si>
  <si>
    <t>Maryland Environmental Law Society</t>
  </si>
  <si>
    <t>Total</t>
  </si>
  <si>
    <t>TOTAL</t>
  </si>
  <si>
    <t>BIDDER'S NAME</t>
  </si>
  <si>
    <t>Spot Auction Winners</t>
  </si>
  <si>
    <t>TOTALS</t>
  </si>
  <si>
    <t>7 Year Advance Auction Winners</t>
  </si>
  <si>
    <t>Total Auction Proceeds</t>
  </si>
  <si>
    <t>I.  ALLOWANCES AVAILABLE FOR AUCTION</t>
  </si>
  <si>
    <t>Origin of</t>
  </si>
  <si>
    <t>Allowances</t>
  </si>
  <si>
    <t>EPA</t>
  </si>
  <si>
    <t>Privately</t>
  </si>
  <si>
    <t>Offered</t>
  </si>
  <si>
    <t>ALLOWANCES</t>
  </si>
  <si>
    <t>NUMBER OF BIDS</t>
  </si>
  <si>
    <t>BID PRICE</t>
  </si>
  <si>
    <t>II.  SPOT AUCTION RESULTS</t>
  </si>
  <si>
    <t xml:space="preserve">III.  7 YEAR ADVANCE AUCTION RESULTS </t>
  </si>
  <si>
    <t>AMOUNT PAID</t>
  </si>
  <si>
    <t>(First Usable in 2002)</t>
  </si>
  <si>
    <t>(First Usable in 2009)</t>
  </si>
  <si>
    <t>Indiana University Environmental Law Society</t>
  </si>
  <si>
    <t>Econ 212 - Hobart &amp; William Smith Colleges</t>
  </si>
  <si>
    <t>Justin-Siena Ecology Club</t>
  </si>
  <si>
    <t>Georgia State University Environmental Law Society</t>
  </si>
  <si>
    <t>Bates College Environmental Economics</t>
  </si>
  <si>
    <t>Cleaner and Greener Program</t>
  </si>
  <si>
    <t>Beloit College SO2 Reduction Program</t>
  </si>
  <si>
    <t>AEM 451/ECON 409 Cornell University 2002</t>
  </si>
  <si>
    <t>AEM 250 Cornell University 2002</t>
  </si>
  <si>
    <t>Birney Elementary School/CAC</t>
  </si>
  <si>
    <t>Levin College Environmental Class/CAC</t>
  </si>
  <si>
    <t>Robert Simons &amp; Assoc./CAC</t>
  </si>
  <si>
    <t>Temple Emanuel Confirmation Class/CAC</t>
  </si>
  <si>
    <t>Reliant Energy</t>
  </si>
  <si>
    <t>PSEG Energy Resources and Trade LLC</t>
  </si>
  <si>
    <t>The Detroit Edison Company</t>
  </si>
  <si>
    <t>Patriot</t>
  </si>
  <si>
    <t>The Dayton Power and Light Company</t>
  </si>
  <si>
    <t>ABN AMRO, Incorporated</t>
  </si>
  <si>
    <t>American Electric Power</t>
  </si>
  <si>
    <t>Missouri River Energy Services</t>
  </si>
  <si>
    <t>Virginia Electric &amp; Power Company</t>
  </si>
  <si>
    <t>NUMBER OF BIDDERS</t>
  </si>
  <si>
    <t xml:space="preserve">    Spot Auction</t>
  </si>
  <si>
    <t xml:space="preserve">  7 Year Advance Auction</t>
  </si>
  <si>
    <t>TOTAL ALLOWANCES (%)</t>
  </si>
  <si>
    <t>PERCENTAGE OF</t>
  </si>
  <si>
    <t>&lt;0.01</t>
  </si>
  <si>
    <t>BIDS</t>
  </si>
  <si>
    <t>*This bid was partially filled with 2,388 offered allowances.</t>
  </si>
  <si>
    <t>American Electric Power*</t>
  </si>
  <si>
    <t>PSEG Energy Resources and Trade LLC*</t>
  </si>
  <si>
    <t>AUCTION OFFERS (SPOT)</t>
  </si>
  <si>
    <t>Cumulative</t>
  </si>
  <si>
    <t>Offers</t>
  </si>
  <si>
    <t>Quantity</t>
  </si>
  <si>
    <t>**********</t>
  </si>
  <si>
    <t>AUCTION OFFERS (7 YEAR ADVANCE)</t>
  </si>
  <si>
    <t>2,388*</t>
  </si>
  <si>
    <t xml:space="preserve">* 2,388 allowances with offer prices equal to </t>
  </si>
  <si>
    <t>* 2,388 allowances, with offer prices equal to</t>
  </si>
  <si>
    <t xml:space="preserve">   or less than $160.50, were sold at $160.50.</t>
  </si>
  <si>
    <t xml:space="preserve">  or less than $68.00, were sold at $68.00.</t>
  </si>
  <si>
    <t>Successful:  46</t>
  </si>
  <si>
    <t xml:space="preserve"> Bid for: 302,285</t>
  </si>
  <si>
    <t>Unsuccessful:    7</t>
  </si>
  <si>
    <t xml:space="preserve"> Sold: 127,388</t>
  </si>
  <si>
    <t>Successful:  21</t>
  </si>
  <si>
    <t>Unsuccessful:    6</t>
  </si>
  <si>
    <t>Total:  53</t>
  </si>
  <si>
    <t>Total:  27</t>
  </si>
  <si>
    <t xml:space="preserve"> Bid for: 273,388</t>
  </si>
  <si>
    <t>Successful:  13</t>
  </si>
  <si>
    <t>Unsuccessful:    3</t>
  </si>
  <si>
    <t>Total:  16</t>
  </si>
  <si>
    <t>Successful:  5</t>
  </si>
  <si>
    <t>Unsuccessful:  3</t>
  </si>
  <si>
    <t>Total:  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</si>
</sst>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#,##0.0"/>
    <numFmt numFmtId="170" formatCode="&quot;$&quot;#,##0.0_);[Red]\(&quot;$&quot;#,##0.0\)"/>
    <numFmt numFmtId="171" formatCode="#,##0.000"/>
    <numFmt numFmtId="172" formatCode="&quot;$&quot;#,##0.00"/>
    <numFmt numFmtId="173" formatCode="0.0"/>
    <numFmt numFmtId="174" formatCode="0.00_);\(0.00\)"/>
    <numFmt numFmtId="175" formatCode="&quot;$&quot;#,##0.00;[Red]&quot;$&quot;#,##0.00"/>
    <numFmt numFmtId="176" formatCode="#,##0.00;[Red]#,##0.00"/>
    <numFmt numFmtId="177" formatCode="0.00;[Red]0.00"/>
    <numFmt numFmtId="178" formatCode="0.0;[Red]0.0"/>
    <numFmt numFmtId="179" formatCode="0;[Red]0"/>
    <numFmt numFmtId="180" formatCode="#,##0;[Red]#,##0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3"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Arial"/>
      <family val="0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0"/>
    </font>
    <font>
      <u val="single"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20" applyFont="1" applyFill="1" applyBorder="1" applyAlignment="1">
      <alignment horizontal="left"/>
      <protection/>
    </xf>
    <xf numFmtId="167" fontId="1" fillId="0" borderId="0" xfId="15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15" applyNumberFormat="1" applyFont="1" applyBorder="1" applyAlignment="1">
      <alignment/>
    </xf>
    <xf numFmtId="165" fontId="1" fillId="0" borderId="0" xfId="20" applyNumberFormat="1" applyFont="1" applyFill="1" applyBorder="1" applyAlignment="1">
      <alignment horizontal="left"/>
      <protection/>
    </xf>
    <xf numFmtId="0" fontId="3" fillId="0" borderId="0" xfId="0" applyFont="1" applyBorder="1" applyAlignment="1">
      <alignment horizontal="center"/>
    </xf>
    <xf numFmtId="39" fontId="1" fillId="0" borderId="0" xfId="0" applyNumberFormat="1" applyFont="1" applyBorder="1" applyAlignment="1">
      <alignment/>
    </xf>
    <xf numFmtId="39" fontId="1" fillId="0" borderId="0" xfId="17" applyNumberFormat="1" applyFont="1" applyBorder="1" applyAlignment="1">
      <alignment/>
    </xf>
    <xf numFmtId="44" fontId="7" fillId="0" borderId="0" xfId="17" applyFont="1" applyBorder="1" applyAlignment="1">
      <alignment/>
    </xf>
    <xf numFmtId="39" fontId="1" fillId="0" borderId="0" xfId="0" applyNumberFormat="1" applyFont="1" applyFill="1" applyBorder="1" applyAlignment="1">
      <alignment horizontal="right" wrapText="1"/>
    </xf>
    <xf numFmtId="8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9" fontId="3" fillId="0" borderId="0" xfId="0" applyNumberFormat="1" applyFont="1" applyBorder="1" applyAlignment="1">
      <alignment horizontal="center"/>
    </xf>
    <xf numFmtId="44" fontId="3" fillId="0" borderId="0" xfId="17" applyFont="1" applyBorder="1" applyAlignment="1">
      <alignment horizontal="center"/>
    </xf>
    <xf numFmtId="44" fontId="4" fillId="0" borderId="0" xfId="17" applyFont="1" applyBorder="1" applyAlignment="1">
      <alignment horizontal="right"/>
    </xf>
    <xf numFmtId="167" fontId="4" fillId="0" borderId="0" xfId="15" applyNumberFormat="1" applyFont="1" applyBorder="1" applyAlignment="1">
      <alignment horizontal="right"/>
    </xf>
    <xf numFmtId="167" fontId="3" fillId="0" borderId="0" xfId="15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8" fillId="0" borderId="0" xfId="21" applyFont="1">
      <alignment/>
      <protection/>
    </xf>
    <xf numFmtId="0" fontId="8" fillId="0" borderId="0" xfId="21" applyFont="1" applyAlignment="1">
      <alignment/>
      <protection/>
    </xf>
    <xf numFmtId="0" fontId="9" fillId="0" borderId="0" xfId="0" applyFont="1" applyAlignment="1">
      <alignment/>
    </xf>
    <xf numFmtId="0" fontId="8" fillId="0" borderId="1" xfId="21" applyFont="1" applyBorder="1">
      <alignment/>
      <protection/>
    </xf>
    <xf numFmtId="167" fontId="7" fillId="0" borderId="0" xfId="15" applyNumberFormat="1" applyFont="1" applyAlignment="1">
      <alignment horizontal="right"/>
    </xf>
    <xf numFmtId="167" fontId="8" fillId="0" borderId="0" xfId="15" applyNumberFormat="1" applyFont="1" applyAlignment="1">
      <alignment/>
    </xf>
    <xf numFmtId="167" fontId="7" fillId="0" borderId="0" xfId="15" applyNumberFormat="1" applyFont="1" applyAlignment="1">
      <alignment horizontal="center"/>
    </xf>
    <xf numFmtId="167" fontId="8" fillId="0" borderId="1" xfId="15" applyNumberFormat="1" applyFont="1" applyBorder="1" applyAlignment="1">
      <alignment/>
    </xf>
    <xf numFmtId="0" fontId="8" fillId="0" borderId="0" xfId="21" applyFont="1" applyAlignment="1">
      <alignment horizontal="right"/>
      <protection/>
    </xf>
    <xf numFmtId="0" fontId="8" fillId="0" borderId="1" xfId="21" applyFont="1" applyBorder="1" applyAlignment="1">
      <alignment horizontal="right"/>
      <protection/>
    </xf>
    <xf numFmtId="173" fontId="1" fillId="0" borderId="0" xfId="20" applyNumberFormat="1" applyFont="1" applyFill="1" applyBorder="1" applyAlignment="1">
      <alignment horizontal="left"/>
      <protection/>
    </xf>
    <xf numFmtId="0" fontId="1" fillId="0" borderId="2" xfId="20" applyFont="1" applyFill="1" applyBorder="1" applyAlignment="1">
      <alignment horizontal="left"/>
      <protection/>
    </xf>
    <xf numFmtId="167" fontId="1" fillId="0" borderId="2" xfId="15" applyNumberFormat="1" applyFont="1" applyFill="1" applyBorder="1" applyAlignment="1">
      <alignment horizontal="right"/>
    </xf>
    <xf numFmtId="167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167" fontId="1" fillId="0" borderId="2" xfId="15" applyNumberFormat="1" applyFont="1" applyBorder="1" applyAlignment="1">
      <alignment/>
    </xf>
    <xf numFmtId="39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7" fontId="3" fillId="0" borderId="0" xfId="17" applyNumberFormat="1" applyFont="1" applyBorder="1" applyAlignment="1">
      <alignment shrinkToFit="1"/>
    </xf>
    <xf numFmtId="167" fontId="4" fillId="0" borderId="0" xfId="15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7" fillId="0" borderId="0" xfId="20" applyFont="1" applyFill="1" applyBorder="1" applyAlignment="1">
      <alignment horizontal="left" wrapText="1"/>
      <protection/>
    </xf>
    <xf numFmtId="0" fontId="7" fillId="0" borderId="1" xfId="20" applyFont="1" applyFill="1" applyBorder="1" applyAlignment="1">
      <alignment horizontal="left" wrapText="1"/>
      <protection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167" fontId="3" fillId="0" borderId="0" xfId="15" applyNumberFormat="1" applyFont="1" applyBorder="1" applyAlignment="1">
      <alignment/>
    </xf>
    <xf numFmtId="167" fontId="7" fillId="0" borderId="0" xfId="15" applyNumberFormat="1" applyFont="1" applyFill="1" applyBorder="1" applyAlignment="1">
      <alignment horizontal="left"/>
    </xf>
    <xf numFmtId="7" fontId="7" fillId="0" borderId="0" xfId="17" applyNumberFormat="1" applyFont="1" applyBorder="1" applyAlignment="1">
      <alignment/>
    </xf>
    <xf numFmtId="167" fontId="7" fillId="0" borderId="1" xfId="15" applyNumberFormat="1" applyFont="1" applyFill="1" applyBorder="1" applyAlignment="1">
      <alignment horizontal="left"/>
    </xf>
    <xf numFmtId="7" fontId="7" fillId="0" borderId="1" xfId="17" applyNumberFormat="1" applyFont="1" applyBorder="1" applyAlignment="1">
      <alignment/>
    </xf>
    <xf numFmtId="7" fontId="3" fillId="0" borderId="0" xfId="17" applyNumberFormat="1" applyFont="1" applyAlignment="1">
      <alignment/>
    </xf>
    <xf numFmtId="167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67" fontId="1" fillId="0" borderId="0" xfId="15" applyNumberFormat="1" applyFont="1" applyBorder="1" applyAlignment="1">
      <alignment/>
    </xf>
    <xf numFmtId="44" fontId="1" fillId="0" borderId="0" xfId="17" applyFont="1" applyBorder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72" fontId="8" fillId="0" borderId="0" xfId="21" applyNumberFormat="1" applyFont="1">
      <alignment/>
      <protection/>
    </xf>
    <xf numFmtId="172" fontId="8" fillId="0" borderId="1" xfId="21" applyNumberFormat="1" applyFont="1" applyBorder="1">
      <alignment/>
      <protection/>
    </xf>
    <xf numFmtId="172" fontId="8" fillId="0" borderId="0" xfId="17" applyNumberFormat="1" applyFont="1" applyAlignment="1">
      <alignment horizontal="center"/>
    </xf>
    <xf numFmtId="172" fontId="5" fillId="0" borderId="0" xfId="17" applyNumberFormat="1" applyFont="1" applyAlignment="1">
      <alignment horizontal="center"/>
    </xf>
    <xf numFmtId="172" fontId="7" fillId="0" borderId="0" xfId="0" applyNumberFormat="1" applyFont="1" applyAlignment="1">
      <alignment/>
    </xf>
    <xf numFmtId="172" fontId="7" fillId="0" borderId="0" xfId="17" applyNumberFormat="1" applyFont="1" applyAlignment="1">
      <alignment/>
    </xf>
    <xf numFmtId="172" fontId="3" fillId="0" borderId="0" xfId="17" applyNumberFormat="1" applyFont="1" applyAlignment="1">
      <alignment/>
    </xf>
    <xf numFmtId="0" fontId="10" fillId="0" borderId="0" xfId="21" applyFont="1" applyAlignment="1">
      <alignment horizontal="right"/>
      <protection/>
    </xf>
    <xf numFmtId="173" fontId="8" fillId="0" borderId="0" xfId="21" applyNumberFormat="1" applyFont="1" applyAlignment="1">
      <alignment horizontal="right"/>
      <protection/>
    </xf>
    <xf numFmtId="0" fontId="6" fillId="0" borderId="0" xfId="21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8" fillId="0" borderId="1" xfId="21" applyFont="1" applyBorder="1" applyAlignment="1">
      <alignment horizontal="left"/>
      <protection/>
    </xf>
    <xf numFmtId="0" fontId="10" fillId="0" borderId="0" xfId="21" applyFont="1" applyAlignment="1">
      <alignment horizontal="right" wrapText="1"/>
      <protection/>
    </xf>
    <xf numFmtId="0" fontId="10" fillId="0" borderId="0" xfId="21" applyFont="1" applyAlignment="1">
      <alignment horizontal="center"/>
      <protection/>
    </xf>
    <xf numFmtId="2" fontId="7" fillId="0" borderId="0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7" fontId="0" fillId="2" borderId="0" xfId="15" applyNumberForma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right"/>
    </xf>
    <xf numFmtId="167" fontId="1" fillId="3" borderId="0" xfId="15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0" borderId="0" xfId="19">
      <alignment/>
      <protection/>
    </xf>
    <xf numFmtId="3" fontId="2" fillId="0" borderId="0" xfId="19" applyNumberFormat="1">
      <alignment/>
      <protection/>
    </xf>
    <xf numFmtId="165" fontId="1" fillId="0" borderId="2" xfId="20" applyNumberFormat="1" applyFont="1" applyFill="1" applyBorder="1" applyAlignment="1">
      <alignment horizontal="left"/>
      <protection/>
    </xf>
    <xf numFmtId="0" fontId="1" fillId="0" borderId="0" xfId="0" applyFont="1" applyFill="1" applyBorder="1" applyAlignment="1">
      <alignment horizontal="left"/>
    </xf>
    <xf numFmtId="165" fontId="1" fillId="0" borderId="0" xfId="20" applyNumberFormat="1" applyFont="1" applyFill="1" applyBorder="1" applyAlignment="1">
      <alignment horizontal="left"/>
      <protection/>
    </xf>
    <xf numFmtId="165" fontId="1" fillId="0" borderId="2" xfId="20" applyNumberFormat="1" applyFont="1" applyFill="1" applyBorder="1" applyAlignment="1">
      <alignment horizontal="left"/>
      <protection/>
    </xf>
    <xf numFmtId="0" fontId="1" fillId="0" borderId="4" xfId="0" applyFont="1" applyBorder="1" applyAlignment="1">
      <alignment/>
    </xf>
    <xf numFmtId="172" fontId="1" fillId="0" borderId="0" xfId="17" applyNumberFormat="1" applyFont="1" applyBorder="1" applyAlignment="1">
      <alignment horizontal="left"/>
    </xf>
    <xf numFmtId="173" fontId="1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4" xfId="20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7" fontId="1" fillId="0" borderId="0" xfId="17" applyNumberFormat="1" applyFont="1" applyFill="1" applyBorder="1" applyAlignment="1">
      <alignment horizontal="left"/>
    </xf>
    <xf numFmtId="0" fontId="8" fillId="0" borderId="0" xfId="19" applyFont="1">
      <alignment/>
      <protection/>
    </xf>
    <xf numFmtId="3" fontId="8" fillId="0" borderId="0" xfId="19" applyNumberFormat="1" applyFont="1">
      <alignment/>
      <protection/>
    </xf>
    <xf numFmtId="3" fontId="9" fillId="0" borderId="0" xfId="0" applyNumberFormat="1" applyFont="1" applyAlignment="1">
      <alignment horizontal="center"/>
    </xf>
    <xf numFmtId="0" fontId="9" fillId="0" borderId="3" xfId="0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8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11" fillId="0" borderId="0" xfId="0" applyFont="1" applyBorder="1" applyAlignment="1">
      <alignment horizontal="left" wrapText="1"/>
    </xf>
    <xf numFmtId="3" fontId="8" fillId="0" borderId="0" xfId="19" applyNumberFormat="1" applyFont="1" applyAlignment="1">
      <alignment horizontal="center"/>
      <protection/>
    </xf>
    <xf numFmtId="3" fontId="9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offsum99" xfId="19"/>
    <cellStyle name="Normal_Sheet1" xfId="20"/>
    <cellStyle name="Normal_stats_99" xfId="21"/>
    <cellStyle name="Normal_Stats2_9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="75" zoomScaleNormal="75" workbookViewId="0" topLeftCell="A13">
      <selection activeCell="E31" sqref="E31"/>
    </sheetView>
  </sheetViews>
  <sheetFormatPr defaultColWidth="9.140625" defaultRowHeight="20.25" customHeight="1"/>
  <cols>
    <col min="1" max="1" width="18.00390625" style="21" customWidth="1"/>
    <col min="2" max="2" width="24.00390625" style="21" bestFit="1" customWidth="1"/>
    <col min="3" max="3" width="25.28125" style="21" customWidth="1"/>
    <col min="4" max="4" width="13.421875" style="21" customWidth="1"/>
    <col min="5" max="5" width="11.7109375" style="62" bestFit="1" customWidth="1"/>
    <col min="6" max="16384" width="9.140625" style="21" customWidth="1"/>
  </cols>
  <sheetData>
    <row r="1" spans="1:3" ht="20.25" customHeight="1">
      <c r="A1" s="120" t="s">
        <v>10</v>
      </c>
      <c r="B1" s="120"/>
      <c r="C1" s="120"/>
    </row>
    <row r="3" spans="1:4" ht="20.25" customHeight="1">
      <c r="A3" s="21" t="s">
        <v>11</v>
      </c>
      <c r="B3" s="72" t="s">
        <v>47</v>
      </c>
      <c r="C3" s="72"/>
      <c r="D3" s="29" t="s">
        <v>48</v>
      </c>
    </row>
    <row r="4" spans="1:5" ht="20.25" customHeight="1">
      <c r="A4" s="24" t="s">
        <v>12</v>
      </c>
      <c r="B4" s="30" t="s">
        <v>22</v>
      </c>
      <c r="C4" s="73"/>
      <c r="D4" s="30" t="s">
        <v>23</v>
      </c>
      <c r="E4" s="63"/>
    </row>
    <row r="5" ht="20.25" customHeight="1">
      <c r="G5" s="25"/>
    </row>
    <row r="6" spans="1:7" ht="20.25" customHeight="1">
      <c r="A6" s="21" t="s">
        <v>13</v>
      </c>
      <c r="B6" s="26">
        <v>125000</v>
      </c>
      <c r="C6" s="26"/>
      <c r="D6" s="26">
        <v>125000</v>
      </c>
      <c r="G6" s="27"/>
    </row>
    <row r="7" spans="2:4" ht="20.25" customHeight="1">
      <c r="B7" s="26"/>
      <c r="C7" s="26"/>
      <c r="D7" s="26"/>
    </row>
    <row r="8" spans="1:4" ht="20.25" customHeight="1">
      <c r="A8" s="21" t="s">
        <v>14</v>
      </c>
      <c r="B8" s="25">
        <v>2388</v>
      </c>
      <c r="C8" s="26"/>
      <c r="D8" s="25">
        <v>2388</v>
      </c>
    </row>
    <row r="9" spans="1:5" ht="20.25" customHeight="1">
      <c r="A9" s="24" t="s">
        <v>15</v>
      </c>
      <c r="B9" s="28"/>
      <c r="C9" s="28"/>
      <c r="D9" s="28"/>
      <c r="E9" s="63"/>
    </row>
    <row r="10" spans="1:4" ht="20.25" customHeight="1">
      <c r="A10" s="21" t="s">
        <v>3</v>
      </c>
      <c r="B10" s="26">
        <f>SUM(B6:B9)</f>
        <v>127388</v>
      </c>
      <c r="C10" s="26"/>
      <c r="D10" s="26">
        <f>SUM(D6:D9)</f>
        <v>127388</v>
      </c>
    </row>
    <row r="11" ht="20.25" customHeight="1">
      <c r="C11" s="26"/>
    </row>
    <row r="13" ht="20.25" customHeight="1">
      <c r="A13" s="71" t="s">
        <v>19</v>
      </c>
    </row>
    <row r="15" spans="1:4" ht="20.25" customHeight="1">
      <c r="A15" s="75" t="s">
        <v>16</v>
      </c>
      <c r="B15" s="69" t="s">
        <v>17</v>
      </c>
      <c r="C15" s="74" t="s">
        <v>46</v>
      </c>
      <c r="D15" s="69" t="s">
        <v>18</v>
      </c>
    </row>
    <row r="16" spans="1:4" ht="20.25" customHeight="1">
      <c r="A16" s="29"/>
      <c r="B16" s="29"/>
      <c r="C16" s="29"/>
      <c r="D16" s="29"/>
    </row>
    <row r="17" spans="1:5" ht="20.25" customHeight="1">
      <c r="A17" s="60" t="s">
        <v>68</v>
      </c>
      <c r="B17" s="29" t="s">
        <v>67</v>
      </c>
      <c r="C17" s="29" t="s">
        <v>71</v>
      </c>
      <c r="D17" s="60" t="str">
        <f>"Highest:  "</f>
        <v>Highest:  </v>
      </c>
      <c r="E17" s="64">
        <v>215</v>
      </c>
    </row>
    <row r="18" spans="1:5" ht="20.25" customHeight="1">
      <c r="A18" s="60" t="s">
        <v>70</v>
      </c>
      <c r="B18" s="29" t="s">
        <v>69</v>
      </c>
      <c r="C18" s="29" t="s">
        <v>72</v>
      </c>
      <c r="D18" s="61" t="str">
        <f>"Clearing:  "</f>
        <v>Clearing:  </v>
      </c>
      <c r="E18" s="65">
        <v>160.5</v>
      </c>
    </row>
    <row r="19" spans="1:5" ht="20.25" customHeight="1">
      <c r="A19" s="29"/>
      <c r="B19" s="29" t="s">
        <v>73</v>
      </c>
      <c r="C19" s="29" t="s">
        <v>74</v>
      </c>
      <c r="D19" s="60" t="str">
        <f>"Lowest:  "</f>
        <v>Lowest:  </v>
      </c>
      <c r="E19" s="64">
        <v>150</v>
      </c>
    </row>
    <row r="20" spans="1:5" ht="20.25" customHeight="1">
      <c r="A20" s="29"/>
      <c r="B20" s="29"/>
      <c r="C20" s="70"/>
      <c r="D20" s="60" t="str">
        <f>"Weighted Average of Winning Bids:  "</f>
        <v>Weighted Average of Winning Bids:  </v>
      </c>
      <c r="E20" s="64">
        <v>167.74</v>
      </c>
    </row>
    <row r="21" spans="1:5" ht="20.25" customHeight="1">
      <c r="A21" s="29"/>
      <c r="B21" s="29"/>
      <c r="C21" s="29"/>
      <c r="D21" s="60"/>
      <c r="E21" s="66"/>
    </row>
    <row r="22" spans="1:5" ht="20.25" customHeight="1">
      <c r="A22" s="29"/>
      <c r="B22" s="29"/>
      <c r="C22" s="29"/>
      <c r="D22" s="60"/>
      <c r="E22" s="66"/>
    </row>
    <row r="23" spans="1:4" ht="20.25" customHeight="1">
      <c r="A23" s="71" t="s">
        <v>20</v>
      </c>
      <c r="B23" s="29"/>
      <c r="C23" s="29"/>
      <c r="D23" s="29"/>
    </row>
    <row r="24" spans="1:4" ht="20.25" customHeight="1">
      <c r="A24" s="29"/>
      <c r="B24" s="29"/>
      <c r="C24" s="29"/>
      <c r="D24" s="29"/>
    </row>
    <row r="25" spans="1:4" ht="20.25" customHeight="1">
      <c r="A25" s="75" t="s">
        <v>16</v>
      </c>
      <c r="B25" s="69" t="s">
        <v>17</v>
      </c>
      <c r="C25" s="69" t="s">
        <v>46</v>
      </c>
      <c r="D25" s="69" t="s">
        <v>18</v>
      </c>
    </row>
    <row r="26" spans="1:4" ht="20.25" customHeight="1">
      <c r="A26" s="29"/>
      <c r="B26" s="29"/>
      <c r="C26" s="29"/>
      <c r="D26" s="29"/>
    </row>
    <row r="27" spans="1:7" ht="20.25" customHeight="1">
      <c r="A27" s="60" t="s">
        <v>75</v>
      </c>
      <c r="B27" s="29" t="s">
        <v>76</v>
      </c>
      <c r="C27" s="29" t="s">
        <v>79</v>
      </c>
      <c r="D27" s="60" t="str">
        <f>"Highest:  "</f>
        <v>Highest:  </v>
      </c>
      <c r="E27" s="67">
        <v>120</v>
      </c>
      <c r="G27" s="23"/>
    </row>
    <row r="28" spans="1:7" ht="20.25" customHeight="1">
      <c r="A28" s="60" t="s">
        <v>70</v>
      </c>
      <c r="B28" s="29" t="s">
        <v>77</v>
      </c>
      <c r="C28" s="29" t="s">
        <v>80</v>
      </c>
      <c r="D28" s="61" t="str">
        <f>"Clearing:  "</f>
        <v>Clearing:  </v>
      </c>
      <c r="E28" s="68">
        <v>68</v>
      </c>
      <c r="G28" s="23"/>
    </row>
    <row r="29" spans="1:7" ht="20.25" customHeight="1">
      <c r="A29" s="29"/>
      <c r="B29" s="29" t="s">
        <v>78</v>
      </c>
      <c r="C29" s="29" t="s">
        <v>81</v>
      </c>
      <c r="D29" s="60" t="str">
        <f>"Lowest:  "</f>
        <v>Lowest:  </v>
      </c>
      <c r="E29" s="67">
        <v>60</v>
      </c>
      <c r="G29" s="23"/>
    </row>
    <row r="30" spans="1:7" ht="20.25" customHeight="1">
      <c r="A30" s="29"/>
      <c r="B30" s="29"/>
      <c r="C30" s="29"/>
      <c r="D30" s="60" t="str">
        <f>"Weighted Average of Winning Bids:  "</f>
        <v>Weighted Average of Winning Bids:  </v>
      </c>
      <c r="E30" s="67">
        <v>81.87</v>
      </c>
      <c r="G30" s="23"/>
    </row>
    <row r="31" spans="4:7" ht="20.25" customHeight="1">
      <c r="D31" s="60"/>
      <c r="E31" s="66"/>
      <c r="F31" s="119"/>
      <c r="G31" s="119"/>
    </row>
    <row r="32" spans="4:7" ht="20.25" customHeight="1">
      <c r="D32" s="60"/>
      <c r="E32" s="66"/>
      <c r="F32" s="22"/>
      <c r="G32" s="22"/>
    </row>
    <row r="33" ht="20.25" customHeight="1">
      <c r="D33" s="29"/>
    </row>
    <row r="34" ht="20.25" customHeight="1">
      <c r="D34" s="29"/>
    </row>
    <row r="35" ht="20.25" customHeight="1">
      <c r="D35" s="29"/>
    </row>
    <row r="36" ht="20.25" customHeight="1">
      <c r="D36" s="29"/>
    </row>
  </sheetData>
  <mergeCells count="2">
    <mergeCell ref="F31:G31"/>
    <mergeCell ref="A1:C1"/>
  </mergeCells>
  <printOptions horizontalCentered="1"/>
  <pageMargins left="0.5" right="0.5" top="1.25" bottom="0.57" header="0.81" footer="0.5"/>
  <pageSetup horizontalDpi="600" verticalDpi="600" orientation="portrait" r:id="rId1"/>
  <headerFooter alignWithMargins="0">
    <oddHeader>&amp;C&amp;"Arial,Bold"&amp;18 2002 EPA SO&amp;Y2&amp;Y ALLOWANCE AUCTION WINNERS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="75" zoomScaleNormal="75" workbookViewId="0" topLeftCell="A21">
      <selection activeCell="A4" sqref="A4"/>
    </sheetView>
  </sheetViews>
  <sheetFormatPr defaultColWidth="9.140625" defaultRowHeight="18" customHeight="1"/>
  <cols>
    <col min="1" max="1" width="54.8515625" style="49" bestFit="1" customWidth="1"/>
    <col min="2" max="2" width="12.7109375" style="58" customWidth="1"/>
    <col min="3" max="3" width="28.7109375" style="36" customWidth="1"/>
    <col min="4" max="4" width="18.7109375" style="59" bestFit="1" customWidth="1"/>
    <col min="5" max="5" width="15.57421875" style="3" customWidth="1"/>
    <col min="6" max="6" width="11.57421875" style="3" customWidth="1"/>
    <col min="7" max="7" width="15.140625" style="3" customWidth="1"/>
    <col min="8" max="8" width="4.8515625" style="3" customWidth="1"/>
    <col min="9" max="16384" width="9.140625" style="3" customWidth="1"/>
  </cols>
  <sheetData>
    <row r="1" spans="1:4" ht="18" customHeight="1">
      <c r="A1" s="121" t="s">
        <v>6</v>
      </c>
      <c r="B1" s="121"/>
      <c r="C1" s="121"/>
      <c r="D1" s="121"/>
    </row>
    <row r="2" spans="1:4" ht="18" customHeight="1">
      <c r="A2" s="45"/>
      <c r="B2" s="50"/>
      <c r="C2" s="8" t="s">
        <v>50</v>
      </c>
      <c r="D2" s="16"/>
    </row>
    <row r="3" spans="1:4" s="44" customFormat="1" ht="18" customHeight="1">
      <c r="A3" s="20" t="s">
        <v>5</v>
      </c>
      <c r="B3" s="41" t="s">
        <v>0</v>
      </c>
      <c r="C3" s="42" t="s">
        <v>49</v>
      </c>
      <c r="D3" s="43" t="s">
        <v>21</v>
      </c>
    </row>
    <row r="4" spans="1:5" ht="18" customHeight="1">
      <c r="A4" s="46" t="s">
        <v>38</v>
      </c>
      <c r="B4" s="51">
        <v>51492</v>
      </c>
      <c r="C4" s="76">
        <f aca="true" t="shared" si="0" ref="C4:C12">B4/$B$25*100</f>
        <v>40.421389769837035</v>
      </c>
      <c r="D4" s="52">
        <v>8495691</v>
      </c>
      <c r="E4" s="9"/>
    </row>
    <row r="5" spans="1:5" ht="18" customHeight="1">
      <c r="A5" s="46" t="s">
        <v>37</v>
      </c>
      <c r="B5" s="51">
        <v>30000</v>
      </c>
      <c r="C5" s="76">
        <f t="shared" si="0"/>
        <v>23.550098910415425</v>
      </c>
      <c r="D5" s="52">
        <v>5132500</v>
      </c>
      <c r="E5" s="12"/>
    </row>
    <row r="6" spans="1:5" ht="18" customHeight="1">
      <c r="A6" s="46" t="s">
        <v>40</v>
      </c>
      <c r="B6" s="51">
        <v>25000</v>
      </c>
      <c r="C6" s="76">
        <f t="shared" si="0"/>
        <v>19.625082425346186</v>
      </c>
      <c r="D6" s="52">
        <v>4300000</v>
      </c>
      <c r="E6" s="9"/>
    </row>
    <row r="7" spans="1:6" ht="18" customHeight="1">
      <c r="A7" s="46" t="s">
        <v>42</v>
      </c>
      <c r="B7" s="51">
        <v>10000</v>
      </c>
      <c r="C7" s="76">
        <f t="shared" si="0"/>
        <v>7.850032970138475</v>
      </c>
      <c r="D7" s="52">
        <v>1610000</v>
      </c>
      <c r="E7" s="10"/>
      <c r="F7" s="11"/>
    </row>
    <row r="8" spans="1:5" ht="18" customHeight="1">
      <c r="A8" s="46" t="s">
        <v>39</v>
      </c>
      <c r="B8" s="51">
        <v>5850</v>
      </c>
      <c r="C8" s="76">
        <f t="shared" si="0"/>
        <v>4.592269287531008</v>
      </c>
      <c r="D8" s="52">
        <v>984343.5</v>
      </c>
      <c r="E8" s="9"/>
    </row>
    <row r="9" spans="1:5" ht="18" customHeight="1">
      <c r="A9" s="46" t="s">
        <v>41</v>
      </c>
      <c r="B9" s="51">
        <v>5000</v>
      </c>
      <c r="C9" s="76">
        <f t="shared" si="0"/>
        <v>3.9250164850692375</v>
      </c>
      <c r="D9" s="52">
        <v>837500</v>
      </c>
      <c r="E9" s="9"/>
    </row>
    <row r="10" spans="1:5" ht="18" customHeight="1">
      <c r="A10" s="46" t="s">
        <v>29</v>
      </c>
      <c r="B10" s="51">
        <v>10</v>
      </c>
      <c r="C10" s="76">
        <f t="shared" si="0"/>
        <v>0.007850032970138475</v>
      </c>
      <c r="D10" s="52">
        <v>1860</v>
      </c>
      <c r="E10" s="9"/>
    </row>
    <row r="11" spans="1:5" ht="18" customHeight="1">
      <c r="A11" s="46" t="s">
        <v>1</v>
      </c>
      <c r="B11" s="51">
        <v>10</v>
      </c>
      <c r="C11" s="76">
        <f t="shared" si="0"/>
        <v>0.007850032970138475</v>
      </c>
      <c r="D11" s="52">
        <v>1850</v>
      </c>
      <c r="E11" s="9"/>
    </row>
    <row r="12" spans="1:5" ht="18" customHeight="1">
      <c r="A12" s="46" t="s">
        <v>2</v>
      </c>
      <c r="B12" s="51">
        <v>9</v>
      </c>
      <c r="C12" s="76">
        <f t="shared" si="0"/>
        <v>0.007065029673124628</v>
      </c>
      <c r="D12" s="52">
        <v>1666</v>
      </c>
      <c r="E12" s="9"/>
    </row>
    <row r="13" spans="1:5" ht="18" customHeight="1">
      <c r="A13" s="46" t="s">
        <v>24</v>
      </c>
      <c r="B13" s="51">
        <v>3</v>
      </c>
      <c r="C13" s="76" t="s">
        <v>51</v>
      </c>
      <c r="D13" s="52">
        <v>645</v>
      </c>
      <c r="E13" s="9"/>
    </row>
    <row r="14" spans="1:5" ht="18" customHeight="1">
      <c r="A14" s="46" t="s">
        <v>35</v>
      </c>
      <c r="B14" s="51">
        <v>3</v>
      </c>
      <c r="C14" s="76" t="s">
        <v>51</v>
      </c>
      <c r="D14" s="52">
        <v>540</v>
      </c>
      <c r="E14" s="9"/>
    </row>
    <row r="15" spans="1:5" ht="18" customHeight="1">
      <c r="A15" s="46" t="s">
        <v>34</v>
      </c>
      <c r="B15" s="51">
        <v>2</v>
      </c>
      <c r="C15" s="76" t="s">
        <v>51</v>
      </c>
      <c r="D15" s="52">
        <v>350</v>
      </c>
      <c r="E15" s="9"/>
    </row>
    <row r="16" spans="1:5" ht="18" customHeight="1">
      <c r="A16" s="46" t="s">
        <v>25</v>
      </c>
      <c r="B16" s="51">
        <v>1</v>
      </c>
      <c r="C16" s="76" t="s">
        <v>51</v>
      </c>
      <c r="D16" s="52">
        <v>200</v>
      </c>
      <c r="E16" s="9"/>
    </row>
    <row r="17" spans="1:5" ht="18" customHeight="1">
      <c r="A17" s="46" t="s">
        <v>27</v>
      </c>
      <c r="B17" s="51">
        <v>1</v>
      </c>
      <c r="C17" s="76" t="s">
        <v>51</v>
      </c>
      <c r="D17" s="52">
        <v>200</v>
      </c>
      <c r="E17" s="9"/>
    </row>
    <row r="18" spans="1:5" ht="18" customHeight="1">
      <c r="A18" s="46" t="s">
        <v>26</v>
      </c>
      <c r="B18" s="51">
        <v>1</v>
      </c>
      <c r="C18" s="76" t="s">
        <v>51</v>
      </c>
      <c r="D18" s="52">
        <v>200</v>
      </c>
      <c r="E18" s="9"/>
    </row>
    <row r="19" spans="1:5" ht="18" customHeight="1">
      <c r="A19" s="46" t="s">
        <v>28</v>
      </c>
      <c r="B19" s="51">
        <v>1</v>
      </c>
      <c r="C19" s="76" t="s">
        <v>51</v>
      </c>
      <c r="D19" s="52">
        <v>190</v>
      </c>
      <c r="E19" s="9"/>
    </row>
    <row r="20" spans="1:5" ht="18" customHeight="1">
      <c r="A20" s="46" t="s">
        <v>30</v>
      </c>
      <c r="B20" s="51">
        <v>1</v>
      </c>
      <c r="C20" s="76" t="s">
        <v>51</v>
      </c>
      <c r="D20" s="52">
        <v>185</v>
      </c>
      <c r="E20" s="9"/>
    </row>
    <row r="21" spans="1:5" ht="18" customHeight="1">
      <c r="A21" s="46" t="s">
        <v>31</v>
      </c>
      <c r="B21" s="51">
        <v>1</v>
      </c>
      <c r="C21" s="76" t="s">
        <v>51</v>
      </c>
      <c r="D21" s="52">
        <v>182</v>
      </c>
      <c r="E21" s="9"/>
    </row>
    <row r="22" spans="1:5" ht="18" customHeight="1">
      <c r="A22" s="46" t="s">
        <v>32</v>
      </c>
      <c r="B22" s="51">
        <v>1</v>
      </c>
      <c r="C22" s="76" t="s">
        <v>51</v>
      </c>
      <c r="D22" s="52">
        <v>180</v>
      </c>
      <c r="E22" s="9"/>
    </row>
    <row r="23" spans="1:5" ht="18" customHeight="1">
      <c r="A23" s="46" t="s">
        <v>33</v>
      </c>
      <c r="B23" s="51">
        <v>1</v>
      </c>
      <c r="C23" s="76" t="s">
        <v>51</v>
      </c>
      <c r="D23" s="52">
        <v>180</v>
      </c>
      <c r="E23" s="9"/>
    </row>
    <row r="24" spans="1:5" s="39" customFormat="1" ht="18" customHeight="1">
      <c r="A24" s="47" t="s">
        <v>36</v>
      </c>
      <c r="B24" s="53">
        <v>1</v>
      </c>
      <c r="C24" s="76" t="s">
        <v>51</v>
      </c>
      <c r="D24" s="54">
        <v>180</v>
      </c>
      <c r="E24" s="38"/>
    </row>
    <row r="25" spans="1:5" ht="18" customHeight="1">
      <c r="A25" s="45" t="s">
        <v>7</v>
      </c>
      <c r="B25" s="19">
        <f>SUM(B4:B24)</f>
        <v>127388</v>
      </c>
      <c r="C25" s="78">
        <f>SUM(C4:C24)/100</f>
        <v>0.9998665494395078</v>
      </c>
      <c r="D25" s="55">
        <f>SUM(D4:D24)</f>
        <v>21368642.5</v>
      </c>
      <c r="E25" s="13"/>
    </row>
    <row r="26" spans="1:4" ht="18" customHeight="1">
      <c r="A26" s="48"/>
      <c r="B26" s="56"/>
      <c r="C26" s="57"/>
      <c r="D26" s="11"/>
    </row>
    <row r="27" spans="1:4" ht="18" customHeight="1">
      <c r="A27" s="121" t="s">
        <v>8</v>
      </c>
      <c r="B27" s="121"/>
      <c r="C27" s="121"/>
      <c r="D27" s="121"/>
    </row>
    <row r="28" ht="18" customHeight="1">
      <c r="C28" s="8" t="s">
        <v>50</v>
      </c>
    </row>
    <row r="29" spans="1:4" ht="18" customHeight="1">
      <c r="A29" s="20" t="s">
        <v>5</v>
      </c>
      <c r="B29" s="18" t="s">
        <v>0</v>
      </c>
      <c r="C29" s="42" t="s">
        <v>49</v>
      </c>
      <c r="D29" s="17" t="s">
        <v>21</v>
      </c>
    </row>
    <row r="30" spans="1:4" ht="18" customHeight="1">
      <c r="A30" s="46" t="s">
        <v>38</v>
      </c>
      <c r="B30" s="51">
        <v>50000</v>
      </c>
      <c r="C30" s="76">
        <f>B30/$B$35*100</f>
        <v>39.25016485069237</v>
      </c>
      <c r="D30" s="52">
        <v>4395000</v>
      </c>
    </row>
    <row r="31" spans="1:4" ht="18" customHeight="1">
      <c r="A31" s="46" t="s">
        <v>42</v>
      </c>
      <c r="B31" s="51">
        <v>30000</v>
      </c>
      <c r="C31" s="76">
        <f>B31/$B$35*100</f>
        <v>23.550098910415425</v>
      </c>
      <c r="D31" s="52">
        <v>2530000</v>
      </c>
    </row>
    <row r="32" spans="1:4" ht="18" customHeight="1">
      <c r="A32" s="46" t="s">
        <v>45</v>
      </c>
      <c r="B32" s="51">
        <v>30000</v>
      </c>
      <c r="C32" s="76">
        <f>B32/$B$35*100</f>
        <v>23.550098910415425</v>
      </c>
      <c r="D32" s="52">
        <v>2270300</v>
      </c>
    </row>
    <row r="33" spans="1:4" ht="18" customHeight="1">
      <c r="A33" s="46" t="s">
        <v>43</v>
      </c>
      <c r="B33" s="51">
        <v>16388</v>
      </c>
      <c r="C33" s="76">
        <f>B33/$B$35*100</f>
        <v>12.864634031462932</v>
      </c>
      <c r="D33" s="52">
        <v>1114384</v>
      </c>
    </row>
    <row r="34" spans="1:5" s="39" customFormat="1" ht="18" customHeight="1">
      <c r="A34" s="47" t="s">
        <v>44</v>
      </c>
      <c r="B34" s="53">
        <v>1000</v>
      </c>
      <c r="C34" s="77">
        <f>B34/$B$35*100</f>
        <v>0.7850032970138474</v>
      </c>
      <c r="D34" s="54">
        <v>120000</v>
      </c>
      <c r="E34" s="38"/>
    </row>
    <row r="35" spans="1:5" ht="18" customHeight="1">
      <c r="A35" s="45"/>
      <c r="B35" s="19">
        <f>SUM(B30:B34)</f>
        <v>127388</v>
      </c>
      <c r="C35" s="15">
        <f>SUM(C30:C34)/100</f>
        <v>1</v>
      </c>
      <c r="D35" s="55">
        <f>SUM(D30:D34)</f>
        <v>10429684</v>
      </c>
      <c r="E35" s="13"/>
    </row>
    <row r="37" spans="2:4" ht="18" customHeight="1">
      <c r="B37" s="56"/>
      <c r="C37" s="14" t="s">
        <v>9</v>
      </c>
      <c r="D37" s="40">
        <f>D35+D25</f>
        <v>31798326.5</v>
      </c>
    </row>
  </sheetData>
  <mergeCells count="2">
    <mergeCell ref="A27:D27"/>
    <mergeCell ref="A1:D1"/>
  </mergeCells>
  <printOptions horizontalCentered="1"/>
  <pageMargins left="0.5" right="0.5" top="1.5" bottom="0.5" header="0.96" footer="0.5"/>
  <pageSetup fitToHeight="1" fitToWidth="1" horizontalDpi="600" verticalDpi="600" orientation="portrait" scale="84" r:id="rId1"/>
  <headerFooter alignWithMargins="0">
    <oddHeader>&amp;C&amp;"Arial,Bold"&amp;18 2002 EPA SO&amp;Y2&amp;Y ALLOWANCE AUCTION WINNERS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5">
      <selection activeCell="D18" sqref="D18:D24"/>
    </sheetView>
  </sheetViews>
  <sheetFormatPr defaultColWidth="9.140625" defaultRowHeight="12.75"/>
  <cols>
    <col min="1" max="1" width="14.00390625" style="89" customWidth="1"/>
    <col min="2" max="2" width="45.421875" style="92" bestFit="1" customWidth="1"/>
    <col min="3" max="3" width="12.8515625" style="92" customWidth="1"/>
    <col min="4" max="4" width="9.421875" style="92" bestFit="1" customWidth="1"/>
    <col min="5" max="16384" width="12.00390625" style="0" customWidth="1"/>
  </cols>
  <sheetData>
    <row r="1" spans="1:4" ht="15.75">
      <c r="A1" s="79" t="s">
        <v>52</v>
      </c>
      <c r="B1" s="79" t="s">
        <v>5</v>
      </c>
      <c r="C1" s="80" t="s">
        <v>0</v>
      </c>
      <c r="D1" s="81" t="s">
        <v>4</v>
      </c>
    </row>
    <row r="2" spans="1:4" ht="12.75">
      <c r="A2" s="7">
        <v>120</v>
      </c>
      <c r="B2" s="3" t="s">
        <v>44</v>
      </c>
      <c r="C2" s="6">
        <v>1000</v>
      </c>
      <c r="D2" s="6">
        <f>C2</f>
        <v>1000</v>
      </c>
    </row>
    <row r="3" spans="1:4" ht="12.75">
      <c r="A3" s="7">
        <v>95</v>
      </c>
      <c r="B3" s="3" t="s">
        <v>38</v>
      </c>
      <c r="C3" s="6">
        <v>10000</v>
      </c>
      <c r="D3" s="6">
        <f>C3+D2</f>
        <v>11000</v>
      </c>
    </row>
    <row r="4" spans="1:4" ht="12.75">
      <c r="A4" s="7">
        <v>91</v>
      </c>
      <c r="B4" s="3" t="s">
        <v>42</v>
      </c>
      <c r="C4" s="6">
        <v>10000</v>
      </c>
      <c r="D4" s="6">
        <f aca="true" t="shared" si="0" ref="D4:D17">C4+D3</f>
        <v>21000</v>
      </c>
    </row>
    <row r="5" spans="1:4" ht="12.75">
      <c r="A5" s="7">
        <v>90</v>
      </c>
      <c r="B5" s="3" t="s">
        <v>38</v>
      </c>
      <c r="C5" s="6">
        <v>10000</v>
      </c>
      <c r="D5" s="6">
        <f t="shared" si="0"/>
        <v>31000</v>
      </c>
    </row>
    <row r="6" spans="1:4" ht="12.75">
      <c r="A6" s="7">
        <v>89.5</v>
      </c>
      <c r="B6" s="3" t="s">
        <v>38</v>
      </c>
      <c r="C6" s="6">
        <v>10000</v>
      </c>
      <c r="D6" s="6">
        <f t="shared" si="0"/>
        <v>41000</v>
      </c>
    </row>
    <row r="7" spans="1:4" ht="12.75">
      <c r="A7" s="7">
        <v>86</v>
      </c>
      <c r="B7" s="3" t="s">
        <v>42</v>
      </c>
      <c r="C7" s="6">
        <v>10000</v>
      </c>
      <c r="D7" s="6">
        <f t="shared" si="0"/>
        <v>51000</v>
      </c>
    </row>
    <row r="8" spans="1:4" ht="12.75">
      <c r="A8" s="7">
        <v>85</v>
      </c>
      <c r="B8" s="3" t="s">
        <v>38</v>
      </c>
      <c r="C8" s="6">
        <v>10000</v>
      </c>
      <c r="D8" s="6">
        <f t="shared" si="0"/>
        <v>61000</v>
      </c>
    </row>
    <row r="9" spans="1:4" ht="12.75">
      <c r="A9" s="7">
        <v>80.01</v>
      </c>
      <c r="B9" s="3" t="s">
        <v>45</v>
      </c>
      <c r="C9" s="6">
        <v>10000</v>
      </c>
      <c r="D9" s="6">
        <f t="shared" si="0"/>
        <v>71000</v>
      </c>
    </row>
    <row r="10" spans="1:4" ht="12.75">
      <c r="A10" s="7">
        <v>80</v>
      </c>
      <c r="B10" s="3" t="s">
        <v>38</v>
      </c>
      <c r="C10" s="6">
        <v>10000</v>
      </c>
      <c r="D10" s="6">
        <f t="shared" si="0"/>
        <v>81000</v>
      </c>
    </row>
    <row r="11" spans="1:4" ht="12.75">
      <c r="A11" s="7">
        <v>76.01</v>
      </c>
      <c r="B11" s="3" t="s">
        <v>45</v>
      </c>
      <c r="C11" s="6">
        <v>10000</v>
      </c>
      <c r="D11" s="6">
        <f t="shared" si="0"/>
        <v>91000</v>
      </c>
    </row>
    <row r="12" spans="1:4" ht="12.75">
      <c r="A12" s="7">
        <v>76</v>
      </c>
      <c r="B12" s="3" t="s">
        <v>42</v>
      </c>
      <c r="C12" s="6">
        <v>10000</v>
      </c>
      <c r="D12" s="6">
        <f t="shared" si="0"/>
        <v>101000</v>
      </c>
    </row>
    <row r="13" spans="1:4" ht="12.75">
      <c r="A13" s="7">
        <v>71.01</v>
      </c>
      <c r="B13" s="3" t="s">
        <v>45</v>
      </c>
      <c r="C13" s="6">
        <v>10000</v>
      </c>
      <c r="D13" s="6">
        <f t="shared" si="0"/>
        <v>111000</v>
      </c>
    </row>
    <row r="14" spans="1:4" ht="13.5" thickBot="1">
      <c r="A14" s="96">
        <v>68</v>
      </c>
      <c r="B14" s="35" t="s">
        <v>54</v>
      </c>
      <c r="C14" s="37">
        <v>63694</v>
      </c>
      <c r="D14" s="37">
        <f t="shared" si="0"/>
        <v>174694</v>
      </c>
    </row>
    <row r="15" spans="1:4" ht="12.75">
      <c r="A15" s="7">
        <v>66.01</v>
      </c>
      <c r="B15" s="100"/>
      <c r="C15" s="6">
        <v>10000</v>
      </c>
      <c r="D15" s="6">
        <f t="shared" si="0"/>
        <v>184694</v>
      </c>
    </row>
    <row r="16" spans="1:4" ht="12.75">
      <c r="A16" s="7">
        <v>63</v>
      </c>
      <c r="B16" s="3"/>
      <c r="C16" s="6">
        <v>63694</v>
      </c>
      <c r="D16" s="6">
        <f t="shared" si="0"/>
        <v>248388</v>
      </c>
    </row>
    <row r="17" spans="1:4" ht="12.75">
      <c r="A17" s="7">
        <v>60</v>
      </c>
      <c r="B17" s="3"/>
      <c r="C17" s="6">
        <v>25000</v>
      </c>
      <c r="D17" s="6">
        <f t="shared" si="0"/>
        <v>273388</v>
      </c>
    </row>
    <row r="18" spans="1:4" ht="12.75">
      <c r="A18" s="101"/>
      <c r="B18" s="3"/>
      <c r="C18" s="6"/>
      <c r="D18" s="6"/>
    </row>
    <row r="19" spans="1:4" ht="12.75">
      <c r="A19" s="3" t="s">
        <v>53</v>
      </c>
      <c r="B19" s="97"/>
      <c r="C19" s="6"/>
      <c r="D19" s="6"/>
    </row>
    <row r="20" spans="1:4" ht="12.75">
      <c r="A20" s="101"/>
      <c r="B20" s="3"/>
      <c r="C20" s="6"/>
      <c r="D20" s="6"/>
    </row>
    <row r="21" spans="1:4" ht="12.75">
      <c r="A21" s="101"/>
      <c r="B21" s="102"/>
      <c r="C21" s="6"/>
      <c r="D21" s="6"/>
    </row>
    <row r="22" spans="1:4" ht="12.75">
      <c r="A22" s="82"/>
      <c r="B22" s="83"/>
      <c r="C22" s="84"/>
      <c r="D22" s="84"/>
    </row>
    <row r="23" spans="2:4" ht="12.75">
      <c r="B23" s="103"/>
      <c r="C23" s="84"/>
      <c r="D23" s="84"/>
    </row>
    <row r="24" spans="1:4" ht="12.75">
      <c r="A24" s="82"/>
      <c r="B24" s="83"/>
      <c r="C24" s="84"/>
      <c r="D24" s="84"/>
    </row>
    <row r="25" spans="1:4" ht="12.75">
      <c r="A25" s="82"/>
      <c r="B25" s="83"/>
      <c r="C25" s="84"/>
      <c r="D25" s="84"/>
    </row>
    <row r="26" spans="1:4" ht="12.75">
      <c r="A26" s="82"/>
      <c r="B26" s="85"/>
      <c r="C26" s="86"/>
      <c r="D26" s="84"/>
    </row>
    <row r="27" spans="1:4" ht="12.75">
      <c r="A27" s="82"/>
      <c r="B27" s="85"/>
      <c r="C27" s="86"/>
      <c r="D27" s="84"/>
    </row>
    <row r="28" spans="1:4" ht="12.75">
      <c r="A28" s="82"/>
      <c r="B28" s="85"/>
      <c r="C28" s="86"/>
      <c r="D28" s="84"/>
    </row>
    <row r="29" spans="1:4" ht="12.75">
      <c r="A29" s="82"/>
      <c r="B29" s="85"/>
      <c r="C29" s="86"/>
      <c r="D29" s="84"/>
    </row>
    <row r="30" spans="1:4" ht="12.75">
      <c r="A30" s="87"/>
      <c r="B30" s="88"/>
      <c r="C30" s="88"/>
      <c r="D30" s="88"/>
    </row>
    <row r="31" spans="1:4" ht="12.75">
      <c r="A31" s="87"/>
      <c r="B31" s="87"/>
      <c r="C31" s="89"/>
      <c r="D31" s="88"/>
    </row>
    <row r="32" spans="1:4" ht="12.75">
      <c r="A32" s="87"/>
      <c r="B32" s="88"/>
      <c r="C32" s="88"/>
      <c r="D32" s="88"/>
    </row>
    <row r="33" spans="1:4" ht="12.75">
      <c r="A33" s="87"/>
      <c r="B33" s="88"/>
      <c r="C33" s="88"/>
      <c r="D33" s="88"/>
    </row>
    <row r="34" spans="1:4" ht="12.75">
      <c r="A34" s="87"/>
      <c r="B34" s="88"/>
      <c r="C34" s="88"/>
      <c r="D34" s="88"/>
    </row>
    <row r="35" spans="1:4" ht="12.75">
      <c r="A35" s="87"/>
      <c r="B35" s="88"/>
      <c r="C35" s="88"/>
      <c r="D35" s="88"/>
    </row>
    <row r="36" spans="1:4" ht="12.75">
      <c r="A36" s="87"/>
      <c r="B36" s="88"/>
      <c r="C36" s="88"/>
      <c r="D36" s="88"/>
    </row>
    <row r="37" spans="1:4" ht="12.75">
      <c r="A37" s="87"/>
      <c r="B37" s="88"/>
      <c r="C37" s="88"/>
      <c r="D37" s="88"/>
    </row>
    <row r="38" spans="1:4" ht="12.75">
      <c r="A38" s="87"/>
      <c r="B38" s="88"/>
      <c r="C38" s="88"/>
      <c r="D38" s="88"/>
    </row>
    <row r="39" spans="1:4" ht="12.75">
      <c r="A39" s="87"/>
      <c r="B39" s="88"/>
      <c r="C39" s="88"/>
      <c r="D39" s="88"/>
    </row>
    <row r="40" spans="1:4" ht="12.75">
      <c r="A40" s="87"/>
      <c r="B40" s="88"/>
      <c r="C40" s="88"/>
      <c r="D40" s="88"/>
    </row>
    <row r="41" spans="1:4" ht="12.75">
      <c r="A41" s="87"/>
      <c r="B41" s="88"/>
      <c r="C41" s="88"/>
      <c r="D41" s="88"/>
    </row>
    <row r="42" spans="1:4" ht="12.75">
      <c r="A42" s="87"/>
      <c r="B42" s="88"/>
      <c r="C42" s="88"/>
      <c r="D42" s="88"/>
    </row>
    <row r="43" spans="1:4" ht="12.75">
      <c r="A43" s="87"/>
      <c r="B43" s="88"/>
      <c r="C43" s="88"/>
      <c r="D43" s="88"/>
    </row>
    <row r="44" spans="1:4" ht="12.75">
      <c r="A44" s="87"/>
      <c r="B44" s="88"/>
      <c r="C44" s="88"/>
      <c r="D44" s="88"/>
    </row>
    <row r="45" spans="1:4" ht="12.75">
      <c r="A45" s="87"/>
      <c r="B45" s="88"/>
      <c r="C45" s="88"/>
      <c r="D45" s="88"/>
    </row>
    <row r="46" spans="1:4" ht="12.75">
      <c r="A46" s="90"/>
      <c r="B46" s="91"/>
      <c r="C46" s="91"/>
      <c r="D46" s="91"/>
    </row>
    <row r="47" spans="1:4" ht="12.75">
      <c r="A47" s="90"/>
      <c r="B47" s="91"/>
      <c r="C47" s="91"/>
      <c r="D47" s="91"/>
    </row>
  </sheetData>
  <printOptions horizontalCentered="1"/>
  <pageMargins left="1.05" right="0.75" top="1.23" bottom="1" header="0.5" footer="0.5"/>
  <pageSetup horizontalDpi="300" verticalDpi="300" orientation="portrait" r:id="rId1"/>
  <headerFooter alignWithMargins="0">
    <oddHeader>&amp;C&amp;"MS Sans Serif,Bold"&amp;18 2002 EPA SO2 ALLOWANCE AUCTION
&amp;12 &amp;13 7 YEAR  ADVANCE  AUCTION BIDS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0"/>
  <sheetViews>
    <sheetView workbookViewId="0" topLeftCell="A44">
      <selection activeCell="B58" sqref="B58"/>
    </sheetView>
  </sheetViews>
  <sheetFormatPr defaultColWidth="9.140625" defaultRowHeight="12.75"/>
  <cols>
    <col min="1" max="1" width="11.140625" style="89" customWidth="1"/>
    <col min="2" max="2" width="43.57421875" style="0" customWidth="1"/>
    <col min="3" max="3" width="12.28125" style="0" customWidth="1"/>
    <col min="4" max="4" width="12.421875" style="0" customWidth="1"/>
  </cols>
  <sheetData>
    <row r="1" spans="1:4" ht="15.75">
      <c r="A1" s="79" t="s">
        <v>52</v>
      </c>
      <c r="B1" s="93" t="s">
        <v>5</v>
      </c>
      <c r="C1" s="80" t="s">
        <v>0</v>
      </c>
      <c r="D1" s="81" t="s">
        <v>4</v>
      </c>
    </row>
    <row r="2" spans="1:4" ht="12.75">
      <c r="A2" s="98">
        <v>215</v>
      </c>
      <c r="B2" s="1" t="s">
        <v>24</v>
      </c>
      <c r="C2" s="2">
        <v>3</v>
      </c>
      <c r="D2" s="4">
        <f>C2</f>
        <v>3</v>
      </c>
    </row>
    <row r="3" spans="1:4" ht="12.75">
      <c r="A3" s="98">
        <v>200</v>
      </c>
      <c r="B3" s="1" t="s">
        <v>25</v>
      </c>
      <c r="C3" s="2">
        <v>1</v>
      </c>
      <c r="D3" s="4">
        <f aca="true" t="shared" si="0" ref="D3:D54">C3+D2</f>
        <v>4</v>
      </c>
    </row>
    <row r="4" spans="1:4" ht="12.75">
      <c r="A4" s="98">
        <v>200</v>
      </c>
      <c r="B4" s="1" t="s">
        <v>26</v>
      </c>
      <c r="C4" s="2">
        <v>1</v>
      </c>
      <c r="D4" s="4">
        <f t="shared" si="0"/>
        <v>5</v>
      </c>
    </row>
    <row r="5" spans="1:4" ht="12.75">
      <c r="A5" s="98">
        <v>200</v>
      </c>
      <c r="B5" s="1" t="s">
        <v>27</v>
      </c>
      <c r="C5" s="2">
        <v>1</v>
      </c>
      <c r="D5" s="4">
        <f t="shared" si="0"/>
        <v>6</v>
      </c>
    </row>
    <row r="6" spans="1:4" ht="12.75">
      <c r="A6" s="98">
        <v>190</v>
      </c>
      <c r="B6" s="1" t="s">
        <v>28</v>
      </c>
      <c r="C6" s="2">
        <v>1</v>
      </c>
      <c r="D6" s="4">
        <f t="shared" si="0"/>
        <v>7</v>
      </c>
    </row>
    <row r="7" spans="1:4" ht="12.75">
      <c r="A7" s="98">
        <v>186</v>
      </c>
      <c r="B7" s="1" t="s">
        <v>2</v>
      </c>
      <c r="C7" s="2">
        <v>5</v>
      </c>
      <c r="D7" s="4">
        <f t="shared" si="0"/>
        <v>12</v>
      </c>
    </row>
    <row r="8" spans="1:4" ht="12.75">
      <c r="A8" s="98">
        <v>186</v>
      </c>
      <c r="B8" s="1" t="s">
        <v>29</v>
      </c>
      <c r="C8" s="2">
        <v>10</v>
      </c>
      <c r="D8" s="4">
        <f t="shared" si="0"/>
        <v>22</v>
      </c>
    </row>
    <row r="9" spans="1:4" ht="12.75">
      <c r="A9" s="98">
        <v>185</v>
      </c>
      <c r="B9" s="1" t="s">
        <v>1</v>
      </c>
      <c r="C9" s="2">
        <v>10</v>
      </c>
      <c r="D9" s="4">
        <f t="shared" si="0"/>
        <v>32</v>
      </c>
    </row>
    <row r="10" spans="1:4" ht="12.75">
      <c r="A10" s="98">
        <v>185</v>
      </c>
      <c r="B10" s="1" t="s">
        <v>30</v>
      </c>
      <c r="C10" s="2">
        <v>1</v>
      </c>
      <c r="D10" s="4">
        <f t="shared" si="0"/>
        <v>33</v>
      </c>
    </row>
    <row r="11" spans="1:4" ht="12.75">
      <c r="A11" s="98">
        <v>184</v>
      </c>
      <c r="B11" s="1" t="s">
        <v>2</v>
      </c>
      <c r="C11" s="2">
        <v>4</v>
      </c>
      <c r="D11" s="4">
        <f t="shared" si="0"/>
        <v>37</v>
      </c>
    </row>
    <row r="12" spans="1:4" ht="12.75">
      <c r="A12" s="98">
        <v>182</v>
      </c>
      <c r="B12" s="1" t="s">
        <v>31</v>
      </c>
      <c r="C12" s="2">
        <v>1</v>
      </c>
      <c r="D12" s="4">
        <f t="shared" si="0"/>
        <v>38</v>
      </c>
    </row>
    <row r="13" spans="1:4" ht="12.75">
      <c r="A13" s="98">
        <v>180</v>
      </c>
      <c r="B13" s="1" t="s">
        <v>32</v>
      </c>
      <c r="C13" s="2">
        <v>1</v>
      </c>
      <c r="D13" s="4">
        <f t="shared" si="0"/>
        <v>39</v>
      </c>
    </row>
    <row r="14" spans="1:4" ht="12.75">
      <c r="A14" s="98">
        <v>180</v>
      </c>
      <c r="B14" s="1" t="s">
        <v>33</v>
      </c>
      <c r="C14" s="2">
        <v>1</v>
      </c>
      <c r="D14" s="4">
        <f t="shared" si="0"/>
        <v>40</v>
      </c>
    </row>
    <row r="15" spans="1:4" ht="12.75">
      <c r="A15" s="98">
        <v>180</v>
      </c>
      <c r="B15" s="1" t="s">
        <v>34</v>
      </c>
      <c r="C15" s="2">
        <v>1</v>
      </c>
      <c r="D15" s="2">
        <f t="shared" si="0"/>
        <v>41</v>
      </c>
    </row>
    <row r="16" spans="1:4" ht="12.75">
      <c r="A16" s="98">
        <v>180</v>
      </c>
      <c r="B16" s="1" t="s">
        <v>35</v>
      </c>
      <c r="C16" s="2">
        <v>3</v>
      </c>
      <c r="D16" s="4">
        <f t="shared" si="0"/>
        <v>44</v>
      </c>
    </row>
    <row r="17" spans="1:4" ht="12.75">
      <c r="A17" s="98">
        <v>180</v>
      </c>
      <c r="B17" s="1" t="s">
        <v>36</v>
      </c>
      <c r="C17" s="2">
        <v>1</v>
      </c>
      <c r="D17" s="4">
        <f t="shared" si="0"/>
        <v>45</v>
      </c>
    </row>
    <row r="18" spans="1:4" ht="12.75">
      <c r="A18" s="98">
        <v>176</v>
      </c>
      <c r="B18" s="1" t="s">
        <v>37</v>
      </c>
      <c r="C18" s="2">
        <v>5000</v>
      </c>
      <c r="D18" s="4">
        <f t="shared" si="0"/>
        <v>5045</v>
      </c>
    </row>
    <row r="19" spans="1:4" ht="12.75">
      <c r="A19" s="98">
        <v>174.5</v>
      </c>
      <c r="B19" s="1" t="s">
        <v>37</v>
      </c>
      <c r="C19" s="2">
        <v>5000</v>
      </c>
      <c r="D19" s="4">
        <f t="shared" si="0"/>
        <v>10045</v>
      </c>
    </row>
    <row r="20" spans="1:4" ht="12.75">
      <c r="A20" s="98">
        <v>174</v>
      </c>
      <c r="B20" s="1" t="s">
        <v>38</v>
      </c>
      <c r="C20" s="2">
        <v>2500</v>
      </c>
      <c r="D20" s="4">
        <f t="shared" si="0"/>
        <v>12545</v>
      </c>
    </row>
    <row r="21" spans="1:4" ht="12.75">
      <c r="A21" s="98">
        <v>174</v>
      </c>
      <c r="B21" s="31" t="s">
        <v>37</v>
      </c>
      <c r="C21" s="2">
        <v>10000</v>
      </c>
      <c r="D21" s="4">
        <f t="shared" si="0"/>
        <v>22545</v>
      </c>
    </row>
    <row r="22" spans="1:4" ht="12.75">
      <c r="A22" s="98">
        <v>173.11</v>
      </c>
      <c r="B22" s="1" t="s">
        <v>39</v>
      </c>
      <c r="C22" s="2">
        <v>700</v>
      </c>
      <c r="D22" s="4">
        <f t="shared" si="0"/>
        <v>23245</v>
      </c>
    </row>
    <row r="23" spans="1:4" ht="12.75">
      <c r="A23" s="98">
        <v>173</v>
      </c>
      <c r="B23" s="1" t="s">
        <v>38</v>
      </c>
      <c r="C23" s="2">
        <v>2500</v>
      </c>
      <c r="D23" s="4">
        <f t="shared" si="0"/>
        <v>25745</v>
      </c>
    </row>
    <row r="24" spans="1:4" ht="12.75">
      <c r="A24" s="98">
        <v>172.11</v>
      </c>
      <c r="B24" s="1" t="s">
        <v>39</v>
      </c>
      <c r="C24" s="2">
        <v>700</v>
      </c>
      <c r="D24" s="4">
        <f t="shared" si="0"/>
        <v>26445</v>
      </c>
    </row>
    <row r="25" spans="1:4" ht="12.75">
      <c r="A25" s="98">
        <v>172</v>
      </c>
      <c r="B25" s="1" t="s">
        <v>38</v>
      </c>
      <c r="C25" s="2">
        <v>2500</v>
      </c>
      <c r="D25" s="4">
        <f t="shared" si="0"/>
        <v>28945</v>
      </c>
    </row>
    <row r="26" spans="1:4" ht="12.75">
      <c r="A26" s="98">
        <v>172</v>
      </c>
      <c r="B26" s="1" t="s">
        <v>40</v>
      </c>
      <c r="C26" s="2">
        <v>25000</v>
      </c>
      <c r="D26" s="4">
        <f t="shared" si="0"/>
        <v>53945</v>
      </c>
    </row>
    <row r="27" spans="1:4" ht="12.75">
      <c r="A27" s="98">
        <v>171.11</v>
      </c>
      <c r="B27" s="1" t="s">
        <v>39</v>
      </c>
      <c r="C27" s="2">
        <v>700</v>
      </c>
      <c r="D27" s="4">
        <f t="shared" si="0"/>
        <v>54645</v>
      </c>
    </row>
    <row r="28" spans="1:4" ht="12.75">
      <c r="A28" s="98">
        <v>171</v>
      </c>
      <c r="B28" s="1" t="s">
        <v>38</v>
      </c>
      <c r="C28" s="2">
        <v>2500</v>
      </c>
      <c r="D28" s="4">
        <f t="shared" si="0"/>
        <v>57145</v>
      </c>
    </row>
    <row r="29" spans="1:4" ht="12.75">
      <c r="A29" s="98">
        <v>170.14</v>
      </c>
      <c r="B29" s="1" t="s">
        <v>38</v>
      </c>
      <c r="C29" s="2">
        <v>2500</v>
      </c>
      <c r="D29" s="4">
        <f t="shared" si="0"/>
        <v>59645</v>
      </c>
    </row>
    <row r="30" spans="1:4" ht="12.75">
      <c r="A30" s="98">
        <v>170.11</v>
      </c>
      <c r="B30" s="1" t="s">
        <v>39</v>
      </c>
      <c r="C30" s="2">
        <v>750</v>
      </c>
      <c r="D30" s="4">
        <f t="shared" si="0"/>
        <v>60395</v>
      </c>
    </row>
    <row r="31" spans="1:4" ht="12.75">
      <c r="A31" s="98">
        <v>170</v>
      </c>
      <c r="B31" s="1" t="s">
        <v>34</v>
      </c>
      <c r="C31" s="2">
        <v>1</v>
      </c>
      <c r="D31" s="4">
        <f t="shared" si="0"/>
        <v>60396</v>
      </c>
    </row>
    <row r="32" spans="1:4" ht="12.75">
      <c r="A32" s="98">
        <v>170</v>
      </c>
      <c r="B32" s="1" t="s">
        <v>41</v>
      </c>
      <c r="C32" s="2">
        <v>2500</v>
      </c>
      <c r="D32" s="4">
        <f t="shared" si="0"/>
        <v>62896</v>
      </c>
    </row>
    <row r="33" spans="1:4" ht="12.75">
      <c r="A33" s="98">
        <v>169.1</v>
      </c>
      <c r="B33" s="1" t="s">
        <v>38</v>
      </c>
      <c r="C33" s="2">
        <v>2500</v>
      </c>
      <c r="D33" s="4">
        <f t="shared" si="0"/>
        <v>65396</v>
      </c>
    </row>
    <row r="34" spans="1:4" ht="12.75">
      <c r="A34" s="98">
        <v>168.25</v>
      </c>
      <c r="B34" s="1" t="s">
        <v>38</v>
      </c>
      <c r="C34" s="2">
        <v>2500</v>
      </c>
      <c r="D34" s="4">
        <f t="shared" si="0"/>
        <v>67896</v>
      </c>
    </row>
    <row r="35" spans="1:4" ht="12.75">
      <c r="A35" s="98">
        <v>168.11</v>
      </c>
      <c r="B35" s="1" t="s">
        <v>39</v>
      </c>
      <c r="C35" s="2">
        <v>750</v>
      </c>
      <c r="D35" s="4">
        <f t="shared" si="0"/>
        <v>68646</v>
      </c>
    </row>
    <row r="36" spans="1:4" ht="12.75">
      <c r="A36" s="98">
        <v>167</v>
      </c>
      <c r="B36" s="1" t="s">
        <v>37</v>
      </c>
      <c r="C36" s="2">
        <v>5000</v>
      </c>
      <c r="D36" s="4">
        <f t="shared" si="0"/>
        <v>73646</v>
      </c>
    </row>
    <row r="37" spans="1:4" ht="12.75">
      <c r="A37" s="98">
        <v>166.25</v>
      </c>
      <c r="B37" s="1" t="s">
        <v>38</v>
      </c>
      <c r="C37" s="2">
        <v>2500</v>
      </c>
      <c r="D37" s="4">
        <f t="shared" si="0"/>
        <v>76146</v>
      </c>
    </row>
    <row r="38" spans="1:4" ht="12.75">
      <c r="A38" s="98">
        <v>166.11</v>
      </c>
      <c r="B38" s="1" t="s">
        <v>39</v>
      </c>
      <c r="C38" s="2">
        <v>750</v>
      </c>
      <c r="D38" s="4">
        <f t="shared" si="0"/>
        <v>76896</v>
      </c>
    </row>
    <row r="39" spans="1:4" ht="12.75">
      <c r="A39" s="98">
        <v>165</v>
      </c>
      <c r="B39" s="1" t="s">
        <v>41</v>
      </c>
      <c r="C39" s="2">
        <v>2500</v>
      </c>
      <c r="D39" s="4">
        <f t="shared" si="0"/>
        <v>79396</v>
      </c>
    </row>
    <row r="40" spans="1:4" ht="12.75">
      <c r="A40" s="98">
        <v>164.25</v>
      </c>
      <c r="B40" s="1" t="s">
        <v>38</v>
      </c>
      <c r="C40" s="2">
        <v>2500</v>
      </c>
      <c r="D40" s="4">
        <f t="shared" si="0"/>
        <v>81896</v>
      </c>
    </row>
    <row r="41" spans="1:4" ht="12.75">
      <c r="A41" s="98">
        <v>164.11</v>
      </c>
      <c r="B41" s="1" t="s">
        <v>39</v>
      </c>
      <c r="C41" s="2">
        <v>750</v>
      </c>
      <c r="D41" s="4">
        <f t="shared" si="0"/>
        <v>82646</v>
      </c>
    </row>
    <row r="42" spans="1:4" ht="12.75">
      <c r="A42" s="98">
        <v>162.11</v>
      </c>
      <c r="B42" s="1" t="s">
        <v>39</v>
      </c>
      <c r="C42" s="2">
        <v>750</v>
      </c>
      <c r="D42" s="4">
        <f t="shared" si="0"/>
        <v>83396</v>
      </c>
    </row>
    <row r="43" spans="1:4" ht="12.75">
      <c r="A43" s="98">
        <v>162</v>
      </c>
      <c r="B43" s="1" t="s">
        <v>38</v>
      </c>
      <c r="C43" s="2">
        <v>10000</v>
      </c>
      <c r="D43" s="4">
        <f t="shared" si="0"/>
        <v>93396</v>
      </c>
    </row>
    <row r="44" spans="1:4" ht="12.75">
      <c r="A44" s="98">
        <v>161.25</v>
      </c>
      <c r="B44" s="1" t="s">
        <v>38</v>
      </c>
      <c r="C44" s="2">
        <v>10000</v>
      </c>
      <c r="D44" s="4">
        <f t="shared" si="0"/>
        <v>103396</v>
      </c>
    </row>
    <row r="45" spans="1:4" ht="12.75">
      <c r="A45" s="98">
        <v>161</v>
      </c>
      <c r="B45" s="1" t="s">
        <v>37</v>
      </c>
      <c r="C45" s="2">
        <v>5000</v>
      </c>
      <c r="D45" s="4">
        <f t="shared" si="0"/>
        <v>108396</v>
      </c>
    </row>
    <row r="46" spans="1:4" ht="12.75">
      <c r="A46" s="98">
        <v>161</v>
      </c>
      <c r="B46" s="1" t="s">
        <v>42</v>
      </c>
      <c r="C46" s="2">
        <v>10000</v>
      </c>
      <c r="D46" s="4">
        <f t="shared" si="0"/>
        <v>118396</v>
      </c>
    </row>
    <row r="47" spans="1:4" ht="13.5" thickBot="1">
      <c r="A47" s="99">
        <v>160.5</v>
      </c>
      <c r="B47" s="32" t="s">
        <v>55</v>
      </c>
      <c r="C47" s="33">
        <v>10000</v>
      </c>
      <c r="D47" s="34">
        <f t="shared" si="0"/>
        <v>128396</v>
      </c>
    </row>
    <row r="48" spans="1:4" ht="12.75">
      <c r="A48" s="98">
        <v>160.11</v>
      </c>
      <c r="B48" s="104"/>
      <c r="C48" s="2">
        <v>750</v>
      </c>
      <c r="D48" s="4">
        <f t="shared" si="0"/>
        <v>129146</v>
      </c>
    </row>
    <row r="49" spans="1:4" ht="12.75">
      <c r="A49" s="98">
        <v>160</v>
      </c>
      <c r="B49" s="1"/>
      <c r="C49" s="2">
        <v>10000</v>
      </c>
      <c r="D49" s="4">
        <f t="shared" si="0"/>
        <v>139146</v>
      </c>
    </row>
    <row r="50" spans="1:4" ht="12.75">
      <c r="A50" s="98">
        <v>158.11</v>
      </c>
      <c r="B50" s="1"/>
      <c r="C50" s="2">
        <v>750</v>
      </c>
      <c r="D50" s="4">
        <f t="shared" si="0"/>
        <v>139896</v>
      </c>
    </row>
    <row r="51" spans="1:4" ht="12.75">
      <c r="A51" s="98">
        <v>156</v>
      </c>
      <c r="B51" s="1"/>
      <c r="C51" s="2">
        <v>10000</v>
      </c>
      <c r="D51" s="4">
        <f t="shared" si="0"/>
        <v>149896</v>
      </c>
    </row>
    <row r="52" spans="1:4" ht="12.75">
      <c r="A52" s="98">
        <v>155.66</v>
      </c>
      <c r="B52" s="1"/>
      <c r="C52" s="2">
        <v>25000</v>
      </c>
      <c r="D52" s="4">
        <f t="shared" si="0"/>
        <v>174896</v>
      </c>
    </row>
    <row r="53" spans="1:4" ht="12.75">
      <c r="A53" s="98">
        <v>151.05</v>
      </c>
      <c r="B53" s="1"/>
      <c r="C53" s="2">
        <v>127388</v>
      </c>
      <c r="D53" s="4">
        <f t="shared" si="0"/>
        <v>302284</v>
      </c>
    </row>
    <row r="54" spans="1:4" ht="12.75">
      <c r="A54" s="98">
        <v>150</v>
      </c>
      <c r="B54" s="1"/>
      <c r="C54" s="2">
        <v>1</v>
      </c>
      <c r="D54" s="4">
        <f t="shared" si="0"/>
        <v>302285</v>
      </c>
    </row>
    <row r="55" spans="1:4" ht="12.75">
      <c r="A55" s="108"/>
      <c r="B55" s="1"/>
      <c r="C55" s="2"/>
      <c r="D55" s="4"/>
    </row>
    <row r="56" spans="1:4" ht="12.75">
      <c r="A56" s="5" t="s">
        <v>53</v>
      </c>
      <c r="B56" s="105"/>
      <c r="C56" s="2"/>
      <c r="D56" s="4"/>
    </row>
    <row r="57" spans="1:4" ht="12.75">
      <c r="A57" s="108"/>
      <c r="B57" s="1"/>
      <c r="C57" s="2"/>
      <c r="D57" s="4"/>
    </row>
    <row r="58" spans="1:4" ht="12.75">
      <c r="A58" s="108"/>
      <c r="B58" s="1"/>
      <c r="C58" s="2"/>
      <c r="D58" s="4"/>
    </row>
    <row r="59" spans="1:4" ht="12.75">
      <c r="A59" s="108"/>
      <c r="B59" s="1"/>
      <c r="C59" s="2"/>
      <c r="D59" s="4"/>
    </row>
    <row r="60" spans="1:4" ht="12.75">
      <c r="A60" s="108"/>
      <c r="B60" s="1"/>
      <c r="C60" s="2"/>
      <c r="D60" s="4"/>
    </row>
    <row r="61" spans="1:4" ht="12.75">
      <c r="A61" s="108"/>
      <c r="B61" s="1"/>
      <c r="C61" s="2"/>
      <c r="D61" s="4"/>
    </row>
    <row r="62" spans="1:4" ht="12.75">
      <c r="A62" s="108"/>
      <c r="B62" s="1"/>
      <c r="C62" s="2"/>
      <c r="D62" s="4"/>
    </row>
    <row r="63" spans="1:4" ht="12.75">
      <c r="A63" s="108"/>
      <c r="B63" s="1"/>
      <c r="C63" s="2"/>
      <c r="D63" s="4"/>
    </row>
    <row r="64" spans="1:4" ht="12.75">
      <c r="A64" s="108"/>
      <c r="B64" s="1"/>
      <c r="C64" s="2"/>
      <c r="D64" s="4"/>
    </row>
    <row r="65" spans="1:4" ht="12.75">
      <c r="A65" s="108"/>
      <c r="B65" s="1"/>
      <c r="C65" s="2"/>
      <c r="D65" s="4"/>
    </row>
    <row r="66" spans="1:4" ht="12.75">
      <c r="A66" s="108"/>
      <c r="B66" s="1"/>
      <c r="C66" s="2"/>
      <c r="D66" s="4"/>
    </row>
    <row r="67" spans="1:4" ht="12.75">
      <c r="A67" s="108"/>
      <c r="B67" s="1"/>
      <c r="C67" s="2"/>
      <c r="D67" s="4"/>
    </row>
    <row r="68" spans="1:4" ht="12.75">
      <c r="A68" s="108"/>
      <c r="B68" s="1"/>
      <c r="C68" s="2"/>
      <c r="D68" s="4"/>
    </row>
    <row r="69" spans="1:4" ht="12.75">
      <c r="A69" s="108"/>
      <c r="B69" s="1"/>
      <c r="C69" s="2"/>
      <c r="D69" s="4"/>
    </row>
    <row r="70" spans="1:4" ht="12.75">
      <c r="A70" s="108"/>
      <c r="B70" s="1"/>
      <c r="C70" s="2"/>
      <c r="D70" s="4"/>
    </row>
    <row r="71" spans="1:4" ht="12.75">
      <c r="A71" s="108"/>
      <c r="B71" s="1"/>
      <c r="C71" s="2"/>
      <c r="D71" s="4"/>
    </row>
    <row r="72" spans="1:4" ht="12.75">
      <c r="A72" s="108"/>
      <c r="B72" s="1"/>
      <c r="C72" s="2"/>
      <c r="D72" s="4"/>
    </row>
    <row r="73" spans="1:4" ht="12.75">
      <c r="A73" s="108"/>
      <c r="B73" s="1"/>
      <c r="C73" s="2"/>
      <c r="D73" s="4"/>
    </row>
    <row r="74" spans="1:4" ht="12.75">
      <c r="A74" s="108"/>
      <c r="B74" s="1"/>
      <c r="C74" s="2"/>
      <c r="D74" s="4"/>
    </row>
    <row r="75" spans="1:4" ht="12.75">
      <c r="A75" s="108"/>
      <c r="B75" s="1"/>
      <c r="C75" s="2"/>
      <c r="D75" s="4"/>
    </row>
    <row r="76" spans="1:4" ht="12.75">
      <c r="A76" s="108"/>
      <c r="B76" s="1"/>
      <c r="C76" s="2"/>
      <c r="D76" s="4"/>
    </row>
    <row r="77" spans="1:4" ht="12.75">
      <c r="A77" s="108"/>
      <c r="B77" s="1"/>
      <c r="C77" s="2"/>
      <c r="D77" s="4"/>
    </row>
    <row r="78" spans="1:4" ht="12.75">
      <c r="A78" s="108"/>
      <c r="B78" s="1"/>
      <c r="C78" s="2"/>
      <c r="D78" s="4"/>
    </row>
    <row r="79" spans="1:4" ht="12.75">
      <c r="A79" s="108"/>
      <c r="B79" s="1"/>
      <c r="C79" s="2"/>
      <c r="D79" s="4"/>
    </row>
    <row r="80" spans="1:4" ht="12.75">
      <c r="A80" s="108"/>
      <c r="B80" s="1"/>
      <c r="C80" s="2"/>
      <c r="D80" s="4"/>
    </row>
    <row r="81" spans="1:4" ht="12.75">
      <c r="A81" s="108"/>
      <c r="B81" s="1"/>
      <c r="C81" s="2"/>
      <c r="D81" s="4"/>
    </row>
    <row r="82" spans="1:4" ht="12.75">
      <c r="A82" s="108"/>
      <c r="B82" s="1"/>
      <c r="C82" s="2"/>
      <c r="D82" s="4"/>
    </row>
    <row r="83" spans="1:4" ht="12.75">
      <c r="A83" s="108"/>
      <c r="B83" s="1"/>
      <c r="C83" s="2"/>
      <c r="D83" s="4"/>
    </row>
    <row r="84" spans="1:4" ht="12.75">
      <c r="A84" s="108"/>
      <c r="B84" s="1"/>
      <c r="C84" s="2"/>
      <c r="D84" s="4"/>
    </row>
    <row r="85" spans="1:4" ht="12.75">
      <c r="A85" s="108"/>
      <c r="B85" s="1"/>
      <c r="C85" s="2"/>
      <c r="D85" s="4"/>
    </row>
    <row r="86" spans="1:4" ht="12.75">
      <c r="A86" s="108"/>
      <c r="B86" s="1"/>
      <c r="C86" s="2"/>
      <c r="D86" s="4"/>
    </row>
    <row r="87" spans="1:4" ht="12.75">
      <c r="A87" s="108"/>
      <c r="B87" s="1"/>
      <c r="C87" s="2"/>
      <c r="D87" s="4"/>
    </row>
    <row r="88" spans="1:4" ht="12.75">
      <c r="A88" s="106"/>
      <c r="B88" s="106"/>
      <c r="C88" s="107"/>
      <c r="D88" s="107"/>
    </row>
    <row r="89" spans="1:4" ht="12.75">
      <c r="A89" s="5"/>
      <c r="B89" s="106"/>
      <c r="C89" s="107"/>
      <c r="D89" s="107"/>
    </row>
    <row r="90" spans="1:4" ht="12.75">
      <c r="A90" s="106"/>
      <c r="B90" s="107"/>
      <c r="C90" s="107"/>
      <c r="D90" s="107"/>
    </row>
    <row r="91" spans="2:4" ht="12.75">
      <c r="B91" s="107"/>
      <c r="C91" s="107"/>
      <c r="D91" s="107"/>
    </row>
    <row r="92" spans="2:4" ht="12.75">
      <c r="B92" s="107"/>
      <c r="C92" s="107"/>
      <c r="D92" s="107"/>
    </row>
    <row r="93" spans="2:4" ht="12.75">
      <c r="B93" s="107"/>
      <c r="C93" s="107"/>
      <c r="D93" s="107"/>
    </row>
    <row r="94" spans="2:4" ht="12.75">
      <c r="B94" s="107"/>
      <c r="C94" s="107"/>
      <c r="D94" s="107"/>
    </row>
    <row r="95" spans="2:4" ht="12.75">
      <c r="B95" s="107"/>
      <c r="C95" s="107"/>
      <c r="D95" s="107"/>
    </row>
    <row r="96" spans="2:4" ht="12.75">
      <c r="B96" s="107"/>
      <c r="C96" s="107"/>
      <c r="D96" s="107"/>
    </row>
    <row r="97" ht="12.75">
      <c r="B97" s="107"/>
    </row>
    <row r="98" ht="12.75">
      <c r="B98" s="107"/>
    </row>
    <row r="99" ht="12.75">
      <c r="B99" s="107"/>
    </row>
    <row r="100" ht="12.75">
      <c r="B100" s="107"/>
    </row>
    <row r="101" ht="12.75">
      <c r="B101" s="107"/>
    </row>
    <row r="102" ht="12.75">
      <c r="B102" s="107"/>
    </row>
    <row r="103" ht="12.75">
      <c r="B103" s="107"/>
    </row>
    <row r="104" ht="12.75">
      <c r="B104" s="107"/>
    </row>
    <row r="105" ht="12.75">
      <c r="B105" s="107"/>
    </row>
    <row r="106" ht="12.75">
      <c r="B106" s="107"/>
    </row>
    <row r="107" ht="12.75">
      <c r="B107" s="107"/>
    </row>
    <row r="108" ht="12.75">
      <c r="B108" s="107"/>
    </row>
    <row r="109" ht="12.75">
      <c r="B109" s="107"/>
    </row>
    <row r="110" ht="12.75">
      <c r="B110" s="107"/>
    </row>
    <row r="111" ht="12.75">
      <c r="B111" s="107"/>
    </row>
    <row r="112" ht="12.75">
      <c r="B112" s="107"/>
    </row>
    <row r="113" ht="12.75">
      <c r="B113" s="107"/>
    </row>
    <row r="114" ht="12.75">
      <c r="B114" s="107"/>
    </row>
    <row r="115" ht="12.75">
      <c r="B115" s="107"/>
    </row>
    <row r="116" ht="12.75">
      <c r="B116" s="107"/>
    </row>
    <row r="117" ht="12.75">
      <c r="B117" s="107"/>
    </row>
    <row r="118" ht="12.75">
      <c r="B118" s="107"/>
    </row>
    <row r="119" ht="12.75">
      <c r="B119" s="107"/>
    </row>
    <row r="120" ht="12.75">
      <c r="B120" s="107"/>
    </row>
  </sheetData>
  <printOptions/>
  <pageMargins left="0.75" right="0.75" top="1.16" bottom="1" header="0.5" footer="0.5"/>
  <pageSetup horizontalDpi="300" verticalDpi="300" orientation="portrait" r:id="rId1"/>
  <headerFooter alignWithMargins="0">
    <oddHeader>&amp;C&amp;"MS Sans Serif,Bold"&amp;18 2002 EPA SO2 ALLOWANCE AUCTION
&amp;13SPOT AUCTION BIDS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2.7109375" style="94" customWidth="1"/>
    <col min="2" max="2" width="10.00390625" style="94" customWidth="1"/>
    <col min="3" max="3" width="12.7109375" style="94" customWidth="1"/>
    <col min="4" max="4" width="12.7109375" style="95" customWidth="1"/>
    <col min="5" max="5" width="20.8515625" style="94" customWidth="1"/>
    <col min="6" max="8" width="12.7109375" style="94" customWidth="1"/>
    <col min="9" max="16384" width="9.140625" style="94" customWidth="1"/>
  </cols>
  <sheetData>
    <row r="1" spans="1:5" ht="15">
      <c r="A1" s="109"/>
      <c r="B1" s="109"/>
      <c r="C1" s="109"/>
      <c r="D1" s="110"/>
      <c r="E1" s="109"/>
    </row>
    <row r="2" spans="1:5" ht="15.75">
      <c r="A2" s="109"/>
      <c r="B2" s="109"/>
      <c r="C2" s="122" t="s">
        <v>56</v>
      </c>
      <c r="D2" s="123"/>
      <c r="E2" s="123"/>
    </row>
    <row r="3" spans="1:5" ht="15">
      <c r="A3" s="109"/>
      <c r="B3" s="109"/>
      <c r="C3" s="109"/>
      <c r="D3" s="110"/>
      <c r="E3" s="109"/>
    </row>
    <row r="4" spans="1:6" ht="15.75">
      <c r="A4" s="23"/>
      <c r="B4" s="23"/>
      <c r="C4" s="112"/>
      <c r="D4" s="113"/>
      <c r="E4" s="114" t="s">
        <v>57</v>
      </c>
      <c r="F4"/>
    </row>
    <row r="5" spans="1:6" ht="15.75">
      <c r="A5" s="23"/>
      <c r="B5" s="23"/>
      <c r="C5" s="115" t="s">
        <v>58</v>
      </c>
      <c r="D5" s="116" t="s">
        <v>59</v>
      </c>
      <c r="E5" s="115" t="s">
        <v>3</v>
      </c>
      <c r="F5"/>
    </row>
    <row r="6" spans="1:6" ht="15.75">
      <c r="A6" s="23"/>
      <c r="B6" s="23"/>
      <c r="C6" s="117"/>
      <c r="D6" s="118"/>
      <c r="E6" s="23"/>
      <c r="F6"/>
    </row>
    <row r="7" spans="1:6" ht="15.75">
      <c r="A7" s="23"/>
      <c r="B7" s="23"/>
      <c r="C7" s="117" t="s">
        <v>60</v>
      </c>
      <c r="D7" s="111" t="s">
        <v>62</v>
      </c>
      <c r="E7" s="111">
        <v>2388</v>
      </c>
      <c r="F7"/>
    </row>
    <row r="8" spans="1:6" ht="15.75">
      <c r="A8" s="23"/>
      <c r="B8" s="23"/>
      <c r="C8" s="109"/>
      <c r="D8" s="110"/>
      <c r="E8" s="109"/>
      <c r="F8"/>
    </row>
    <row r="9" spans="1:6" ht="15.75">
      <c r="A9" s="23"/>
      <c r="B9" s="23"/>
      <c r="C9" s="109" t="s">
        <v>64</v>
      </c>
      <c r="D9" s="110"/>
      <c r="E9" s="109"/>
      <c r="F9"/>
    </row>
    <row r="10" spans="1:6" ht="15.75">
      <c r="A10" s="23"/>
      <c r="B10" s="23"/>
      <c r="C10" s="109" t="s">
        <v>65</v>
      </c>
      <c r="D10" s="110"/>
      <c r="E10" s="109"/>
      <c r="F10"/>
    </row>
    <row r="11" spans="1:6" ht="15.75">
      <c r="A11" s="23"/>
      <c r="B11" s="23"/>
      <c r="C11" s="109"/>
      <c r="D11" s="110"/>
      <c r="E11" s="109"/>
      <c r="F11"/>
    </row>
    <row r="12" spans="1:5" ht="15">
      <c r="A12" s="109"/>
      <c r="B12" s="109"/>
      <c r="C12" s="109"/>
      <c r="D12" s="110"/>
      <c r="E12" s="109"/>
    </row>
    <row r="13" spans="1:5" ht="15">
      <c r="A13" s="109"/>
      <c r="B13" s="109"/>
      <c r="C13" s="109"/>
      <c r="D13" s="110"/>
      <c r="E13" s="109"/>
    </row>
    <row r="14" spans="1:5" ht="15">
      <c r="A14" s="109"/>
      <c r="B14" s="109"/>
      <c r="C14" s="109"/>
      <c r="D14" s="110"/>
      <c r="E14" s="109"/>
    </row>
    <row r="15" spans="1:5" ht="15">
      <c r="A15" s="109"/>
      <c r="B15" s="109"/>
      <c r="C15" s="109"/>
      <c r="D15" s="110"/>
      <c r="E15" s="109"/>
    </row>
    <row r="16" spans="1:5" ht="15.75">
      <c r="A16" s="109"/>
      <c r="B16" s="109"/>
      <c r="C16" s="122" t="s">
        <v>61</v>
      </c>
      <c r="D16" s="123"/>
      <c r="E16" s="123"/>
    </row>
    <row r="17" spans="1:5" ht="15">
      <c r="A17" s="109"/>
      <c r="B17" s="109"/>
      <c r="C17" s="109"/>
      <c r="D17" s="110"/>
      <c r="E17" s="109"/>
    </row>
    <row r="18" spans="1:5" ht="15.75">
      <c r="A18" s="109"/>
      <c r="B18" s="109"/>
      <c r="C18" s="112"/>
      <c r="D18" s="113"/>
      <c r="E18" s="114" t="s">
        <v>57</v>
      </c>
    </row>
    <row r="19" spans="1:5" ht="15.75">
      <c r="A19" s="109"/>
      <c r="B19" s="109"/>
      <c r="C19" s="115" t="s">
        <v>58</v>
      </c>
      <c r="D19" s="116" t="s">
        <v>59</v>
      </c>
      <c r="E19" s="115" t="s">
        <v>3</v>
      </c>
    </row>
    <row r="20" spans="1:5" ht="15.75">
      <c r="A20" s="109"/>
      <c r="B20" s="109"/>
      <c r="C20" s="23"/>
      <c r="D20" s="118"/>
      <c r="E20" s="23"/>
    </row>
    <row r="21" spans="1:5" ht="15.75">
      <c r="A21" s="23"/>
      <c r="B21" s="23"/>
      <c r="C21" s="117" t="s">
        <v>60</v>
      </c>
      <c r="D21" s="111" t="s">
        <v>62</v>
      </c>
      <c r="E21" s="111">
        <v>2388</v>
      </c>
    </row>
    <row r="22" spans="1:5" ht="15.75">
      <c r="A22" s="23"/>
      <c r="B22" s="23"/>
      <c r="C22" s="109"/>
      <c r="D22" s="110"/>
      <c r="E22" s="109"/>
    </row>
    <row r="23" spans="1:5" ht="15.75">
      <c r="A23" s="23"/>
      <c r="B23" s="23"/>
      <c r="C23" s="109" t="s">
        <v>63</v>
      </c>
      <c r="D23" s="110"/>
      <c r="E23" s="109"/>
    </row>
    <row r="24" spans="1:5" ht="15.75">
      <c r="A24" s="23"/>
      <c r="B24" s="23"/>
      <c r="C24" s="109" t="s">
        <v>66</v>
      </c>
      <c r="D24" s="110"/>
      <c r="E24" s="109"/>
    </row>
    <row r="25" spans="1:5" ht="15">
      <c r="A25" s="109"/>
      <c r="B25" s="109"/>
      <c r="C25" s="109"/>
      <c r="D25" s="110"/>
      <c r="E25" s="109"/>
    </row>
    <row r="26" spans="1:5" ht="15">
      <c r="A26" s="109"/>
      <c r="B26" s="109"/>
      <c r="C26" s="109"/>
      <c r="D26" s="110"/>
      <c r="E26" s="109"/>
    </row>
  </sheetData>
  <mergeCells count="2">
    <mergeCell ref="C2:E2"/>
    <mergeCell ref="C16:E16"/>
  </mergeCells>
  <printOptions/>
  <pageMargins left="0.75" right="0.75" top="1" bottom="1" header="0.5" footer="0.5"/>
  <pageSetup horizontalDpi="300" verticalDpi="300" orientation="portrait" r:id="rId1"/>
  <headerFooter alignWithMargins="0">
    <oddHeader xml:space="preserve">&amp;C&amp;"MS Sans Serif,Bold"&amp;18 2002 EPA SO2 Allowance Auction&amp;"MS Sans Serif,Regular"&amp;10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Cynthia  Walke</cp:lastModifiedBy>
  <cp:lastPrinted>2002-03-25T18:35:47Z</cp:lastPrinted>
  <dcterms:created xsi:type="dcterms:W3CDTF">1999-03-23T18:46:02Z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