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16" windowWidth="19140" windowHeight="10830" activeTab="1"/>
  </bookViews>
  <sheets>
    <sheet name="Summary" sheetId="1" r:id="rId1"/>
    <sheet name="Iow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<sst xmlns="http://schemas.openxmlformats.org/spreadsheetml/2006/main" count="263" uniqueCount="126">
  <si>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</si>
  <si>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</si>
  <si>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</si>
  <si>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</si>
  <si>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</si>
  <si>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</si>
  <si>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</si>
  <si>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</si>
  <si>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</si>
  <si>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</si>
  <si>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</si>
  <si>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</si>
  <si>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</si>
  <si>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</si>
  <si>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</si>
  <si>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</si>
  <si>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</si>
  <si>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</si>
  <si>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</si>
  <si>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</si>
  <si>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</si>
  <si>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</si>
  <si>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</si>
  <si>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</si>
  <si>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</si>
  <si>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</si>
  <si>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</si>
  <si>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</si>
  <si>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</si>
  <si>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</si>
  <si>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</si>
  <si>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</si>
  <si>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</si>
  <si>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</si>
  <si>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</si>
  <si>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</si>
  <si>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</si>
  <si>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</si>
  <si>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</si>
  <si>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</si>
  <si>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</si>
  <si>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</si>
  <si>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</si>
  <si>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</si>
  <si>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</si>
  <si>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</si>
  <si>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</si>
  <si>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</si>
  <si>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</si>
  <si>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</si>
  <si>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</si>
  <si>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</si>
  <si>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</si>
  <si>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</si>
  <si>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</si>
  <si>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</si>
  <si>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</si>
  <si>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</si>
  <si>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</si>
  <si>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</si>
  <si>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</si>
  <si>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</si>
  <si>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</si>
  <si>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</si>
  <si>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</si>
  <si>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</si>
  <si>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</si>
  <si>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</si>
  <si>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</si>
  <si>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</si>
  <si>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</si>
  <si>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</si>
  <si>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</si>
  <si>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</si>
  <si>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</si>
  <si>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</si>
  <si>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</si>
  <si>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</si>
  <si>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</si>
  <si>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</si>
  <si>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</si>
  <si>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</si>
  <si>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</si>
  <si>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</si>
  <si>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</si>
  <si>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</si>
  <si>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</si>
  <si>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</si>
  <si>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</si>
  <si>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</si>
  <si>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</si>
  <si>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</si>
  <si>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</si>
  <si>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</si>
  <si>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</si>
  <si>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</si>
  <si>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</si>
  <si>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</si>
  <si>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</si>
  <si>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</si>
  <si>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</si>
  <si>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</si>
  <si>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</si>
  <si>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</si>
  <si>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</si>
  <si>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</si>
  <si>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</si>
  <si>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</si>
  <si>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</si>
  <si>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</si>
  <si>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</si>
  <si>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</si>
  <si>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</si>
  <si>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</si>
  <si>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</si>
  <si>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</si>
  <si>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</si>
  <si>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</si>
  <si>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</si>
  <si>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</si>
  <si>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Iowa</t>
  </si>
  <si>
    <t>Iowa Values</t>
  </si>
  <si>
    <t>Iowa Shares</t>
  </si>
  <si>
    <t>PCCB</t>
  </si>
  <si>
    <t>Iowa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</si>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</sst>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M1" activePane="topRight" state="frozen"/>
      <selection pane="topLeft" activeCell="A1" sqref="A1"/>
      <selection pane="topRight" activeCell="U8" sqref="U8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124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(Iowa!F83/10^6)</f>
        <v>21.941359457474274</v>
      </c>
      <c r="C4" s="69">
        <f>(Iowa!G83/10^6)</f>
        <v>23.614597370651577</v>
      </c>
      <c r="D4" s="69">
        <f>(Iowa!H83/10^6)</f>
        <v>22.87771713775475</v>
      </c>
      <c r="E4" s="69">
        <f>(Iowa!I83/10^6)</f>
        <v>23.806046523907554</v>
      </c>
      <c r="F4" s="69">
        <f>(Iowa!J83/10^6)</f>
        <v>23.60863752761175</v>
      </c>
      <c r="G4" s="69">
        <f>(Iowa!K83/10^6)</f>
        <v>25.247240429667077</v>
      </c>
      <c r="H4" s="69">
        <f>(Iowa!L83/10^6)</f>
        <v>24.614485692753547</v>
      </c>
      <c r="I4" s="69">
        <f>(Iowa!M83/10^6)</f>
        <v>26.989100432648755</v>
      </c>
      <c r="J4" s="69">
        <f>(Iowa!N83/10^6)</f>
        <v>28.779562602920524</v>
      </c>
      <c r="K4" s="69">
        <f>(Iowa!O83/10^6)</f>
        <v>29.867432427926467</v>
      </c>
      <c r="L4" s="69">
        <f>(Iowa!P83/10^6)</f>
        <v>31.517103953205815</v>
      </c>
      <c r="M4" s="69">
        <f>(Iowa!Q83/10^6)</f>
        <v>32.87567851275664</v>
      </c>
      <c r="N4" s="69">
        <f>(Iowa!R83/10^6)</f>
        <v>30.990673674553783</v>
      </c>
      <c r="O4" s="69">
        <f>(Iowa!S83/10^6)</f>
        <v>32.40492286831466</v>
      </c>
      <c r="P4" s="69">
        <f>(Iowa!T83/10^6)</f>
        <v>32.87749738671048</v>
      </c>
      <c r="Q4" s="69">
        <f>(Iowa!U83/10^6)</f>
        <v>35.10834259948067</v>
      </c>
      <c r="R4" s="69">
        <f>(Iowa!V83/10^6)</f>
        <v>36.172829034877864</v>
      </c>
      <c r="S4" s="69">
        <f>(Iowa!W83/10^6)</f>
        <v>36.94739170333327</v>
      </c>
      <c r="T4" s="69">
        <f>(Iowa!X83/10^6)</f>
        <v>40.083285147278524</v>
      </c>
      <c r="U4" s="69">
        <f>(Iowa!Y83/10^6)</f>
        <v>40.75525391154985</v>
      </c>
      <c r="V4" s="69">
        <f>(Iowa!Z83/10^6)</f>
        <v>42.09119634341003</v>
      </c>
      <c r="W4" s="69">
        <f>(Iowa!AA83/10^6)</f>
        <v>41.962608799077714</v>
      </c>
      <c r="X4" s="69">
        <f>(Iowa!AB83/10^6)</f>
        <v>41.738368577931965</v>
      </c>
      <c r="Y4" s="69">
        <f>(Iowa!AC83/10^6)</f>
        <v>42.03103156223765</v>
      </c>
      <c r="Z4" s="69">
        <f>(Iowa!AD83/10^6)</f>
        <v>41.921142486370876</v>
      </c>
      <c r="AA4" s="69">
        <f>(Iowa!AE83/10^6)</f>
        <v>40.64633057460072</v>
      </c>
    </row>
    <row r="5" spans="1:27" ht="12.75">
      <c r="A5" s="68" t="s">
        <v>118</v>
      </c>
      <c r="B5" s="69">
        <f>((Iowa!F84+Iowa!F85)/10^6)</f>
        <v>24.514664320158573</v>
      </c>
      <c r="C5" s="69">
        <f>((Iowa!G84+Iowa!G85)/10^6)</f>
        <v>22.100070088338914</v>
      </c>
      <c r="D5" s="69">
        <f>((Iowa!H84+Iowa!H85)/10^6)</f>
        <v>22.789253264027955</v>
      </c>
      <c r="E5" s="69">
        <f>((Iowa!I84+Iowa!I85)/10^6)</f>
        <v>21.431757535694096</v>
      </c>
      <c r="F5" s="69">
        <f>((Iowa!J84+Iowa!J85)/10^6)</f>
        <v>20.62580441076059</v>
      </c>
      <c r="G5" s="69">
        <f>((Iowa!K84+Iowa!K85)/10^6)</f>
        <v>20.5317775571677</v>
      </c>
      <c r="H5" s="69">
        <f>((Iowa!L84+Iowa!L85)/10^6)</f>
        <v>20.573747354159938</v>
      </c>
      <c r="I5" s="69">
        <f>((Iowa!M84+Iowa!M85)/10^6)</f>
        <v>19.942061443086683</v>
      </c>
      <c r="J5" s="69">
        <f>((Iowa!N84+Iowa!N85)/10^6)</f>
        <v>20.22808114594262</v>
      </c>
      <c r="K5" s="69">
        <f>((Iowa!O84+Iowa!O85)/10^6)</f>
        <v>20.000764014378593</v>
      </c>
      <c r="L5" s="69">
        <f>((Iowa!P84+Iowa!P85)/10^6)</f>
        <v>19.54877239879831</v>
      </c>
      <c r="M5" s="69">
        <f>((Iowa!Q84+Iowa!Q85)/10^6)</f>
        <v>19.22300061641305</v>
      </c>
      <c r="N5" s="69">
        <f>((Iowa!R84+Iowa!R85)/10^6)</f>
        <v>19.959699147199483</v>
      </c>
      <c r="O5" s="69">
        <f>((Iowa!S84+Iowa!S85)/10^6)</f>
        <v>21.970676925375308</v>
      </c>
      <c r="P5" s="69">
        <f>((Iowa!T84+Iowa!T85)/10^6)</f>
        <v>22.54169176690559</v>
      </c>
      <c r="Q5" s="69">
        <f>((Iowa!U84+Iowa!U85)/10^6)</f>
        <v>23.070178240946657</v>
      </c>
      <c r="R5" s="69">
        <f>((Iowa!V84+Iowa!V85)/10^6)</f>
        <v>23.641156163075834</v>
      </c>
      <c r="S5" s="69">
        <f>((Iowa!W84+Iowa!W85)/10^6)</f>
        <v>23.241606556610652</v>
      </c>
      <c r="T5" s="69">
        <f>((Iowa!X84+Iowa!X85)/10^6)</f>
        <v>25.142993654120833</v>
      </c>
      <c r="U5" s="69">
        <f>((Iowa!Y84+Iowa!Y85)/10^6)</f>
        <v>25.632972012450903</v>
      </c>
      <c r="V5" s="69">
        <f>((Iowa!Z84+Iowa!Z85)/10^6)</f>
        <v>25.697116035194465</v>
      </c>
      <c r="W5" s="69">
        <f>((Iowa!AA84+Iowa!AA85)/10^6)</f>
        <v>25.284048518759878</v>
      </c>
      <c r="X5" s="69">
        <f>((Iowa!AB84+Iowa!AB85)/10^6)</f>
        <v>26.131767007385143</v>
      </c>
      <c r="Y5" s="69">
        <f>((Iowa!AC84+Iowa!AC85)/10^6)</f>
        <v>25.073420036652916</v>
      </c>
      <c r="Z5" s="69">
        <f>((Iowa!AD84+Iowa!AD85)/10^6)</f>
        <v>27.846180323046728</v>
      </c>
      <c r="AA5" s="69">
        <f>((Iowa!AE84+Iowa!AE85)/10^6)</f>
        <v>27.824684663065916</v>
      </c>
    </row>
    <row r="6" spans="1:27" ht="12.75">
      <c r="A6" s="67" t="s">
        <v>69</v>
      </c>
      <c r="B6" s="69">
        <f>(Iowa!F86/10^6)</f>
        <v>14.297225081306724</v>
      </c>
      <c r="C6" s="69">
        <f>(Iowa!G86/10^6)</f>
        <v>13.423113485368928</v>
      </c>
      <c r="D6" s="69">
        <f>(Iowa!H86/10^6)</f>
        <v>12.632364449843692</v>
      </c>
      <c r="E6" s="69">
        <f>(Iowa!I86/10^6)</f>
        <v>11.807870384998248</v>
      </c>
      <c r="F6" s="69">
        <f>(Iowa!J86/10^6)</f>
        <v>12.587936333113515</v>
      </c>
      <c r="G6" s="69">
        <f>(Iowa!K86/10^6)</f>
        <v>12.059347836523168</v>
      </c>
      <c r="H6" s="69">
        <f>(Iowa!L86/10^6)</f>
        <v>11.02469640004882</v>
      </c>
      <c r="I6" s="69">
        <f>(Iowa!M86/10^6)</f>
        <v>10.789838781111106</v>
      </c>
      <c r="J6" s="69">
        <f>(Iowa!N86/10^6)</f>
        <v>12.70114280654913</v>
      </c>
      <c r="K6" s="69">
        <f>(Iowa!O86/10^6)</f>
        <v>12.029353159268771</v>
      </c>
      <c r="L6" s="69">
        <f>(Iowa!P86/10^6)</f>
        <v>11.62329702668383</v>
      </c>
      <c r="M6" s="69">
        <f>(Iowa!Q86/10^6)</f>
        <v>12.441099654727998</v>
      </c>
      <c r="N6" s="69">
        <f>(Iowa!R86/10^6)</f>
        <v>12.274845172628245</v>
      </c>
      <c r="O6" s="69">
        <f>(Iowa!S86/10^6)</f>
        <v>13.127836864282004</v>
      </c>
      <c r="P6" s="69">
        <f>(Iowa!T86/10^6)</f>
        <v>13.197994835288476</v>
      </c>
      <c r="Q6" s="69">
        <f>(Iowa!U86/10^6)</f>
        <v>13.83690792213692</v>
      </c>
      <c r="R6" s="69">
        <f>(Iowa!V86/10^6)</f>
        <v>14.4469714469505</v>
      </c>
      <c r="S6" s="69">
        <f>(Iowa!W86/10^6)</f>
        <v>13.526682076661144</v>
      </c>
      <c r="T6" s="69">
        <f>(Iowa!X86/10^6)</f>
        <v>12.340337744456379</v>
      </c>
      <c r="U6" s="69">
        <f>(Iowa!Y86/10^6)</f>
        <v>12.362202375082175</v>
      </c>
      <c r="V6" s="69">
        <f>(Iowa!Z86/10^6)</f>
        <v>12.290009367933134</v>
      </c>
      <c r="W6" s="69">
        <f>(Iowa!AA86/10^6)</f>
        <v>11.846069442200056</v>
      </c>
      <c r="X6" s="69">
        <f>(Iowa!AB86/10^6)</f>
        <v>12.024228205533355</v>
      </c>
      <c r="Y6" s="69">
        <f>(Iowa!AC86/10^6)</f>
        <v>12.233603951942735</v>
      </c>
      <c r="Z6" s="69">
        <f>(Iowa!AD86/10^6)</f>
        <v>12.037843452191927</v>
      </c>
      <c r="AA6" s="69">
        <f>(Iowa!AE86/10^6)</f>
        <v>12.787929153852316</v>
      </c>
    </row>
    <row r="7" spans="1:27" ht="12.75">
      <c r="A7" s="66" t="s">
        <v>79</v>
      </c>
      <c r="B7" s="70">
        <f>(Iowa!F87/10^6)</f>
        <v>60.75324885893957</v>
      </c>
      <c r="C7" s="70">
        <f>(Iowa!G87/10^6)</f>
        <v>59.13778094435941</v>
      </c>
      <c r="D7" s="70">
        <f>(Iowa!H87/10^6)</f>
        <v>58.2993348516264</v>
      </c>
      <c r="E7" s="70">
        <f>(Iowa!I87/10^6)</f>
        <v>57.045674444599896</v>
      </c>
      <c r="F7" s="70">
        <f>(Iowa!J87/10^6)</f>
        <v>56.82237827148585</v>
      </c>
      <c r="G7" s="70">
        <f>(Iowa!K87/10^6)</f>
        <v>57.83836582335794</v>
      </c>
      <c r="H7" s="70">
        <f>(Iowa!L87/10^6)</f>
        <v>56.2129294469623</v>
      </c>
      <c r="I7" s="70">
        <f>(Iowa!M87/10^6)</f>
        <v>57.72100065684654</v>
      </c>
      <c r="J7" s="70">
        <f>(Iowa!N87/10^6)</f>
        <v>61.70878655541227</v>
      </c>
      <c r="K7" s="70">
        <f>(Iowa!O87/10^6)</f>
        <v>61.89754960157384</v>
      </c>
      <c r="L7" s="70">
        <f>(Iowa!P87/10^6)</f>
        <v>62.68917337868796</v>
      </c>
      <c r="M7" s="70">
        <f>(Iowa!Q87/10^6)</f>
        <v>64.5397787838977</v>
      </c>
      <c r="N7" s="70">
        <f>(Iowa!R87/10^6)</f>
        <v>63.22521799438151</v>
      </c>
      <c r="O7" s="70">
        <f>(Iowa!S87/10^6)</f>
        <v>67.50343665797197</v>
      </c>
      <c r="P7" s="70">
        <f>(Iowa!T87/10^6)</f>
        <v>68.61718398890456</v>
      </c>
      <c r="Q7" s="70">
        <f>(Iowa!U87/10^6)</f>
        <v>72.01542876256424</v>
      </c>
      <c r="R7" s="70">
        <f>(Iowa!V87/10^6)</f>
        <v>74.2609566449042</v>
      </c>
      <c r="S7" s="70">
        <f>(Iowa!W87/10^6)</f>
        <v>73.71568033660508</v>
      </c>
      <c r="T7" s="70">
        <f>(Iowa!X87/10^6)</f>
        <v>77.56661654585574</v>
      </c>
      <c r="U7" s="70">
        <f>(Iowa!Y87/10^6)</f>
        <v>78.75042829908294</v>
      </c>
      <c r="V7" s="70">
        <f>(Iowa!Z87/10^6)</f>
        <v>80.07832174653764</v>
      </c>
      <c r="W7" s="70">
        <f>(Iowa!AA87/10^6)</f>
        <v>79.09272676003764</v>
      </c>
      <c r="X7" s="70">
        <f>(Iowa!AB87/10^6)</f>
        <v>79.89436379085046</v>
      </c>
      <c r="Y7" s="70">
        <f>(Iowa!AC87/10^6)</f>
        <v>79.3380555508333</v>
      </c>
      <c r="Z7" s="70">
        <f>(Iowa!AD87/10^6)</f>
        <v>81.80516626160953</v>
      </c>
      <c r="AA7" s="70">
        <f>(Iowa!AE87/10^6)</f>
        <v>81.25894439151895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(Iowa!F91/10^6)</f>
        <v>6.485531531358916</v>
      </c>
      <c r="C11" s="69">
        <f>(Iowa!G91/10^6)</f>
        <v>5.94152275520362</v>
      </c>
      <c r="D11" s="69">
        <f>(Iowa!H91/10^6)</f>
        <v>6.4645587163662634</v>
      </c>
      <c r="E11" s="69">
        <f>(Iowa!I91/10^6)</f>
        <v>5.685024008218389</v>
      </c>
      <c r="F11" s="69">
        <f>(Iowa!J91/10^6)</f>
        <v>5.620066062302971</v>
      </c>
      <c r="G11" s="69">
        <f>(Iowa!K91/10^6)</f>
        <v>5.701581122050999</v>
      </c>
      <c r="H11" s="69">
        <f>(Iowa!L91/10^6)</f>
        <v>5.488738242094512</v>
      </c>
      <c r="I11" s="69">
        <f>(Iowa!M91/10^6)</f>
        <v>4.813409962104436</v>
      </c>
      <c r="J11" s="69">
        <f>(Iowa!N91/10^6)</f>
        <v>5.465881580952033</v>
      </c>
      <c r="K11" s="69">
        <f>(Iowa!O91/10^6)</f>
        <v>5.554592407386726</v>
      </c>
      <c r="L11" s="69">
        <f>(Iowa!P91/10^6)</f>
        <v>4.9484496181066</v>
      </c>
      <c r="M11" s="69">
        <f>(Iowa!Q91/10^6)</f>
        <v>5.452124414892391</v>
      </c>
      <c r="N11" s="69">
        <f>(Iowa!R91/10^6)</f>
        <v>5.119970268761001</v>
      </c>
      <c r="O11" s="69">
        <f>(Iowa!S91/10^6)</f>
        <v>5.719037823399687</v>
      </c>
      <c r="P11" s="69">
        <f>(Iowa!T91/10^6)</f>
        <v>5.474086221192684</v>
      </c>
      <c r="Q11" s="69">
        <f>(Iowa!U91/10^6)</f>
        <v>5.649652780842535</v>
      </c>
      <c r="R11" s="69">
        <f>(Iowa!V91/10^6)</f>
        <v>6.302746151348859</v>
      </c>
      <c r="S11" s="69">
        <f>(Iowa!W91/10^6)</f>
        <v>5.898074480603459</v>
      </c>
      <c r="T11" s="69">
        <f>(Iowa!X91/10^6)</f>
        <v>4.95268622205623</v>
      </c>
      <c r="U11" s="69">
        <f>(Iowa!Y91/10^6)</f>
        <v>5.3953144922539495</v>
      </c>
      <c r="V11" s="69">
        <f>(Iowa!Z91/10^6)</f>
        <v>5.417487488601159</v>
      </c>
      <c r="W11" s="69">
        <f>(Iowa!AA91/10^6)</f>
        <v>4.814837675715779</v>
      </c>
      <c r="X11" s="69">
        <f>(Iowa!AB91/10^6)</f>
        <v>5.163128315419101</v>
      </c>
      <c r="Y11" s="69">
        <f>(Iowa!AC91/10^6)</f>
        <v>5.260326876863879</v>
      </c>
      <c r="Z11" s="69">
        <f>(Iowa!AD91/10^6)</f>
        <v>4.766728622885092</v>
      </c>
      <c r="AA11" s="69">
        <f>(Iowa!AE91/10^6)</f>
        <v>4.7116475972577945</v>
      </c>
    </row>
    <row r="12" spans="1:27" ht="12.75">
      <c r="A12" s="68" t="s">
        <v>82</v>
      </c>
      <c r="B12" s="69">
        <f>(Iowa!F92/10^6)</f>
        <v>3.4752977997567487</v>
      </c>
      <c r="C12" s="69">
        <f>(Iowa!G92/10^6)</f>
        <v>3.376592973077391</v>
      </c>
      <c r="D12" s="69">
        <f>(Iowa!H92/10^6)</f>
        <v>3.638805167466034</v>
      </c>
      <c r="E12" s="69">
        <f>(Iowa!I92/10^6)</f>
        <v>3.6338893489725685</v>
      </c>
      <c r="F12" s="69">
        <f>(Iowa!J92/10^6)</f>
        <v>3.7655649987989617</v>
      </c>
      <c r="G12" s="69">
        <f>(Iowa!K92/10^6)</f>
        <v>3.696135944204419</v>
      </c>
      <c r="H12" s="69">
        <f>(Iowa!L92/10^6)</f>
        <v>3.2870903887971576</v>
      </c>
      <c r="I12" s="69">
        <f>(Iowa!M92/10^6)</f>
        <v>3.103126322438525</v>
      </c>
      <c r="J12" s="69">
        <f>(Iowa!N92/10^6)</f>
        <v>3.5499479469698265</v>
      </c>
      <c r="K12" s="69">
        <f>(Iowa!O92/10^6)</f>
        <v>3.2561651316251914</v>
      </c>
      <c r="L12" s="69">
        <f>(Iowa!P92/10^6)</f>
        <v>3.2259034848923935</v>
      </c>
      <c r="M12" s="69">
        <f>(Iowa!Q92/10^6)</f>
        <v>3.554254517614512</v>
      </c>
      <c r="N12" s="69">
        <f>(Iowa!R92/10^6)</f>
        <v>3.182288701087868</v>
      </c>
      <c r="O12" s="69">
        <f>(Iowa!S92/10^6)</f>
        <v>3.373082501892412</v>
      </c>
      <c r="P12" s="69">
        <f>(Iowa!T92/10^6)</f>
        <v>2.9802172092729293</v>
      </c>
      <c r="Q12" s="69">
        <f>(Iowa!U92/10^6)</f>
        <v>3.223225070496323</v>
      </c>
      <c r="R12" s="69">
        <f>(Iowa!V92/10^6)</f>
        <v>3.828548368871567</v>
      </c>
      <c r="S12" s="69">
        <f>(Iowa!W92/10^6)</f>
        <v>3.9355440913199145</v>
      </c>
      <c r="T12" s="69">
        <f>(Iowa!X92/10^6)</f>
        <v>3.4278614457960983</v>
      </c>
      <c r="U12" s="69">
        <f>(Iowa!Y92/10^6)</f>
        <v>3.8506911947623443</v>
      </c>
      <c r="V12" s="69">
        <f>(Iowa!Z92/10^6)</f>
        <v>3.6331206769634328</v>
      </c>
      <c r="W12" s="69">
        <f>(Iowa!AA92/10^6)</f>
        <v>3.5936968354384726</v>
      </c>
      <c r="X12" s="69">
        <f>(Iowa!AB92/10^6)</f>
        <v>3.740389920974219</v>
      </c>
      <c r="Y12" s="69">
        <f>(Iowa!AC92/10^6)</f>
        <v>3.889939060104965</v>
      </c>
      <c r="Z12" s="69">
        <f>(Iowa!AD92/10^6)</f>
        <v>3.5747662739626502</v>
      </c>
      <c r="AA12" s="69">
        <f>(Iowa!AE92/10^6)</f>
        <v>3.575504870950102</v>
      </c>
    </row>
    <row r="13" spans="1:27" ht="12.75">
      <c r="A13" s="68" t="s">
        <v>83</v>
      </c>
      <c r="B13" s="69">
        <f>(Iowa!F93/10^6)</f>
        <v>14.860101063637867</v>
      </c>
      <c r="C13" s="69">
        <f>(Iowa!G93/10^6)</f>
        <v>13.507271862405991</v>
      </c>
      <c r="D13" s="69">
        <f>(Iowa!H93/10^6)</f>
        <v>12.339593184623096</v>
      </c>
      <c r="E13" s="69">
        <f>(Iowa!I93/10^6)</f>
        <v>11.11507493733077</v>
      </c>
      <c r="F13" s="69">
        <f>(Iowa!J93/10^6)</f>
        <v>11.263406085075225</v>
      </c>
      <c r="G13" s="69">
        <f>(Iowa!K93/10^6)</f>
        <v>11.497977613062162</v>
      </c>
      <c r="H13" s="69">
        <f>(Iowa!L93/10^6)</f>
        <v>11.353972804402176</v>
      </c>
      <c r="I13" s="69">
        <f>(Iowa!M93/10^6)</f>
        <v>11.377566934077825</v>
      </c>
      <c r="J13" s="69">
        <f>(Iowa!N93/10^6)</f>
        <v>11.901816009015262</v>
      </c>
      <c r="K13" s="69">
        <f>(Iowa!O93/10^6)</f>
        <v>12.048453749284464</v>
      </c>
      <c r="L13" s="69">
        <f>(Iowa!P93/10^6)</f>
        <v>11.865630561124922</v>
      </c>
      <c r="M13" s="69">
        <f>(Iowa!Q93/10^6)</f>
        <v>12.57632698255157</v>
      </c>
      <c r="N13" s="69">
        <f>(Iowa!R93/10^6)</f>
        <v>13.127350689602356</v>
      </c>
      <c r="O13" s="69">
        <f>(Iowa!S93/10^6)</f>
        <v>14.117730309996196</v>
      </c>
      <c r="P13" s="69">
        <f>(Iowa!T93/10^6)</f>
        <v>14.785150519567164</v>
      </c>
      <c r="Q13" s="69">
        <f>(Iowa!U93/10^6)</f>
        <v>15.252795393407045</v>
      </c>
      <c r="R13" s="69">
        <f>(Iowa!V93/10^6)</f>
        <v>15.199696698850506</v>
      </c>
      <c r="S13" s="69">
        <f>(Iowa!W93/10^6)</f>
        <v>14.784453396766738</v>
      </c>
      <c r="T13" s="69">
        <f>(Iowa!X93/10^6)</f>
        <v>15.483511424943085</v>
      </c>
      <c r="U13" s="69">
        <f>(Iowa!Y93/10^6)</f>
        <v>15.871814105496496</v>
      </c>
      <c r="V13" s="69">
        <f>(Iowa!Z93/10^6)</f>
        <v>15.80953500709635</v>
      </c>
      <c r="W13" s="69">
        <f>(Iowa!AA93/10^6)</f>
        <v>15.444459854172848</v>
      </c>
      <c r="X13" s="69">
        <f>(Iowa!AB93/10^6)</f>
        <v>15.472090035900651</v>
      </c>
      <c r="Y13" s="69">
        <f>(Iowa!AC93/10^6)</f>
        <v>14.42357856647297</v>
      </c>
      <c r="Z13" s="69">
        <f>(Iowa!AD93/10^6)</f>
        <v>15.960930249886509</v>
      </c>
      <c r="AA13" s="69">
        <f>(Iowa!AE93/10^6)</f>
        <v>15.925076321909822</v>
      </c>
    </row>
    <row r="14" spans="1:27" ht="12.75">
      <c r="A14" s="68" t="s">
        <v>84</v>
      </c>
      <c r="B14" s="69">
        <f>(Iowa!F94/10^6)</f>
        <v>16.69168236031079</v>
      </c>
      <c r="C14" s="69">
        <f>(Iowa!G94/10^6)</f>
        <v>15.798459223706866</v>
      </c>
      <c r="D14" s="69">
        <f>(Iowa!H94/10^6)</f>
        <v>16.021387976592106</v>
      </c>
      <c r="E14" s="69">
        <f>(Iowa!I94/10^6)</f>
        <v>15.877512733280167</v>
      </c>
      <c r="F14" s="69">
        <f>(Iowa!J94/10^6)</f>
        <v>15.77235657901299</v>
      </c>
      <c r="G14" s="69">
        <f>(Iowa!K94/10^6)</f>
        <v>15.41158067150393</v>
      </c>
      <c r="H14" s="69">
        <f>(Iowa!L94/10^6)</f>
        <v>15.168362911632016</v>
      </c>
      <c r="I14" s="69">
        <f>(Iowa!M94/10^6)</f>
        <v>15.83405323105909</v>
      </c>
      <c r="J14" s="69">
        <f>(Iowa!N94/10^6)</f>
        <v>16.309560592018855</v>
      </c>
      <c r="K14" s="69">
        <f>(Iowa!O94/10^6)</f>
        <v>16.418280541034584</v>
      </c>
      <c r="L14" s="69">
        <f>(Iowa!P94/10^6)</f>
        <v>16.38678408663986</v>
      </c>
      <c r="M14" s="69">
        <f>(Iowa!Q94/10^6)</f>
        <v>15.856556446551677</v>
      </c>
      <c r="N14" s="69">
        <f>(Iowa!R94/10^6)</f>
        <v>15.705958878924424</v>
      </c>
      <c r="O14" s="69">
        <f>(Iowa!S94/10^6)</f>
        <v>16.456516733922832</v>
      </c>
      <c r="P14" s="69">
        <f>(Iowa!T94/10^6)</f>
        <v>17.489120028354478</v>
      </c>
      <c r="Q14" s="69">
        <f>(Iowa!U94/10^6)</f>
        <v>18.106001970565924</v>
      </c>
      <c r="R14" s="69">
        <f>(Iowa!V94/10^6)</f>
        <v>19.190660216152992</v>
      </c>
      <c r="S14" s="69">
        <f>(Iowa!W94/10^6)</f>
        <v>18.757708234981806</v>
      </c>
      <c r="T14" s="69">
        <f>(Iowa!X94/10^6)</f>
        <v>19.450552298708487</v>
      </c>
      <c r="U14" s="69">
        <f>(Iowa!Y94/10^6)</f>
        <v>19.36699795713926</v>
      </c>
      <c r="V14" s="69">
        <f>(Iowa!Z94/10^6)</f>
        <v>19.131050010995995</v>
      </c>
      <c r="W14" s="69">
        <f>(Iowa!AA94/10^6)</f>
        <v>19.04247120865874</v>
      </c>
      <c r="X14" s="69">
        <f>(Iowa!AB94/10^6)</f>
        <v>19.645941553569834</v>
      </c>
      <c r="Y14" s="69">
        <f>(Iowa!AC94/10^6)</f>
        <v>19.72319564738218</v>
      </c>
      <c r="Z14" s="69">
        <f>(Iowa!AD94/10^6)</f>
        <v>20.97344200338683</v>
      </c>
      <c r="AA14" s="69">
        <f>(Iowa!AE94/10^6)</f>
        <v>21.272889768631625</v>
      </c>
    </row>
    <row r="15" spans="1:27" ht="12.75">
      <c r="A15" s="68" t="s">
        <v>85</v>
      </c>
      <c r="B15" s="69">
        <f>(Iowa!F95/10^6)</f>
        <v>19.240636918295078</v>
      </c>
      <c r="C15" s="69">
        <f>(Iowa!G95/10^6)</f>
        <v>20.513984809162988</v>
      </c>
      <c r="D15" s="69">
        <f>(Iowa!H95/10^6)</f>
        <v>19.834956001523736</v>
      </c>
      <c r="E15" s="69">
        <f>(Iowa!I95/10^6)</f>
        <v>20.734224349075724</v>
      </c>
      <c r="F15" s="69">
        <f>(Iowa!J95/10^6)</f>
        <v>20.401043866832442</v>
      </c>
      <c r="G15" s="69">
        <f>(Iowa!K95/10^6)</f>
        <v>21.531135880554032</v>
      </c>
      <c r="H15" s="69">
        <f>(Iowa!L95/10^6)</f>
        <v>20.914726732638503</v>
      </c>
      <c r="I15" s="69">
        <f>(Iowa!M95/10^6)</f>
        <v>22.592882968775644</v>
      </c>
      <c r="J15" s="69">
        <f>(Iowa!N95/10^6)</f>
        <v>24.481580426456304</v>
      </c>
      <c r="K15" s="69">
        <f>(Iowa!O95/10^6)</f>
        <v>24.620059089109336</v>
      </c>
      <c r="L15" s="69">
        <f>(Iowa!P95/10^6)</f>
        <v>26.262453837333783</v>
      </c>
      <c r="M15" s="69">
        <f>(Iowa!Q95/10^6)</f>
        <v>27.100458422331236</v>
      </c>
      <c r="N15" s="69">
        <f>(Iowa!R95/10^6)</f>
        <v>26.08966764701459</v>
      </c>
      <c r="O15" s="69">
        <f>(Iowa!S95/10^6)</f>
        <v>27.837116560128575</v>
      </c>
      <c r="P15" s="69">
        <f>(Iowa!T95/10^6)</f>
        <v>27.88857850706032</v>
      </c>
      <c r="Q15" s="69">
        <f>(Iowa!U95/10^6)</f>
        <v>29.783733631902024</v>
      </c>
      <c r="R15" s="69">
        <f>(Iowa!V95/10^6)</f>
        <v>29.739269286602976</v>
      </c>
      <c r="S15" s="69">
        <f>(Iowa!W95/10^6)</f>
        <v>30.339882008775803</v>
      </c>
      <c r="T15" s="69">
        <f>(Iowa!X95/10^6)</f>
        <v>34.25205532049131</v>
      </c>
      <c r="U15" s="69">
        <f>(Iowa!Y95/10^6)</f>
        <v>34.26565182168131</v>
      </c>
      <c r="V15" s="69">
        <f>(Iowa!Z95/10^6)</f>
        <v>36.08718433392642</v>
      </c>
      <c r="W15" s="69">
        <f>(Iowa!AA95/10^6)</f>
        <v>36.19728950451707</v>
      </c>
      <c r="X15" s="69">
        <f>(Iowa!AB95/10^6)</f>
        <v>35.87277327689012</v>
      </c>
      <c r="Y15" s="69">
        <f>(Iowa!AC95/10^6)</f>
        <v>36.040973893778975</v>
      </c>
      <c r="Z15" s="69">
        <f>(Iowa!AD95/10^6)</f>
        <v>36.529248996813955</v>
      </c>
      <c r="AA15" s="69">
        <f>(Iowa!AE95/10^6)</f>
        <v>35.77382365214062</v>
      </c>
    </row>
    <row r="16" spans="1:27" ht="12.75">
      <c r="A16" s="66" t="s">
        <v>79</v>
      </c>
      <c r="B16" s="70">
        <f>(Iowa!F96/10^6)</f>
        <v>60.7532496733594</v>
      </c>
      <c r="C16" s="70">
        <f>(Iowa!G96/10^6)</f>
        <v>59.13783162355685</v>
      </c>
      <c r="D16" s="70">
        <f>(Iowa!H96/10^6)</f>
        <v>58.29930104657124</v>
      </c>
      <c r="E16" s="70">
        <f>(Iowa!I96/10^6)</f>
        <v>57.04572537687762</v>
      </c>
      <c r="F16" s="70">
        <f>(Iowa!J96/10^6)</f>
        <v>56.82243759202259</v>
      </c>
      <c r="G16" s="70">
        <f>(Iowa!K96/10^6)</f>
        <v>57.838411231375545</v>
      </c>
      <c r="H16" s="70">
        <f>(Iowa!L96/10^6)</f>
        <v>56.212891079564365</v>
      </c>
      <c r="I16" s="70">
        <f>(Iowa!M96/10^6)</f>
        <v>57.72103941845552</v>
      </c>
      <c r="J16" s="70">
        <f>(Iowa!N96/10^6)</f>
        <v>61.708786555412274</v>
      </c>
      <c r="K16" s="70">
        <f>(Iowa!O96/10^6)</f>
        <v>61.897550918440295</v>
      </c>
      <c r="L16" s="70">
        <f>(Iowa!P96/10^6)</f>
        <v>62.68922158809756</v>
      </c>
      <c r="M16" s="70">
        <f>(Iowa!Q96/10^6)</f>
        <v>64.53972078394139</v>
      </c>
      <c r="N16" s="70">
        <f>(Iowa!R96/10^6)</f>
        <v>63.22523618539024</v>
      </c>
      <c r="O16" s="70">
        <f>(Iowa!S96/10^6)</f>
        <v>67.5034839293397</v>
      </c>
      <c r="P16" s="70">
        <f>(Iowa!T96/10^6)</f>
        <v>68.61715248544758</v>
      </c>
      <c r="Q16" s="70">
        <f>(Iowa!U96/10^6)</f>
        <v>72.01540884721385</v>
      </c>
      <c r="R16" s="70">
        <f>(Iowa!V96/10^6)</f>
        <v>74.26092072182689</v>
      </c>
      <c r="S16" s="70">
        <f>(Iowa!W96/10^6)</f>
        <v>73.71566221244771</v>
      </c>
      <c r="T16" s="70">
        <f>(Iowa!X96/10^6)</f>
        <v>77.56666671199521</v>
      </c>
      <c r="U16" s="70">
        <f>(Iowa!Y96/10^6)</f>
        <v>78.75046957133337</v>
      </c>
      <c r="V16" s="70">
        <f>(Iowa!Z96/10^6)</f>
        <v>80.07837751758338</v>
      </c>
      <c r="W16" s="70">
        <f>(Iowa!AA96/10^6)</f>
        <v>79.0927550785029</v>
      </c>
      <c r="X16" s="70">
        <f>(Iowa!AB96/10^6)</f>
        <v>79.89432310275394</v>
      </c>
      <c r="Y16" s="70">
        <f>(Iowa!AC96/10^6)</f>
        <v>79.33801404460296</v>
      </c>
      <c r="Z16" s="70">
        <f>(Iowa!AD96/10^6)</f>
        <v>81.80511614693503</v>
      </c>
      <c r="AA16" s="70">
        <f>(Iowa!AE96/10^6)</f>
        <v>81.25894221088997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4"/>
  <sheetViews>
    <sheetView tabSelected="1" zoomScale="75" zoomScaleNormal="75" workbookViewId="0" topLeftCell="A109">
      <selection activeCell="F138" sqref="F138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134208.99714034869</v>
      </c>
      <c r="G8" s="27">
        <v>314361.1010433645</v>
      </c>
      <c r="H8" s="27">
        <v>286263.4637211855</v>
      </c>
      <c r="I8" s="27">
        <v>320769.8988828007</v>
      </c>
      <c r="J8" s="27">
        <v>339956.0263265325</v>
      </c>
      <c r="K8" s="27">
        <v>432993.41161742166</v>
      </c>
      <c r="L8" s="27">
        <v>386741.04153278115</v>
      </c>
      <c r="M8" s="27">
        <v>499371.608240876</v>
      </c>
      <c r="N8" s="27">
        <v>578584.794102385</v>
      </c>
      <c r="O8" s="27">
        <v>295091.6364167067</v>
      </c>
      <c r="P8" s="27">
        <v>439910.1498698189</v>
      </c>
      <c r="Q8" s="27">
        <v>411640.54626919836</v>
      </c>
      <c r="R8" s="27">
        <v>116455.82116464517</v>
      </c>
      <c r="S8" s="27">
        <v>126406.07529642298</v>
      </c>
      <c r="T8" s="27">
        <v>76058.7063085702</v>
      </c>
      <c r="U8" s="27">
        <v>178223.65595159258</v>
      </c>
      <c r="V8" s="27">
        <v>448714.19944707036</v>
      </c>
      <c r="W8" s="27">
        <v>734312.6957870291</v>
      </c>
      <c r="X8" s="27">
        <v>568512.0780687829</v>
      </c>
      <c r="Y8" s="27">
        <v>833556.7761137974</v>
      </c>
      <c r="Z8" s="27">
        <v>568261.6750678122</v>
      </c>
      <c r="AA8" s="27">
        <v>555338.8264190655</v>
      </c>
      <c r="AB8" s="27">
        <v>623950.2439096081</v>
      </c>
      <c r="AC8" s="27">
        <v>567700.1509956365</v>
      </c>
      <c r="AD8" s="27">
        <v>345594.0254719635</v>
      </c>
      <c r="AE8" s="27">
        <v>550743.0395850532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18772357.041631214</v>
      </c>
      <c r="G9" s="27">
        <v>20256651.205688056</v>
      </c>
      <c r="H9" s="27">
        <v>19630684.379378304</v>
      </c>
      <c r="I9" s="27">
        <v>20489956.536934257</v>
      </c>
      <c r="J9" s="27">
        <v>20181847.91232231</v>
      </c>
      <c r="K9" s="27">
        <v>21373156.06011603</v>
      </c>
      <c r="L9" s="27">
        <v>20796513.255519774</v>
      </c>
      <c r="M9" s="27">
        <v>22369524.406079512</v>
      </c>
      <c r="N9" s="27">
        <v>24137607.123075638</v>
      </c>
      <c r="O9" s="27">
        <v>24443097.282729</v>
      </c>
      <c r="P9" s="27">
        <v>25987054.973755118</v>
      </c>
      <c r="Q9" s="27">
        <v>26813465.03849144</v>
      </c>
      <c r="R9" s="27">
        <v>25894242.551359423</v>
      </c>
      <c r="S9" s="27">
        <v>27537261.097808238</v>
      </c>
      <c r="T9" s="27">
        <v>27628120.047784653</v>
      </c>
      <c r="U9" s="27">
        <v>29469308.76467192</v>
      </c>
      <c r="V9" s="27">
        <v>29500175.04033848</v>
      </c>
      <c r="W9" s="27">
        <v>30026007.46037594</v>
      </c>
      <c r="X9" s="27">
        <v>33815516.69757237</v>
      </c>
      <c r="Y9" s="27">
        <v>33853677.04852265</v>
      </c>
      <c r="Z9" s="27">
        <v>35738811.297553524</v>
      </c>
      <c r="AA9" s="27">
        <v>35794800.42728324</v>
      </c>
      <c r="AB9" s="27">
        <v>35534290.45847315</v>
      </c>
      <c r="AC9" s="27">
        <v>35722731.90575677</v>
      </c>
      <c r="AD9" s="27">
        <v>35976482.85738185</v>
      </c>
      <c r="AE9" s="27">
        <v>34489694.44522805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3024400.4969627424</v>
      </c>
      <c r="G10" s="27">
        <v>2995201.9918825016</v>
      </c>
      <c r="H10" s="27">
        <v>2916023.274750297</v>
      </c>
      <c r="I10" s="27">
        <v>2946773.22140505</v>
      </c>
      <c r="J10" s="27">
        <v>3022072.397509775</v>
      </c>
      <c r="K10" s="27">
        <v>3328368.0086001214</v>
      </c>
      <c r="L10" s="27">
        <v>3321705.813103846</v>
      </c>
      <c r="M10" s="27">
        <v>3977076.5652130526</v>
      </c>
      <c r="N10" s="27">
        <v>3904978.052692981</v>
      </c>
      <c r="O10" s="27">
        <v>5056126.2728878455</v>
      </c>
      <c r="P10" s="27">
        <v>4985498.381518811</v>
      </c>
      <c r="Q10" s="27">
        <v>5564836.186379512</v>
      </c>
      <c r="R10" s="27">
        <v>4967615.953446854</v>
      </c>
      <c r="S10" s="27">
        <v>4723033.929461767</v>
      </c>
      <c r="T10" s="27">
        <v>5169488.214172057</v>
      </c>
      <c r="U10" s="27">
        <v>5443968.285926827</v>
      </c>
      <c r="V10" s="27">
        <v>6171840.726206785</v>
      </c>
      <c r="W10" s="27">
        <v>6104305.052520617</v>
      </c>
      <c r="X10" s="27">
        <v>5636441.026803713</v>
      </c>
      <c r="Y10" s="27">
        <v>5961036.348330325</v>
      </c>
      <c r="Z10" s="27">
        <v>5721709.38410429</v>
      </c>
      <c r="AA10" s="27">
        <v>5550872.576211774</v>
      </c>
      <c r="AB10" s="27">
        <v>5500853.912380366</v>
      </c>
      <c r="AC10" s="27">
        <v>5661757.0553582935</v>
      </c>
      <c r="AD10" s="27">
        <v>5562957.15799004</v>
      </c>
      <c r="AE10" s="27">
        <v>5557741.984309315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36511.840510382746</v>
      </c>
      <c r="G11" s="27">
        <v>71092.67227912295</v>
      </c>
      <c r="H11" s="27">
        <v>59971.956494996884</v>
      </c>
      <c r="I11" s="27">
        <v>62199.09838248768</v>
      </c>
      <c r="J11" s="27">
        <v>81255.40962841669</v>
      </c>
      <c r="K11" s="27">
        <v>124324.13354410285</v>
      </c>
      <c r="L11" s="27">
        <v>117657.22869428746</v>
      </c>
      <c r="M11" s="27">
        <v>152215.99080839328</v>
      </c>
      <c r="N11" s="27">
        <v>166211.158331141</v>
      </c>
      <c r="O11" s="27">
        <v>80123.25468107883</v>
      </c>
      <c r="P11" s="27">
        <v>111737.60451234228</v>
      </c>
      <c r="Q11" s="27">
        <v>92112.98337581988</v>
      </c>
      <c r="R11" s="27">
        <v>26183.343299071952</v>
      </c>
      <c r="S11" s="27">
        <v>28245.572403860988</v>
      </c>
      <c r="T11" s="27">
        <v>13649.838547232632</v>
      </c>
      <c r="U11" s="27">
        <v>27121.422508187352</v>
      </c>
      <c r="V11" s="27">
        <v>62077.22322214259</v>
      </c>
      <c r="W11" s="27">
        <v>92339.19565367275</v>
      </c>
      <c r="X11" s="27">
        <v>71489.901752683</v>
      </c>
      <c r="Y11" s="27">
        <v>115647.4744890276</v>
      </c>
      <c r="Z11" s="27">
        <v>71458.43782692708</v>
      </c>
      <c r="AA11" s="27">
        <v>69833.38326877194</v>
      </c>
      <c r="AB11" s="27">
        <v>86566.72562890657</v>
      </c>
      <c r="AC11" s="27">
        <v>86306.90415763261</v>
      </c>
      <c r="AD11" s="27">
        <v>43458.14873583656</v>
      </c>
      <c r="AE11" s="27">
        <v>55418.22286834012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21967478.37624469</v>
      </c>
      <c r="G12" s="27">
        <v>23637306.970893044</v>
      </c>
      <c r="H12" s="27">
        <v>22892943.074344784</v>
      </c>
      <c r="I12" s="27">
        <v>23819698.7556046</v>
      </c>
      <c r="J12" s="27">
        <v>23625131.745787032</v>
      </c>
      <c r="K12" s="27">
        <v>25258841.613877676</v>
      </c>
      <c r="L12" s="27">
        <v>24622617.33885069</v>
      </c>
      <c r="M12" s="27">
        <v>26998188.57034183</v>
      </c>
      <c r="N12" s="27">
        <v>28787381.12820214</v>
      </c>
      <c r="O12" s="27">
        <v>29874438.44671463</v>
      </c>
      <c r="P12" s="27">
        <v>31524201.109656084</v>
      </c>
      <c r="Q12" s="27">
        <v>32882054.754515972</v>
      </c>
      <c r="R12" s="27">
        <v>31004497.669269994</v>
      </c>
      <c r="S12" s="27">
        <v>32414946.674970288</v>
      </c>
      <c r="T12" s="27">
        <v>32887316.806812517</v>
      </c>
      <c r="U12" s="27">
        <v>35118622.12905853</v>
      </c>
      <c r="V12" s="27">
        <v>36182807.189214475</v>
      </c>
      <c r="W12" s="27">
        <v>36956964.404337265</v>
      </c>
      <c r="X12" s="27">
        <v>40091959.70419755</v>
      </c>
      <c r="Y12" s="27">
        <v>40763917.647455804</v>
      </c>
      <c r="Z12" s="27">
        <v>42100240.79455256</v>
      </c>
      <c r="AA12" s="27">
        <v>41970845.21318285</v>
      </c>
      <c r="AB12" s="27">
        <v>41745661.34039204</v>
      </c>
      <c r="AC12" s="27">
        <v>42038496.016268335</v>
      </c>
      <c r="AD12" s="27">
        <v>41928492.18957969</v>
      </c>
      <c r="AE12" s="27">
        <v>40653597.691990755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852414.8073342001</v>
      </c>
      <c r="G13" s="27">
        <v>989507.3141345332</v>
      </c>
      <c r="H13" s="27">
        <v>960581.0888219333</v>
      </c>
      <c r="I13" s="27">
        <v>804239.3734342</v>
      </c>
      <c r="J13" s="27">
        <v>923746.0833355334</v>
      </c>
      <c r="K13" s="27">
        <v>1015172.2163938668</v>
      </c>
      <c r="L13" s="27">
        <v>1022312.2317613333</v>
      </c>
      <c r="M13" s="27">
        <v>897308.0159618666</v>
      </c>
      <c r="N13" s="27">
        <v>1110511.1993462667</v>
      </c>
      <c r="O13" s="27">
        <v>857818.7106668666</v>
      </c>
      <c r="P13" s="27">
        <v>770925.6002587333</v>
      </c>
      <c r="Q13" s="27">
        <v>784356.5598102666</v>
      </c>
      <c r="R13" s="27">
        <v>705224.0140469334</v>
      </c>
      <c r="S13" s="27">
        <v>679388.6505090666</v>
      </c>
      <c r="T13" s="27">
        <v>985442.5621303999</v>
      </c>
      <c r="U13" s="27">
        <v>820851.1394754</v>
      </c>
      <c r="V13" s="27">
        <v>1029768.7056367333</v>
      </c>
      <c r="W13" s="27">
        <v>1316122.2863726667</v>
      </c>
      <c r="X13" s="27">
        <v>1082420.9342649998</v>
      </c>
      <c r="Y13" s="27">
        <v>1476172.8943543998</v>
      </c>
      <c r="Z13" s="27">
        <v>1239661.6166997333</v>
      </c>
      <c r="AA13" s="27">
        <v>966242.0812836</v>
      </c>
      <c r="AB13" s="27">
        <v>1205555.0214326668</v>
      </c>
      <c r="AC13" s="27">
        <v>1155286.8539725333</v>
      </c>
      <c r="AD13" s="27">
        <v>1515231.6340480002</v>
      </c>
      <c r="AE13" s="27">
        <v>1565038.9917279333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852414.8073342001</v>
      </c>
      <c r="G14" s="27">
        <v>989507.3141345332</v>
      </c>
      <c r="H14" s="27">
        <v>960581.0888219333</v>
      </c>
      <c r="I14" s="27">
        <v>804239.3734342</v>
      </c>
      <c r="J14" s="27">
        <v>923746.0833355334</v>
      </c>
      <c r="K14" s="27">
        <v>1015172.2163938668</v>
      </c>
      <c r="L14" s="27">
        <v>1022312.2317613333</v>
      </c>
      <c r="M14" s="27">
        <v>897308.0159618666</v>
      </c>
      <c r="N14" s="27">
        <v>1110511.1993462667</v>
      </c>
      <c r="O14" s="27">
        <v>857818.7106668666</v>
      </c>
      <c r="P14" s="27">
        <v>770925.6002587333</v>
      </c>
      <c r="Q14" s="27">
        <v>784356.5598102666</v>
      </c>
      <c r="R14" s="27">
        <v>705224.0140469334</v>
      </c>
      <c r="S14" s="27">
        <v>679388.6505090666</v>
      </c>
      <c r="T14" s="27">
        <v>985442.5621303999</v>
      </c>
      <c r="U14" s="27">
        <v>820851.1394754</v>
      </c>
      <c r="V14" s="27">
        <v>1029768.7056367333</v>
      </c>
      <c r="W14" s="27">
        <v>1316122.2863726667</v>
      </c>
      <c r="X14" s="27">
        <v>1082420.9342649998</v>
      </c>
      <c r="Y14" s="27">
        <v>1476172.8943543998</v>
      </c>
      <c r="Z14" s="27">
        <v>1239661.6166997333</v>
      </c>
      <c r="AA14" s="27">
        <v>966242.0812836</v>
      </c>
      <c r="AB14" s="27">
        <v>1205555.0214326668</v>
      </c>
      <c r="AC14" s="27">
        <v>1155286.8539725333</v>
      </c>
      <c r="AD14" s="27">
        <v>1515231.6340480002</v>
      </c>
      <c r="AE14" s="27">
        <v>1565038.9917279333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64120.889440299994</v>
      </c>
      <c r="G15" s="27">
        <v>56358.643234300005</v>
      </c>
      <c r="H15" s="27">
        <v>38922.9763395</v>
      </c>
      <c r="I15" s="27">
        <v>38233.186634499994</v>
      </c>
      <c r="J15" s="27">
        <v>30977.875493399995</v>
      </c>
      <c r="K15" s="27">
        <v>29020.7346341</v>
      </c>
      <c r="L15" s="27">
        <v>52848.325254999996</v>
      </c>
      <c r="M15" s="27">
        <v>38345.0059773</v>
      </c>
      <c r="N15" s="27">
        <v>50770.4623756</v>
      </c>
      <c r="O15" s="27">
        <v>38762.1296546</v>
      </c>
      <c r="P15" s="27">
        <v>34685.234830400004</v>
      </c>
      <c r="Q15" s="27">
        <v>28718.688456699998</v>
      </c>
      <c r="R15" s="27">
        <v>26145.2203749</v>
      </c>
      <c r="S15" s="27">
        <v>24372.254300899996</v>
      </c>
      <c r="T15" s="27">
        <v>24146.631938</v>
      </c>
      <c r="U15" s="27">
        <v>25074.7846525</v>
      </c>
      <c r="V15" s="27">
        <v>24965.4070248</v>
      </c>
      <c r="W15" s="27">
        <v>27362.5035695</v>
      </c>
      <c r="X15" s="27">
        <v>25252.4382803</v>
      </c>
      <c r="Y15" s="27">
        <v>28124.005941900003</v>
      </c>
      <c r="Z15" s="27">
        <v>27401.2382072</v>
      </c>
      <c r="AA15" s="27">
        <v>20006.4870753</v>
      </c>
      <c r="AB15" s="27">
        <v>38016.5755772</v>
      </c>
      <c r="AC15" s="27">
        <v>33196.9558547</v>
      </c>
      <c r="AD15" s="27">
        <v>30241.4967019</v>
      </c>
      <c r="AE15" s="27">
        <v>48405.2644966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64120.889440299994</v>
      </c>
      <c r="G16" s="27">
        <v>56358.643234300005</v>
      </c>
      <c r="H16" s="27">
        <v>38922.9763395</v>
      </c>
      <c r="I16" s="27">
        <v>38233.186634499994</v>
      </c>
      <c r="J16" s="27">
        <v>30977.875493399995</v>
      </c>
      <c r="K16" s="27">
        <v>29020.7346341</v>
      </c>
      <c r="L16" s="27">
        <v>52848.325254999996</v>
      </c>
      <c r="M16" s="27">
        <v>38345.0059773</v>
      </c>
      <c r="N16" s="27">
        <v>50770.4623756</v>
      </c>
      <c r="O16" s="27">
        <v>38762.1296546</v>
      </c>
      <c r="P16" s="27">
        <v>34685.234830400004</v>
      </c>
      <c r="Q16" s="27">
        <v>28718.688456699998</v>
      </c>
      <c r="R16" s="27">
        <v>26145.2203749</v>
      </c>
      <c r="S16" s="27">
        <v>24372.254300899996</v>
      </c>
      <c r="T16" s="27">
        <v>24146.631938</v>
      </c>
      <c r="U16" s="27">
        <v>25074.7846525</v>
      </c>
      <c r="V16" s="27">
        <v>24965.4070248</v>
      </c>
      <c r="W16" s="27">
        <v>27362.5035695</v>
      </c>
      <c r="X16" s="27">
        <v>25252.4382803</v>
      </c>
      <c r="Y16" s="27">
        <v>28124.005941900003</v>
      </c>
      <c r="Z16" s="27">
        <v>27401.2382072</v>
      </c>
      <c r="AA16" s="27">
        <v>20006.4870753</v>
      </c>
      <c r="AB16" s="27">
        <v>38016.5755772</v>
      </c>
      <c r="AC16" s="27">
        <v>33196.9558547</v>
      </c>
      <c r="AD16" s="27">
        <v>30241.4967019</v>
      </c>
      <c r="AE16" s="27">
        <v>48405.2644966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3376618.8882194995</v>
      </c>
      <c r="G17" s="27">
        <v>3150736.7224025</v>
      </c>
      <c r="H17" s="27">
        <v>3731043.8703229995</v>
      </c>
      <c r="I17" s="27">
        <v>3369325.7776254998</v>
      </c>
      <c r="J17" s="27">
        <v>3482770.5860639997</v>
      </c>
      <c r="K17" s="27">
        <v>3448746.9373664996</v>
      </c>
      <c r="L17" s="27">
        <v>3312606.9632424996</v>
      </c>
      <c r="M17" s="27">
        <v>3742233.3339544996</v>
      </c>
      <c r="N17" s="27">
        <v>3794504.1711500003</v>
      </c>
      <c r="O17" s="27">
        <v>3787039.2026774995</v>
      </c>
      <c r="P17" s="27">
        <v>3984934.7461384996</v>
      </c>
      <c r="Q17" s="27">
        <v>3562989.968846</v>
      </c>
      <c r="R17" s="27">
        <v>3641093.5588334994</v>
      </c>
      <c r="S17" s="27">
        <v>3928684.2614634996</v>
      </c>
      <c r="T17" s="27">
        <v>4167991.7330974997</v>
      </c>
      <c r="U17" s="27">
        <v>4585591.654220499</v>
      </c>
      <c r="V17" s="27">
        <v>5230508.299709</v>
      </c>
      <c r="W17" s="27">
        <v>5076456.455223999</v>
      </c>
      <c r="X17" s="27">
        <v>5197421.6849555</v>
      </c>
      <c r="Y17" s="27">
        <v>5258600.257333499</v>
      </c>
      <c r="Z17" s="27">
        <v>5134019.324049</v>
      </c>
      <c r="AA17" s="27">
        <v>5160476.12388</v>
      </c>
      <c r="AB17" s="27">
        <v>5252432.5375445</v>
      </c>
      <c r="AC17" s="27">
        <v>5338679.300377499</v>
      </c>
      <c r="AD17" s="27">
        <v>6336362.044704999</v>
      </c>
      <c r="AE17" s="27">
        <v>6439678.2554335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320196.6180104999</v>
      </c>
      <c r="G18" s="27">
        <v>265253.6047315</v>
      </c>
      <c r="H18" s="27">
        <v>275728.4755225</v>
      </c>
      <c r="I18" s="27">
        <v>521021.433471</v>
      </c>
      <c r="J18" s="27">
        <v>639945.4285454999</v>
      </c>
      <c r="K18" s="27">
        <v>497335.2132979999</v>
      </c>
      <c r="L18" s="27">
        <v>305443.175191</v>
      </c>
      <c r="M18" s="27">
        <v>356197.00281549996</v>
      </c>
      <c r="N18" s="27">
        <v>307393.8508795</v>
      </c>
      <c r="O18" s="27">
        <v>243119.34666249997</v>
      </c>
      <c r="P18" s="27">
        <v>245250.505346</v>
      </c>
      <c r="Q18" s="27">
        <v>239442.05519849996</v>
      </c>
      <c r="R18" s="27">
        <v>206358.994072</v>
      </c>
      <c r="S18" s="27">
        <v>152315.53048249998</v>
      </c>
      <c r="T18" s="27">
        <v>151692.5821565</v>
      </c>
      <c r="U18" s="27">
        <v>176846.2396085</v>
      </c>
      <c r="V18" s="27">
        <v>151778.98254749997</v>
      </c>
      <c r="W18" s="27">
        <v>136423.763938</v>
      </c>
      <c r="X18" s="27">
        <v>197277.8582775</v>
      </c>
      <c r="Y18" s="27">
        <v>207440.25348199997</v>
      </c>
      <c r="Z18" s="27">
        <v>204795.36893199998</v>
      </c>
      <c r="AA18" s="27">
        <v>231696.666201</v>
      </c>
      <c r="AB18" s="27">
        <v>193333.36815099997</v>
      </c>
      <c r="AC18" s="27">
        <v>288271.6128215</v>
      </c>
      <c r="AD18" s="27">
        <v>198609.78737599996</v>
      </c>
      <c r="AE18" s="27">
        <v>134714.39620099997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2001656.9380115</v>
      </c>
      <c r="G19" s="27">
        <v>1836371.1071475</v>
      </c>
      <c r="H19" s="27">
        <v>1955165.5506459996</v>
      </c>
      <c r="I19" s="27">
        <v>1625907.899924</v>
      </c>
      <c r="J19" s="27">
        <v>1997030.426545</v>
      </c>
      <c r="K19" s="27">
        <v>2118332.2223525</v>
      </c>
      <c r="L19" s="27">
        <v>2623586.2932895003</v>
      </c>
      <c r="M19" s="27">
        <v>2324932.8959779995</v>
      </c>
      <c r="N19" s="27">
        <v>2304556.653322</v>
      </c>
      <c r="O19" s="27">
        <v>2040251.4376089997</v>
      </c>
      <c r="P19" s="27">
        <v>2048318.1986959998</v>
      </c>
      <c r="Q19" s="27">
        <v>1956885.0555099999</v>
      </c>
      <c r="R19" s="27">
        <v>2630184.769289</v>
      </c>
      <c r="S19" s="27">
        <v>2629562.2861969997</v>
      </c>
      <c r="T19" s="27">
        <v>2591853.3946305</v>
      </c>
      <c r="U19" s="27">
        <v>2401393.6876545</v>
      </c>
      <c r="V19" s="27">
        <v>2662046.6613895</v>
      </c>
      <c r="W19" s="27">
        <v>2758834.259489</v>
      </c>
      <c r="X19" s="27">
        <v>2800433.5687019993</v>
      </c>
      <c r="Y19" s="27">
        <v>2520449.0272115003</v>
      </c>
      <c r="Z19" s="27">
        <v>2567963.452439</v>
      </c>
      <c r="AA19" s="27">
        <v>2903048.8385745</v>
      </c>
      <c r="AB19" s="27">
        <v>2645801.8597779996</v>
      </c>
      <c r="AC19" s="27">
        <v>1952623.484273</v>
      </c>
      <c r="AD19" s="27">
        <v>1947866.2281540001</v>
      </c>
      <c r="AE19" s="27">
        <v>1938605.653215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71771.647717</v>
      </c>
      <c r="G20" s="27">
        <v>74617.56090249999</v>
      </c>
      <c r="H20" s="27">
        <v>56782.34588949999</v>
      </c>
      <c r="I20" s="27">
        <v>59415.63616449999</v>
      </c>
      <c r="J20" s="27">
        <v>46222.766666999996</v>
      </c>
      <c r="K20" s="27">
        <v>43088.38426199999</v>
      </c>
      <c r="L20" s="27">
        <v>44569.929249999994</v>
      </c>
      <c r="M20" s="27">
        <v>48894.8315625</v>
      </c>
      <c r="N20" s="27">
        <v>52301.4914345</v>
      </c>
      <c r="O20" s="27">
        <v>47980.423645</v>
      </c>
      <c r="P20" s="27">
        <v>52614.67364999999</v>
      </c>
      <c r="Q20" s="27">
        <v>47814.2451325</v>
      </c>
      <c r="R20" s="27">
        <v>39067.2899925</v>
      </c>
      <c r="S20" s="27">
        <v>53884.44792499999</v>
      </c>
      <c r="T20" s="27">
        <v>79536.0191395</v>
      </c>
      <c r="U20" s="27">
        <v>65800.72556749999</v>
      </c>
      <c r="V20" s="27">
        <v>59550.70910249999</v>
      </c>
      <c r="W20" s="27">
        <v>93265.773062</v>
      </c>
      <c r="X20" s="27">
        <v>117030.57828</v>
      </c>
      <c r="Y20" s="27">
        <v>131146.37767</v>
      </c>
      <c r="Z20" s="27">
        <v>94974.85478249998</v>
      </c>
      <c r="AA20" s="27">
        <v>93061.67139499998</v>
      </c>
      <c r="AB20" s="27">
        <v>58077.25962499999</v>
      </c>
      <c r="AC20" s="27">
        <v>90309.92566749999</v>
      </c>
      <c r="AD20" s="27">
        <v>75321.0503045</v>
      </c>
      <c r="AE20" s="27">
        <v>151104.84311999998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1017523.2144384999</v>
      </c>
      <c r="G21" s="27">
        <v>856973.1847985</v>
      </c>
      <c r="H21" s="27">
        <v>898985.290434</v>
      </c>
      <c r="I21" s="27">
        <v>432000.5629555</v>
      </c>
      <c r="J21" s="27">
        <v>530607.1213905</v>
      </c>
      <c r="K21" s="27">
        <v>634723.8908395</v>
      </c>
      <c r="L21" s="27">
        <v>622443.5756384999</v>
      </c>
      <c r="M21" s="27">
        <v>571421.463074</v>
      </c>
      <c r="N21" s="27">
        <v>500575.25502599997</v>
      </c>
      <c r="O21" s="27">
        <v>528806.7477385</v>
      </c>
      <c r="P21" s="27">
        <v>394374.92267249996</v>
      </c>
      <c r="Q21" s="27">
        <v>376918.40667249996</v>
      </c>
      <c r="R21" s="27">
        <v>329149.5840325</v>
      </c>
      <c r="S21" s="27">
        <v>350965.37114099995</v>
      </c>
      <c r="T21" s="27">
        <v>377642.09278949996</v>
      </c>
      <c r="U21" s="27">
        <v>332671.6906975</v>
      </c>
      <c r="V21" s="27">
        <v>329819.24887450004</v>
      </c>
      <c r="W21" s="27">
        <v>308755.048756</v>
      </c>
      <c r="X21" s="27">
        <v>234381.53161499999</v>
      </c>
      <c r="Y21" s="27">
        <v>228786.68019899997</v>
      </c>
      <c r="Z21" s="27">
        <v>205142.08603349997</v>
      </c>
      <c r="AA21" s="27">
        <v>176691.09723649998</v>
      </c>
      <c r="AB21" s="27">
        <v>247236.078705</v>
      </c>
      <c r="AC21" s="27">
        <v>160821.198153</v>
      </c>
      <c r="AD21" s="27">
        <v>137060.64514449998</v>
      </c>
      <c r="AE21" s="27">
        <v>96425.8186815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6787767.306396999</v>
      </c>
      <c r="G22" s="27">
        <v>6183952.179982499</v>
      </c>
      <c r="H22" s="27">
        <v>6917705.532814999</v>
      </c>
      <c r="I22" s="27">
        <v>6007671.3101405</v>
      </c>
      <c r="J22" s="27">
        <v>6696576.329212</v>
      </c>
      <c r="K22" s="27">
        <v>6742226.648118499</v>
      </c>
      <c r="L22" s="27">
        <v>6908649.9366115</v>
      </c>
      <c r="M22" s="27">
        <v>7043679.527384499</v>
      </c>
      <c r="N22" s="27">
        <v>6959331.421812</v>
      </c>
      <c r="O22" s="27">
        <v>6647197.1583325</v>
      </c>
      <c r="P22" s="27">
        <v>6725493.046503</v>
      </c>
      <c r="Q22" s="27">
        <v>6184049.7313594995</v>
      </c>
      <c r="R22" s="27">
        <v>6845854.196219499</v>
      </c>
      <c r="S22" s="27">
        <v>7115411.897208999</v>
      </c>
      <c r="T22" s="27">
        <v>7368715.8218135</v>
      </c>
      <c r="U22" s="27">
        <v>7562303.9977485</v>
      </c>
      <c r="V22" s="27">
        <v>8433703.901623</v>
      </c>
      <c r="W22" s="27">
        <v>8373735.300469</v>
      </c>
      <c r="X22" s="27">
        <v>8546545.22183</v>
      </c>
      <c r="Y22" s="27">
        <v>8346422.595895999</v>
      </c>
      <c r="Z22" s="27">
        <v>8206895.086235998</v>
      </c>
      <c r="AA22" s="27">
        <v>8564974.397287</v>
      </c>
      <c r="AB22" s="27">
        <v>8396881.103803499</v>
      </c>
      <c r="AC22" s="27">
        <v>7830705.521292499</v>
      </c>
      <c r="AD22" s="27">
        <v>8695219.755683998</v>
      </c>
      <c r="AE22" s="27">
        <v>8760528.966651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325881.5157296928</v>
      </c>
      <c r="G23" s="27">
        <v>287043.2522067889</v>
      </c>
      <c r="H23" s="27">
        <v>253954.8623310655</v>
      </c>
      <c r="I23" s="27">
        <v>236065.9580522526</v>
      </c>
      <c r="J23" s="27">
        <v>245421.68782581232</v>
      </c>
      <c r="K23" s="27">
        <v>236523.6944866592</v>
      </c>
      <c r="L23" s="27">
        <v>237821.2410974772</v>
      </c>
      <c r="M23" s="27">
        <v>311679.35554485454</v>
      </c>
      <c r="N23" s="27">
        <v>285160.71203610307</v>
      </c>
      <c r="O23" s="27">
        <v>300357.9441562932</v>
      </c>
      <c r="P23" s="27">
        <v>356971.53822252026</v>
      </c>
      <c r="Q23" s="27">
        <v>356681.07738482265</v>
      </c>
      <c r="R23" s="27">
        <v>321131.64448494307</v>
      </c>
      <c r="S23" s="27">
        <v>287820.88428192405</v>
      </c>
      <c r="T23" s="27">
        <v>358354.8425632799</v>
      </c>
      <c r="U23" s="27">
        <v>420595.7304754752</v>
      </c>
      <c r="V23" s="27">
        <v>328974.37964908034</v>
      </c>
      <c r="W23" s="27">
        <v>318650.2285751056</v>
      </c>
      <c r="X23" s="27">
        <v>476017.16266006493</v>
      </c>
      <c r="Y23" s="27">
        <v>355505.0554550242</v>
      </c>
      <c r="Z23" s="27">
        <v>309990.82904741983</v>
      </c>
      <c r="AA23" s="27">
        <v>312131.57870138175</v>
      </c>
      <c r="AB23" s="27">
        <v>314200.8874572515</v>
      </c>
      <c r="AC23" s="27">
        <v>318562.3560578093</v>
      </c>
      <c r="AD23" s="27">
        <v>365594.9889720811</v>
      </c>
      <c r="AE23" s="27">
        <v>397896.0479736213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325881.5157296928</v>
      </c>
      <c r="G24" s="27">
        <v>287043.2522067889</v>
      </c>
      <c r="H24" s="27">
        <v>253954.8623310655</v>
      </c>
      <c r="I24" s="27">
        <v>236065.9580522526</v>
      </c>
      <c r="J24" s="27">
        <v>245421.68782581232</v>
      </c>
      <c r="K24" s="27">
        <v>236523.6944866592</v>
      </c>
      <c r="L24" s="27">
        <v>237821.2410974772</v>
      </c>
      <c r="M24" s="27">
        <v>311679.35554485454</v>
      </c>
      <c r="N24" s="27">
        <v>285160.71203610307</v>
      </c>
      <c r="O24" s="27">
        <v>300357.9441562932</v>
      </c>
      <c r="P24" s="27">
        <v>356971.53822252026</v>
      </c>
      <c r="Q24" s="27">
        <v>356681.07738482265</v>
      </c>
      <c r="R24" s="27">
        <v>321131.64448494307</v>
      </c>
      <c r="S24" s="27">
        <v>287820.88428192405</v>
      </c>
      <c r="T24" s="27">
        <v>358354.8425632799</v>
      </c>
      <c r="U24" s="27">
        <v>420595.7304754752</v>
      </c>
      <c r="V24" s="27">
        <v>328974.37964908034</v>
      </c>
      <c r="W24" s="27">
        <v>318650.2285751056</v>
      </c>
      <c r="X24" s="27">
        <v>476017.16266006493</v>
      </c>
      <c r="Y24" s="27">
        <v>355505.0554550242</v>
      </c>
      <c r="Z24" s="27">
        <v>309990.82904741983</v>
      </c>
      <c r="AA24" s="27">
        <v>312131.57870138175</v>
      </c>
      <c r="AB24" s="27">
        <v>314200.8874572515</v>
      </c>
      <c r="AC24" s="27">
        <v>318562.3560578093</v>
      </c>
      <c r="AD24" s="27">
        <v>365594.9889720811</v>
      </c>
      <c r="AE24" s="27">
        <v>397896.0479736213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2049.894</v>
      </c>
      <c r="G25" s="27">
        <v>5739.703199999999</v>
      </c>
      <c r="H25" s="27">
        <v>14760.807300799997</v>
      </c>
      <c r="I25" s="27">
        <v>1708.2384923999998</v>
      </c>
      <c r="J25" s="27">
        <v>2225.6071537333332</v>
      </c>
      <c r="K25" s="27">
        <v>2918.594247066666</v>
      </c>
      <c r="L25" s="27">
        <v>761.4087227999999</v>
      </c>
      <c r="M25" s="27">
        <v>2440.436044933333</v>
      </c>
      <c r="N25" s="27">
        <v>2059.713245333333</v>
      </c>
      <c r="O25" s="27">
        <v>2362.1951701333332</v>
      </c>
      <c r="P25" s="27">
        <v>15481.746705333331</v>
      </c>
      <c r="Q25" s="27">
        <v>1054.317968</v>
      </c>
      <c r="R25" s="27">
        <v>1616.8291274666665</v>
      </c>
      <c r="S25" s="27">
        <v>2788.913686533333</v>
      </c>
      <c r="T25" s="27">
        <v>5237.7416432</v>
      </c>
      <c r="U25" s="27">
        <v>1031.2362338666665</v>
      </c>
      <c r="V25" s="27">
        <v>1794.0137218666666</v>
      </c>
      <c r="W25" s="27">
        <v>3345.6157283999996</v>
      </c>
      <c r="X25" s="27">
        <v>1293.9176770666666</v>
      </c>
      <c r="Y25" s="27">
        <v>1802.5090321333332</v>
      </c>
      <c r="Z25" s="27">
        <v>2465.5958726666668</v>
      </c>
      <c r="AA25" s="27">
        <v>5319.605805066666</v>
      </c>
      <c r="AB25" s="27">
        <v>2617.071108666666</v>
      </c>
      <c r="AC25" s="27">
        <v>1663.6816782666665</v>
      </c>
      <c r="AD25" s="27">
        <v>2198.244864933333</v>
      </c>
      <c r="AE25" s="27">
        <v>6334.209336399999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48787.4772</v>
      </c>
      <c r="G26" s="27">
        <v>51247.35</v>
      </c>
      <c r="H26" s="27">
        <v>47152.58442106666</v>
      </c>
      <c r="I26" s="27">
        <v>12582.388923866665</v>
      </c>
      <c r="J26" s="27">
        <v>17102.019799333328</v>
      </c>
      <c r="K26" s="27">
        <v>13431.389219599998</v>
      </c>
      <c r="L26" s="27">
        <v>15901.741424799997</v>
      </c>
      <c r="M26" s="27">
        <v>19133.005606</v>
      </c>
      <c r="N26" s="27">
        <v>9732.388396133334</v>
      </c>
      <c r="O26" s="27">
        <v>9741.600265466666</v>
      </c>
      <c r="P26" s="27">
        <v>7897.060814133333</v>
      </c>
      <c r="Q26" s="27">
        <v>5989.036109466667</v>
      </c>
      <c r="R26" s="27">
        <v>7284.819298533333</v>
      </c>
      <c r="S26" s="27">
        <v>12882.562819866664</v>
      </c>
      <c r="T26" s="27">
        <v>11475.138860533332</v>
      </c>
      <c r="U26" s="27">
        <v>17001.062339066666</v>
      </c>
      <c r="V26" s="27">
        <v>8116.809450933333</v>
      </c>
      <c r="W26" s="27">
        <v>11052.606177066666</v>
      </c>
      <c r="X26" s="27">
        <v>13862.477950933331</v>
      </c>
      <c r="Y26" s="27">
        <v>18023.738186666666</v>
      </c>
      <c r="Z26" s="27">
        <v>17549.19170253333</v>
      </c>
      <c r="AA26" s="27">
        <v>17788.344556399996</v>
      </c>
      <c r="AB26" s="27">
        <v>9843.447820799998</v>
      </c>
      <c r="AC26" s="27">
        <v>5278.931858933333</v>
      </c>
      <c r="AD26" s="27">
        <v>6258.228044933333</v>
      </c>
      <c r="AE26" s="27">
        <v>6058.301557733333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19269.003599999996</v>
      </c>
      <c r="G27" s="27">
        <v>96345.018</v>
      </c>
      <c r="H27" s="27">
        <v>122596.71472253332</v>
      </c>
      <c r="I27" s="27">
        <v>22158.2760476</v>
      </c>
      <c r="J27" s="27">
        <v>54634.71342853332</v>
      </c>
      <c r="K27" s="27">
        <v>47283.162307333325</v>
      </c>
      <c r="L27" s="27">
        <v>30553.994003866665</v>
      </c>
      <c r="M27" s="27">
        <v>23564.8308808</v>
      </c>
      <c r="N27" s="27">
        <v>31979.23215666666</v>
      </c>
      <c r="O27" s="27">
        <v>16964.828745333332</v>
      </c>
      <c r="P27" s="27">
        <v>9888.405936933334</v>
      </c>
      <c r="Q27" s="27">
        <v>13806.2573484</v>
      </c>
      <c r="R27" s="27">
        <v>8269.793004</v>
      </c>
      <c r="S27" s="27">
        <v>13543.084219866667</v>
      </c>
      <c r="T27" s="27">
        <v>7722.729440799999</v>
      </c>
      <c r="U27" s="27">
        <v>10070.182004666667</v>
      </c>
      <c r="V27" s="27">
        <v>12171.454952799999</v>
      </c>
      <c r="W27" s="27">
        <v>11568.474475066665</v>
      </c>
      <c r="X27" s="27">
        <v>10373.7998672</v>
      </c>
      <c r="Y27" s="27">
        <v>9666.611021466664</v>
      </c>
      <c r="Z27" s="27">
        <v>10696.191432666665</v>
      </c>
      <c r="AA27" s="27">
        <v>15013.091768399998</v>
      </c>
      <c r="AB27" s="27">
        <v>9095.4165544</v>
      </c>
      <c r="AC27" s="27">
        <v>8068.095726533332</v>
      </c>
      <c r="AD27" s="27">
        <v>11296.391719066667</v>
      </c>
      <c r="AE27" s="27">
        <v>9053.6030552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70106.37479999999</v>
      </c>
      <c r="G28" s="27">
        <v>153332.07119999998</v>
      </c>
      <c r="H28" s="27">
        <v>184510.10644439998</v>
      </c>
      <c r="I28" s="27">
        <v>36448.90346386667</v>
      </c>
      <c r="J28" s="27">
        <v>73962.34038159999</v>
      </c>
      <c r="K28" s="27">
        <v>63633.145774</v>
      </c>
      <c r="L28" s="27">
        <v>47217.144151466666</v>
      </c>
      <c r="M28" s="27">
        <v>45138.27253173333</v>
      </c>
      <c r="N28" s="27">
        <v>43771.333798133324</v>
      </c>
      <c r="O28" s="27">
        <v>29068.624180933333</v>
      </c>
      <c r="P28" s="27">
        <v>33267.2134564</v>
      </c>
      <c r="Q28" s="27">
        <v>20849.611425866664</v>
      </c>
      <c r="R28" s="27">
        <v>17171.44143</v>
      </c>
      <c r="S28" s="27">
        <v>29214.560726266664</v>
      </c>
      <c r="T28" s="27">
        <v>24435.60994453333</v>
      </c>
      <c r="U28" s="27">
        <v>28102.4805776</v>
      </c>
      <c r="V28" s="27">
        <v>22082.278125599998</v>
      </c>
      <c r="W28" s="27">
        <v>25966.696380533333</v>
      </c>
      <c r="X28" s="27">
        <v>25530.195495199994</v>
      </c>
      <c r="Y28" s="27">
        <v>29492.858240266665</v>
      </c>
      <c r="Z28" s="27">
        <v>30710.979007866667</v>
      </c>
      <c r="AA28" s="27">
        <v>38121.04212986666</v>
      </c>
      <c r="AB28" s="27">
        <v>21555.935483866662</v>
      </c>
      <c r="AC28" s="27">
        <v>15010.709263733332</v>
      </c>
      <c r="AD28" s="27">
        <v>19752.86462893333</v>
      </c>
      <c r="AE28" s="27">
        <v>21446.113949333332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7864.2659656</v>
      </c>
      <c r="G29" s="27">
        <v>23341.027398247134</v>
      </c>
      <c r="H29" s="27">
        <v>23243.55653400693</v>
      </c>
      <c r="I29" s="27">
        <v>27596.776917616167</v>
      </c>
      <c r="J29" s="27">
        <v>31959.213854374397</v>
      </c>
      <c r="K29" s="27">
        <v>20129.615437773213</v>
      </c>
      <c r="L29" s="27">
        <v>32006.955066108818</v>
      </c>
      <c r="M29" s="27">
        <v>10896.52743213635</v>
      </c>
      <c r="N29" s="27">
        <v>10482.568519982718</v>
      </c>
      <c r="O29" s="27">
        <v>11793.758658359906</v>
      </c>
      <c r="P29" s="27">
        <v>9526.196581272825</v>
      </c>
      <c r="Q29" s="27">
        <v>11039.535209287942</v>
      </c>
      <c r="R29" s="27">
        <v>10333.547532549394</v>
      </c>
      <c r="S29" s="27">
        <v>12143.242788010546</v>
      </c>
      <c r="T29" s="27">
        <v>34261.22033452941</v>
      </c>
      <c r="U29" s="27">
        <v>13154.46995961899</v>
      </c>
      <c r="V29" s="27">
        <v>22017.785742477587</v>
      </c>
      <c r="W29" s="27">
        <v>20564.19402613346</v>
      </c>
      <c r="X29" s="27">
        <v>4643.312932488238</v>
      </c>
      <c r="Y29" s="27">
        <v>845.4879453060083</v>
      </c>
      <c r="Z29" s="27">
        <v>1961.6805293454076</v>
      </c>
      <c r="AA29" s="27">
        <v>18493.356396627627</v>
      </c>
      <c r="AB29" s="27">
        <v>2329.80627327913</v>
      </c>
      <c r="AC29" s="27">
        <v>10831.289602971245</v>
      </c>
      <c r="AD29" s="27">
        <v>9969.583061185638</v>
      </c>
      <c r="AE29" s="27">
        <v>13895.866343336758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157387.41911493332</v>
      </c>
      <c r="G30" s="27">
        <v>144492.7225018603</v>
      </c>
      <c r="H30" s="27">
        <v>149792.99159908222</v>
      </c>
      <c r="I30" s="27">
        <v>178148.80649816777</v>
      </c>
      <c r="J30" s="27">
        <v>116296.85054746245</v>
      </c>
      <c r="K30" s="27">
        <v>118491.73031233142</v>
      </c>
      <c r="L30" s="27">
        <v>130941.24746977646</v>
      </c>
      <c r="M30" s="27">
        <v>101772.22673384905</v>
      </c>
      <c r="N30" s="27">
        <v>123644.57709467523</v>
      </c>
      <c r="O30" s="27">
        <v>137089.2187640178</v>
      </c>
      <c r="P30" s="27">
        <v>109281.25514520789</v>
      </c>
      <c r="Q30" s="27">
        <v>133370.5062823135</v>
      </c>
      <c r="R30" s="27">
        <v>135492.3043417565</v>
      </c>
      <c r="S30" s="27">
        <v>156635.20316858913</v>
      </c>
      <c r="T30" s="27">
        <v>157046.33368889254</v>
      </c>
      <c r="U30" s="27">
        <v>157949.63289333018</v>
      </c>
      <c r="V30" s="27">
        <v>211318.80082753045</v>
      </c>
      <c r="W30" s="27">
        <v>196204.62999061894</v>
      </c>
      <c r="X30" s="27">
        <v>166004.88855508203</v>
      </c>
      <c r="Y30" s="27">
        <v>207956.6851981803</v>
      </c>
      <c r="Z30" s="27">
        <v>210399.0790437204</v>
      </c>
      <c r="AA30" s="27">
        <v>135566.423646974</v>
      </c>
      <c r="AB30" s="27">
        <v>175375.20068417734</v>
      </c>
      <c r="AC30" s="27">
        <v>183955.21212096213</v>
      </c>
      <c r="AD30" s="27">
        <v>162311.0129203209</v>
      </c>
      <c r="AE30" s="27">
        <v>169274.05972414828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1503370.7013218666</v>
      </c>
      <c r="G31" s="27">
        <v>1262095.046522983</v>
      </c>
      <c r="H31" s="27">
        <v>1670711.4146071812</v>
      </c>
      <c r="I31" s="27">
        <v>1493223.0403077912</v>
      </c>
      <c r="J31" s="27">
        <v>834289.5282696037</v>
      </c>
      <c r="K31" s="27">
        <v>1096564.4602791842</v>
      </c>
      <c r="L31" s="27">
        <v>1087574.3418388427</v>
      </c>
      <c r="M31" s="27">
        <v>704578.3779468916</v>
      </c>
      <c r="N31" s="27">
        <v>672924.2873965375</v>
      </c>
      <c r="O31" s="27">
        <v>726983.5517483263</v>
      </c>
      <c r="P31" s="27">
        <v>696999.7366462171</v>
      </c>
      <c r="Q31" s="27">
        <v>732425.7596381893</v>
      </c>
      <c r="R31" s="27">
        <v>1113453.764046899</v>
      </c>
      <c r="S31" s="27">
        <v>2456110.0223813304</v>
      </c>
      <c r="T31" s="27">
        <v>2470252.4691199255</v>
      </c>
      <c r="U31" s="27">
        <v>2769710.3385321987</v>
      </c>
      <c r="V31" s="27">
        <v>1122181.0936875434</v>
      </c>
      <c r="W31" s="27">
        <v>991233.2257885287</v>
      </c>
      <c r="X31" s="27">
        <v>2239577.625197679</v>
      </c>
      <c r="Y31" s="27">
        <v>2836339.180534612</v>
      </c>
      <c r="Z31" s="27">
        <v>3002746.958662401</v>
      </c>
      <c r="AA31" s="27">
        <v>2708939.8661435</v>
      </c>
      <c r="AB31" s="27">
        <v>2950301.3197940527</v>
      </c>
      <c r="AC31" s="27">
        <v>1777268.696408657</v>
      </c>
      <c r="AD31" s="27">
        <v>3183554.5567746507</v>
      </c>
      <c r="AE31" s="27">
        <v>3565373.7534108707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891862.0345785333</v>
      </c>
      <c r="G32" s="27">
        <v>818792.1008341626</v>
      </c>
      <c r="H32" s="27">
        <v>848826.9561335323</v>
      </c>
      <c r="I32" s="27">
        <v>1009509.9003737675</v>
      </c>
      <c r="J32" s="27">
        <v>659015.4853993215</v>
      </c>
      <c r="K32" s="27">
        <v>671453.1369850622</v>
      </c>
      <c r="L32" s="27">
        <v>742000.4014968583</v>
      </c>
      <c r="M32" s="27">
        <v>576709.2871157763</v>
      </c>
      <c r="N32" s="27">
        <v>700652.6070748914</v>
      </c>
      <c r="O32" s="27">
        <v>776838.908831314</v>
      </c>
      <c r="P32" s="27">
        <v>619260.44250069</v>
      </c>
      <c r="Q32" s="27">
        <v>755766.1970779051</v>
      </c>
      <c r="R32" s="27">
        <v>767789.7189961964</v>
      </c>
      <c r="S32" s="27">
        <v>887599.488356126</v>
      </c>
      <c r="T32" s="27">
        <v>889929.229435284</v>
      </c>
      <c r="U32" s="27">
        <v>895047.9168205473</v>
      </c>
      <c r="V32" s="27">
        <v>1197473.207180917</v>
      </c>
      <c r="W32" s="27">
        <v>1111826.239936686</v>
      </c>
      <c r="X32" s="27">
        <v>940694.3682711145</v>
      </c>
      <c r="Y32" s="27">
        <v>1178421.2184076216</v>
      </c>
      <c r="Z32" s="27">
        <v>1192261.4427248323</v>
      </c>
      <c r="AA32" s="27">
        <v>768209.7288076727</v>
      </c>
      <c r="AB32" s="27">
        <v>993792.7991020608</v>
      </c>
      <c r="AC32" s="27">
        <v>1042412.8751212462</v>
      </c>
      <c r="AD32" s="27">
        <v>919762.4121538543</v>
      </c>
      <c r="AE32" s="27">
        <v>959219.6678256546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2560484.4209809336</v>
      </c>
      <c r="G33" s="27">
        <v>2248720.897257253</v>
      </c>
      <c r="H33" s="27">
        <v>2692574.9188738023</v>
      </c>
      <c r="I33" s="27">
        <v>2708478.5240973425</v>
      </c>
      <c r="J33" s="27">
        <v>1641561.0780707623</v>
      </c>
      <c r="K33" s="27">
        <v>1906638.9430143514</v>
      </c>
      <c r="L33" s="27">
        <v>1992522.945871586</v>
      </c>
      <c r="M33" s="27">
        <v>1393956.4192286534</v>
      </c>
      <c r="N33" s="27">
        <v>1507704.0400860868</v>
      </c>
      <c r="O33" s="27">
        <v>1652705.4380020178</v>
      </c>
      <c r="P33" s="27">
        <v>1435067.6308733877</v>
      </c>
      <c r="Q33" s="27">
        <v>1632601.9982076955</v>
      </c>
      <c r="R33" s="27">
        <v>2027069.3349174014</v>
      </c>
      <c r="S33" s="27">
        <v>3512487.956694056</v>
      </c>
      <c r="T33" s="27">
        <v>3551489.2525786315</v>
      </c>
      <c r="U33" s="27">
        <v>3835862.358205695</v>
      </c>
      <c r="V33" s="27">
        <v>2552990.8874384686</v>
      </c>
      <c r="W33" s="27">
        <v>2319828.289741967</v>
      </c>
      <c r="X33" s="27">
        <v>3350920.194956363</v>
      </c>
      <c r="Y33" s="27">
        <v>4223562.57208572</v>
      </c>
      <c r="Z33" s="27">
        <v>4407369.160960299</v>
      </c>
      <c r="AA33" s="27">
        <v>3631209.374994774</v>
      </c>
      <c r="AB33" s="27">
        <v>4121799.1258535697</v>
      </c>
      <c r="AC33" s="27">
        <v>3014468.0732538365</v>
      </c>
      <c r="AD33" s="27">
        <v>4275597.564910011</v>
      </c>
      <c r="AE33" s="27">
        <v>4707763.34730401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234826.6768496</v>
      </c>
      <c r="G34" s="27">
        <v>225207.90749599997</v>
      </c>
      <c r="H34" s="27">
        <v>205370.71392346665</v>
      </c>
      <c r="I34" s="27">
        <v>215017.65540053332</v>
      </c>
      <c r="J34" s="27">
        <v>229288.84229386665</v>
      </c>
      <c r="K34" s="27">
        <v>213689.53803999998</v>
      </c>
      <c r="L34" s="27">
        <v>208940.52368346663</v>
      </c>
      <c r="M34" s="27">
        <v>236219.18095599994</v>
      </c>
      <c r="N34" s="27">
        <v>227795.72123439997</v>
      </c>
      <c r="O34" s="27">
        <v>233647.47225306663</v>
      </c>
      <c r="P34" s="27">
        <v>240440.97562906667</v>
      </c>
      <c r="Q34" s="27">
        <v>215102.17102879996</v>
      </c>
      <c r="R34" s="27">
        <v>219303.84127226664</v>
      </c>
      <c r="S34" s="27">
        <v>223308.3029408</v>
      </c>
      <c r="T34" s="27">
        <v>233401.97231999997</v>
      </c>
      <c r="U34" s="27">
        <v>229393.4823517333</v>
      </c>
      <c r="V34" s="27">
        <v>222624.12279946666</v>
      </c>
      <c r="W34" s="27">
        <v>235176.81312986664</v>
      </c>
      <c r="X34" s="27">
        <v>246196.1387365333</v>
      </c>
      <c r="Y34" s="27">
        <v>248771.87573919995</v>
      </c>
      <c r="Z34" s="27">
        <v>245041.0824165333</v>
      </c>
      <c r="AA34" s="27">
        <v>224511.65581386664</v>
      </c>
      <c r="AB34" s="27">
        <v>221855.42628773328</v>
      </c>
      <c r="AC34" s="27">
        <v>205105.08956079997</v>
      </c>
      <c r="AD34" s="27">
        <v>207789.49121039998</v>
      </c>
      <c r="AE34" s="27">
        <v>206706.87897786664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86345.20289413333</v>
      </c>
      <c r="G35" s="27">
        <v>82808.40767759999</v>
      </c>
      <c r="H35" s="27">
        <v>75514.31755706666</v>
      </c>
      <c r="I35" s="27">
        <v>79061.47369706666</v>
      </c>
      <c r="J35" s="27">
        <v>84308.95526533332</v>
      </c>
      <c r="K35" s="27">
        <v>78573.12844186665</v>
      </c>
      <c r="L35" s="27">
        <v>76826.92804159998</v>
      </c>
      <c r="M35" s="27">
        <v>86857.22739759999</v>
      </c>
      <c r="N35" s="27">
        <v>83759.93689946666</v>
      </c>
      <c r="O35" s="27">
        <v>85911.61297839998</v>
      </c>
      <c r="P35" s="27">
        <v>88409.56772853332</v>
      </c>
      <c r="Q35" s="27">
        <v>79092.54830399998</v>
      </c>
      <c r="R35" s="27">
        <v>80637.49401839999</v>
      </c>
      <c r="S35" s="27">
        <v>82109.92811119999</v>
      </c>
      <c r="T35" s="27">
        <v>85821.34507466666</v>
      </c>
      <c r="U35" s="27">
        <v>84347.43042586665</v>
      </c>
      <c r="V35" s="27">
        <v>81858.3560432</v>
      </c>
      <c r="W35" s="27">
        <v>86473.95041119998</v>
      </c>
      <c r="X35" s="27">
        <v>90525.72679039999</v>
      </c>
      <c r="Y35" s="27">
        <v>91472.81731279999</v>
      </c>
      <c r="Z35" s="27">
        <v>90101.01798426665</v>
      </c>
      <c r="AA35" s="27">
        <v>82552.39765226665</v>
      </c>
      <c r="AB35" s="27">
        <v>81575.70862613333</v>
      </c>
      <c r="AC35" s="27">
        <v>75416.64909973333</v>
      </c>
      <c r="AD35" s="27">
        <v>76403.69533866666</v>
      </c>
      <c r="AE35" s="27">
        <v>76005.61947146666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321171.87974373327</v>
      </c>
      <c r="G36" s="27">
        <v>308016.3151736</v>
      </c>
      <c r="H36" s="27">
        <v>280885.0314805333</v>
      </c>
      <c r="I36" s="27">
        <v>294079.12909759994</v>
      </c>
      <c r="J36" s="27">
        <v>313597.7975592</v>
      </c>
      <c r="K36" s="27">
        <v>292262.6664818666</v>
      </c>
      <c r="L36" s="27">
        <v>285767.45172506664</v>
      </c>
      <c r="M36" s="27">
        <v>323076.4083535999</v>
      </c>
      <c r="N36" s="27">
        <v>311555.6581338667</v>
      </c>
      <c r="O36" s="27">
        <v>319559.0852314667</v>
      </c>
      <c r="P36" s="27">
        <v>328850.5433576</v>
      </c>
      <c r="Q36" s="27">
        <v>294194.71933279996</v>
      </c>
      <c r="R36" s="27">
        <v>299941.33529066667</v>
      </c>
      <c r="S36" s="27">
        <v>305418.231052</v>
      </c>
      <c r="T36" s="27">
        <v>319223.31739466666</v>
      </c>
      <c r="U36" s="27">
        <v>313740.91277759994</v>
      </c>
      <c r="V36" s="27">
        <v>304482.4788426666</v>
      </c>
      <c r="W36" s="27">
        <v>321650.7635410666</v>
      </c>
      <c r="X36" s="27">
        <v>336721.86552693334</v>
      </c>
      <c r="Y36" s="27">
        <v>340244.69305199996</v>
      </c>
      <c r="Z36" s="27">
        <v>335142.1004008</v>
      </c>
      <c r="AA36" s="27">
        <v>307064.05346613325</v>
      </c>
      <c r="AB36" s="27">
        <v>303431.13491386664</v>
      </c>
      <c r="AC36" s="27">
        <v>280521.73866053333</v>
      </c>
      <c r="AD36" s="27">
        <v>284193.1865490667</v>
      </c>
      <c r="AE36" s="27">
        <v>282712.4984493333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12125040.9032676</v>
      </c>
      <c r="G37" s="27">
        <v>11586301.943089498</v>
      </c>
      <c r="H37" s="27">
        <v>11397751.040750802</v>
      </c>
      <c r="I37" s="27">
        <v>11670808.8979053</v>
      </c>
      <c r="J37" s="27">
        <v>11296848.411734601</v>
      </c>
      <c r="K37" s="27">
        <v>11015187.3413439</v>
      </c>
      <c r="L37" s="27">
        <v>11039477.941538198</v>
      </c>
      <c r="M37" s="27">
        <v>11173005.713111</v>
      </c>
      <c r="N37" s="27">
        <v>11488995.054683302</v>
      </c>
      <c r="O37" s="27">
        <v>11603088.291448498</v>
      </c>
      <c r="P37" s="27">
        <v>11391552.4703849</v>
      </c>
      <c r="Q37" s="27">
        <v>11434052.1226877</v>
      </c>
      <c r="R37" s="27">
        <v>11227488.611955</v>
      </c>
      <c r="S37" s="27">
        <v>11701119.030352399</v>
      </c>
      <c r="T37" s="27">
        <v>12212888.7506835</v>
      </c>
      <c r="U37" s="27">
        <v>12356839.612130199</v>
      </c>
      <c r="V37" s="27">
        <v>12796628.965554133</v>
      </c>
      <c r="W37" s="27">
        <v>12589988.4371745</v>
      </c>
      <c r="X37" s="27">
        <v>13151945.883285733</v>
      </c>
      <c r="Y37" s="27">
        <v>13178432.138526965</v>
      </c>
      <c r="Z37" s="27">
        <v>13092262.350522665</v>
      </c>
      <c r="AA37" s="27">
        <v>12938375.820587065</v>
      </c>
      <c r="AB37" s="27">
        <v>13338878.9108355</v>
      </c>
      <c r="AC37" s="27">
        <v>13386841.270010632</v>
      </c>
      <c r="AD37" s="27">
        <v>13578991.059559198</v>
      </c>
      <c r="AE37" s="27">
        <v>13649039.40975923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130663.28471020001</v>
      </c>
      <c r="G38" s="27">
        <v>142421.8974541</v>
      </c>
      <c r="H38" s="27">
        <v>142538.5707053</v>
      </c>
      <c r="I38" s="27">
        <v>90070.00270289999</v>
      </c>
      <c r="J38" s="27">
        <v>76005.4845121</v>
      </c>
      <c r="K38" s="27">
        <v>88527.8704882</v>
      </c>
      <c r="L38" s="27">
        <v>101964.46583839999</v>
      </c>
      <c r="M38" s="27">
        <v>99174.38731639998</v>
      </c>
      <c r="N38" s="27">
        <v>126638.30194656666</v>
      </c>
      <c r="O38" s="27">
        <v>87249.0274491</v>
      </c>
      <c r="P38" s="27">
        <v>53002.535161399996</v>
      </c>
      <c r="Q38" s="27">
        <v>271813.7578706</v>
      </c>
      <c r="R38" s="27">
        <v>241334.98403300002</v>
      </c>
      <c r="S38" s="27">
        <v>238553.9572482</v>
      </c>
      <c r="T38" s="27">
        <v>13063.064562166666</v>
      </c>
      <c r="U38" s="27">
        <v>13128.492753199998</v>
      </c>
      <c r="V38" s="27">
        <v>90178.77590773333</v>
      </c>
      <c r="W38" s="27">
        <v>164696.0129265</v>
      </c>
      <c r="X38" s="27">
        <v>173641.9335596</v>
      </c>
      <c r="Y38" s="27">
        <v>159797.2668094</v>
      </c>
      <c r="Z38" s="27">
        <v>197007.55008953335</v>
      </c>
      <c r="AA38" s="27">
        <v>201942.4621412</v>
      </c>
      <c r="AB38" s="27">
        <v>236407.59235500003</v>
      </c>
      <c r="AC38" s="27">
        <v>240962.55342573326</v>
      </c>
      <c r="AD38" s="27">
        <v>373146.3049225999</v>
      </c>
      <c r="AE38" s="27">
        <v>274089.5745609999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976371.4476835</v>
      </c>
      <c r="G39" s="27">
        <v>1084758.4028281</v>
      </c>
      <c r="H39" s="27">
        <v>808117.6400572</v>
      </c>
      <c r="I39" s="27">
        <v>346951.2718606</v>
      </c>
      <c r="J39" s="27">
        <v>649251.9706339333</v>
      </c>
      <c r="K39" s="27">
        <v>635502.0883878333</v>
      </c>
      <c r="L39" s="27">
        <v>562848.0260039999</v>
      </c>
      <c r="M39" s="27">
        <v>556069.633922</v>
      </c>
      <c r="N39" s="27">
        <v>525572.3453390666</v>
      </c>
      <c r="O39" s="27">
        <v>487539.27854719997</v>
      </c>
      <c r="P39" s="27">
        <v>400596.3006023</v>
      </c>
      <c r="Q39" s="27">
        <v>433602.862033</v>
      </c>
      <c r="R39" s="27">
        <v>393361.60330646666</v>
      </c>
      <c r="S39" s="27">
        <v>299176.4626862</v>
      </c>
      <c r="T39" s="27">
        <v>413313.92309166666</v>
      </c>
      <c r="U39" s="27">
        <v>384478.59537779994</v>
      </c>
      <c r="V39" s="27">
        <v>409081.9782837333</v>
      </c>
      <c r="W39" s="27">
        <v>403941.21150900004</v>
      </c>
      <c r="X39" s="27">
        <v>332525.87017576664</v>
      </c>
      <c r="Y39" s="27">
        <v>324623.08923916664</v>
      </c>
      <c r="Z39" s="27">
        <v>289565.4048804</v>
      </c>
      <c r="AA39" s="27">
        <v>443787.6910118666</v>
      </c>
      <c r="AB39" s="27">
        <v>467472.5894025</v>
      </c>
      <c r="AC39" s="27">
        <v>488251.4043157666</v>
      </c>
      <c r="AD39" s="27">
        <v>627667.1854914998</v>
      </c>
      <c r="AE39" s="27">
        <v>579909.4101661666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13232075.635661298</v>
      </c>
      <c r="G40" s="27">
        <v>12813482.2433717</v>
      </c>
      <c r="H40" s="27">
        <v>12348407.2515133</v>
      </c>
      <c r="I40" s="27">
        <v>12107830.1724688</v>
      </c>
      <c r="J40" s="27">
        <v>12022105.866880635</v>
      </c>
      <c r="K40" s="27">
        <v>11739217.300219933</v>
      </c>
      <c r="L40" s="27">
        <v>11704290.433380598</v>
      </c>
      <c r="M40" s="27">
        <v>11828249.734349398</v>
      </c>
      <c r="N40" s="27">
        <v>12141205.701968934</v>
      </c>
      <c r="O40" s="27">
        <v>12177876.597444799</v>
      </c>
      <c r="P40" s="27">
        <v>11845151.3061486</v>
      </c>
      <c r="Q40" s="27">
        <v>12139468.7425913</v>
      </c>
      <c r="R40" s="27">
        <v>11862185.199294467</v>
      </c>
      <c r="S40" s="27">
        <v>12238849.450286798</v>
      </c>
      <c r="T40" s="27">
        <v>12639265.738337334</v>
      </c>
      <c r="U40" s="27">
        <v>12754446.700261198</v>
      </c>
      <c r="V40" s="27">
        <v>13295889.719745599</v>
      </c>
      <c r="W40" s="27">
        <v>13158625.66161</v>
      </c>
      <c r="X40" s="27">
        <v>13658113.687021097</v>
      </c>
      <c r="Y40" s="27">
        <v>13662852.494575532</v>
      </c>
      <c r="Z40" s="27">
        <v>13578835.305492599</v>
      </c>
      <c r="AA40" s="27">
        <v>13584105.973740133</v>
      </c>
      <c r="AB40" s="27">
        <v>14042759.092593001</v>
      </c>
      <c r="AC40" s="27">
        <v>14116055.227752132</v>
      </c>
      <c r="AD40" s="27">
        <v>14579804.549973298</v>
      </c>
      <c r="AE40" s="27">
        <v>14503038.394486398</v>
      </c>
    </row>
    <row r="41" spans="1:31" s="4" customFormat="1" ht="12.75">
      <c r="A41" s="26"/>
      <c r="B41" s="26" t="s">
        <v>123</v>
      </c>
      <c r="C41" s="26" t="s">
        <v>56</v>
      </c>
      <c r="D41" s="26" t="s">
        <v>9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7412.567140000001</v>
      </c>
      <c r="S41" s="27">
        <v>15809.37556</v>
      </c>
      <c r="T41" s="27">
        <v>13810.13546</v>
      </c>
      <c r="U41" s="27">
        <v>12856.65172</v>
      </c>
      <c r="V41" s="27">
        <v>11595.59258</v>
      </c>
      <c r="W41" s="27">
        <v>13594.83268</v>
      </c>
      <c r="X41" s="27">
        <v>12856.65172</v>
      </c>
      <c r="Y41" s="27">
        <v>12303.016000000001</v>
      </c>
      <c r="Z41" s="27">
        <v>17131.949780000003</v>
      </c>
      <c r="AA41" s="27">
        <v>19438.765279999996</v>
      </c>
      <c r="AB41" s="27">
        <v>24879.774106</v>
      </c>
      <c r="AC41" s="27">
        <v>33479.582290000006</v>
      </c>
      <c r="AD41" s="27">
        <v>28296.9368</v>
      </c>
      <c r="AE41" s="27">
        <v>28364.603388</v>
      </c>
    </row>
    <row r="42" spans="1:31" s="4" customFormat="1" ht="12.75">
      <c r="A42" s="26"/>
      <c r="B42" s="26" t="s">
        <v>55</v>
      </c>
      <c r="C42" s="26" t="s">
        <v>56</v>
      </c>
      <c r="D42" s="26" t="s">
        <v>11</v>
      </c>
      <c r="E42" s="26"/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38188.561664</v>
      </c>
      <c r="AE42" s="27">
        <v>0</v>
      </c>
    </row>
    <row r="43" spans="1:31" s="1" customFormat="1" ht="12.75">
      <c r="A43" s="26"/>
      <c r="B43" s="26" t="s">
        <v>57</v>
      </c>
      <c r="C43" s="26" t="s">
        <v>58</v>
      </c>
      <c r="D43" s="26" t="s">
        <v>13</v>
      </c>
      <c r="E43" s="20"/>
      <c r="F43" s="27">
        <v>1730652.570620335</v>
      </c>
      <c r="G43" s="27">
        <v>730911.8457402893</v>
      </c>
      <c r="H43" s="27">
        <v>558001.1850520709</v>
      </c>
      <c r="I43" s="27">
        <v>531140.7913225454</v>
      </c>
      <c r="J43" s="27">
        <v>725422.5086925926</v>
      </c>
      <c r="K43" s="27">
        <v>686072.3305592592</v>
      </c>
      <c r="L43" s="27">
        <v>338249.9886592593</v>
      </c>
      <c r="M43" s="27">
        <v>347104.2711037037</v>
      </c>
      <c r="N43" s="27">
        <v>334954.44074814813</v>
      </c>
      <c r="O43" s="27">
        <v>326194.9270222222</v>
      </c>
      <c r="P43" s="27">
        <v>362320.83</v>
      </c>
      <c r="Q43" s="27">
        <v>259476.46966666664</v>
      </c>
      <c r="R43" s="27">
        <v>285898.2297111111</v>
      </c>
      <c r="S43" s="27">
        <v>289214.1727185185</v>
      </c>
      <c r="T43" s="27">
        <v>263660.9191074074</v>
      </c>
      <c r="U43" s="27">
        <v>245367.91805185186</v>
      </c>
      <c r="V43" s="27">
        <v>864457.838737037</v>
      </c>
      <c r="W43" s="27">
        <v>933517.6212666667</v>
      </c>
      <c r="X43" s="27">
        <v>972187.0112</v>
      </c>
      <c r="Y43" s="27">
        <v>1004350.6291814814</v>
      </c>
      <c r="Z43" s="27">
        <v>944541.6082814814</v>
      </c>
      <c r="AA43" s="27">
        <v>858810.809562963</v>
      </c>
      <c r="AB43" s="27">
        <v>882201.4023888888</v>
      </c>
      <c r="AC43" s="27">
        <v>914458.4652518518</v>
      </c>
      <c r="AD43" s="27">
        <v>1004554.1569740741</v>
      </c>
      <c r="AE43" s="27">
        <v>934537.7585074074</v>
      </c>
    </row>
    <row r="44" spans="1:31" s="1" customFormat="1" ht="12.75">
      <c r="A44" s="20"/>
      <c r="B44" s="20" t="s">
        <v>59</v>
      </c>
      <c r="C44" s="20" t="s">
        <v>58</v>
      </c>
      <c r="D44" s="20" t="s">
        <v>17</v>
      </c>
      <c r="E44" s="20"/>
      <c r="F44" s="27">
        <v>1730652.570620335</v>
      </c>
      <c r="G44" s="27">
        <v>730911.8457402893</v>
      </c>
      <c r="H44" s="27">
        <v>558001.1850520709</v>
      </c>
      <c r="I44" s="27">
        <v>531140.7913225454</v>
      </c>
      <c r="J44" s="27">
        <v>725422.5086925926</v>
      </c>
      <c r="K44" s="27">
        <v>686072.3305592592</v>
      </c>
      <c r="L44" s="27">
        <v>338249.9886592593</v>
      </c>
      <c r="M44" s="27">
        <v>347104.2711037037</v>
      </c>
      <c r="N44" s="27">
        <v>334954.44074814813</v>
      </c>
      <c r="O44" s="27">
        <v>326194.9270222222</v>
      </c>
      <c r="P44" s="27">
        <v>362320.83</v>
      </c>
      <c r="Q44" s="27">
        <v>259476.46966666664</v>
      </c>
      <c r="R44" s="27">
        <v>293310.7968511111</v>
      </c>
      <c r="S44" s="27">
        <v>305023.5482785185</v>
      </c>
      <c r="T44" s="27">
        <v>277471.0545674074</v>
      </c>
      <c r="U44" s="27">
        <v>258224.56977185185</v>
      </c>
      <c r="V44" s="27">
        <v>876053.4313170371</v>
      </c>
      <c r="W44" s="27">
        <v>947112.4539466666</v>
      </c>
      <c r="X44" s="27">
        <v>985043.66292</v>
      </c>
      <c r="Y44" s="27">
        <v>1016653.6451814815</v>
      </c>
      <c r="Z44" s="27">
        <v>961673.5580614813</v>
      </c>
      <c r="AA44" s="27">
        <v>878249.574842963</v>
      </c>
      <c r="AB44" s="27">
        <v>907081.1764948888</v>
      </c>
      <c r="AC44" s="27">
        <v>947938.0475418519</v>
      </c>
      <c r="AD44" s="27">
        <v>1071039.655438074</v>
      </c>
      <c r="AE44" s="27">
        <v>962902.3618954073</v>
      </c>
    </row>
    <row r="45" spans="1:31" ht="12.75">
      <c r="A45" s="21"/>
      <c r="B45" s="21" t="s">
        <v>60</v>
      </c>
      <c r="C45" s="21" t="s">
        <v>61</v>
      </c>
      <c r="D45" s="21" t="s">
        <v>7</v>
      </c>
      <c r="E45" s="21"/>
      <c r="F45" s="27">
        <v>0</v>
      </c>
      <c r="G45" s="27">
        <v>3433.5206238666665</v>
      </c>
      <c r="H45" s="27">
        <v>0</v>
      </c>
      <c r="I45" s="27">
        <v>1423.5311243999997</v>
      </c>
      <c r="J45" s="27">
        <v>2704.963492</v>
      </c>
      <c r="K45" s="27">
        <v>0</v>
      </c>
      <c r="L45" s="27">
        <v>0</v>
      </c>
      <c r="M45" s="27">
        <v>3957.4105057666666</v>
      </c>
      <c r="N45" s="27">
        <v>0</v>
      </c>
      <c r="O45" s="27">
        <v>94.5512722</v>
      </c>
      <c r="P45" s="27">
        <v>87.17984403333332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62</v>
      </c>
      <c r="C46" s="21" t="s">
        <v>61</v>
      </c>
      <c r="D46" s="21" t="s">
        <v>9</v>
      </c>
      <c r="E46" s="21"/>
      <c r="F46" s="27">
        <v>39057.765472366664</v>
      </c>
      <c r="G46" s="27">
        <v>13734.088011233333</v>
      </c>
      <c r="H46" s="27">
        <v>13845.977701966664</v>
      </c>
      <c r="I46" s="27">
        <v>1923.3943266999997</v>
      </c>
      <c r="J46" s="27">
        <v>1277.7218325666668</v>
      </c>
      <c r="K46" s="27">
        <v>512.2878606999999</v>
      </c>
      <c r="L46" s="27">
        <v>19110.6209679</v>
      </c>
      <c r="M46" s="27">
        <v>8799.293895699999</v>
      </c>
      <c r="N46" s="27">
        <v>9768.122551366665</v>
      </c>
      <c r="O46" s="27">
        <v>16220.479005499998</v>
      </c>
      <c r="P46" s="27">
        <v>14969.766306366664</v>
      </c>
      <c r="Q46" s="27">
        <v>4412.737832066666</v>
      </c>
      <c r="R46" s="27">
        <v>18247.242739366662</v>
      </c>
      <c r="S46" s="27">
        <v>2270.458184866666</v>
      </c>
      <c r="T46" s="27">
        <v>544.6071014999999</v>
      </c>
      <c r="U46" s="27">
        <v>0</v>
      </c>
      <c r="V46" s="27">
        <v>396.29601549999995</v>
      </c>
      <c r="W46" s="27">
        <v>0</v>
      </c>
      <c r="X46" s="27">
        <v>379.4721391999999</v>
      </c>
      <c r="Y46" s="27">
        <v>0</v>
      </c>
      <c r="Z46" s="27">
        <v>1252.4619851333332</v>
      </c>
      <c r="AA46" s="27">
        <v>372.58609849999993</v>
      </c>
      <c r="AB46" s="27">
        <v>1017.3571587666665</v>
      </c>
      <c r="AC46" s="27">
        <v>0</v>
      </c>
      <c r="AD46" s="27">
        <v>0</v>
      </c>
      <c r="AE46" s="27">
        <v>1360.3732321666666</v>
      </c>
    </row>
    <row r="47" spans="1:31" ht="12.75">
      <c r="A47" s="21"/>
      <c r="B47" s="21" t="s">
        <v>63</v>
      </c>
      <c r="C47" s="21" t="s">
        <v>61</v>
      </c>
      <c r="D47" s="21" t="s">
        <v>11</v>
      </c>
      <c r="E47" s="21"/>
      <c r="F47" s="27">
        <v>30991.888886933328</v>
      </c>
      <c r="G47" s="27">
        <v>3082.3451556333334</v>
      </c>
      <c r="H47" s="27">
        <v>12261.513053533334</v>
      </c>
      <c r="I47" s="27">
        <v>7800.483896333332</v>
      </c>
      <c r="J47" s="27">
        <v>4443.6899507</v>
      </c>
      <c r="K47" s="27">
        <v>1142.8755209666665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</row>
    <row r="48" spans="1:31" ht="12.75">
      <c r="A48" s="21"/>
      <c r="B48" s="21" t="s">
        <v>64</v>
      </c>
      <c r="C48" s="21" t="s">
        <v>61</v>
      </c>
      <c r="D48" s="21" t="s">
        <v>13</v>
      </c>
      <c r="E48" s="21"/>
      <c r="F48" s="27">
        <v>135466.1655783333</v>
      </c>
      <c r="G48" s="27">
        <v>28449.1866428</v>
      </c>
      <c r="H48" s="27">
        <v>139414.65393753332</v>
      </c>
      <c r="I48" s="27">
        <v>91507.90145163333</v>
      </c>
      <c r="J48" s="27">
        <v>61072.35564173332</v>
      </c>
      <c r="K48" s="27">
        <v>88533.54239986665</v>
      </c>
      <c r="L48" s="27">
        <v>232495.4432313333</v>
      </c>
      <c r="M48" s="27">
        <v>45368.5290443</v>
      </c>
      <c r="N48" s="27">
        <v>117888.06255636664</v>
      </c>
      <c r="O48" s="27">
        <v>73801.06989126666</v>
      </c>
      <c r="P48" s="27">
        <v>46478.505380999995</v>
      </c>
      <c r="Q48" s="27">
        <v>43043.07236203333</v>
      </c>
      <c r="R48" s="27">
        <v>34103.294253233325</v>
      </c>
      <c r="S48" s="27">
        <v>78050.68916773332</v>
      </c>
      <c r="T48" s="27">
        <v>88326.38281133331</v>
      </c>
      <c r="U48" s="27">
        <v>45639.08370303333</v>
      </c>
      <c r="V48" s="27">
        <v>46178.55326186666</v>
      </c>
      <c r="W48" s="27">
        <v>35411.70108373332</v>
      </c>
      <c r="X48" s="27">
        <v>43347.496979966665</v>
      </c>
      <c r="Y48" s="27">
        <v>49664.105688633324</v>
      </c>
      <c r="Z48" s="27">
        <v>69394.84696759998</v>
      </c>
      <c r="AA48" s="27">
        <v>21515.247025066667</v>
      </c>
      <c r="AB48" s="27">
        <v>29689.956778533327</v>
      </c>
      <c r="AC48" s="27">
        <v>74138.69627266667</v>
      </c>
      <c r="AD48" s="27">
        <v>139540.17229973333</v>
      </c>
      <c r="AE48" s="27">
        <v>94727.39693339998</v>
      </c>
    </row>
    <row r="49" spans="1:31" s="1" customFormat="1" ht="12.75">
      <c r="A49" s="20"/>
      <c r="B49" s="20" t="s">
        <v>65</v>
      </c>
      <c r="C49" s="20" t="s">
        <v>61</v>
      </c>
      <c r="D49" s="20" t="s">
        <v>17</v>
      </c>
      <c r="E49" s="20"/>
      <c r="F49" s="27">
        <v>205515.81993763332</v>
      </c>
      <c r="G49" s="27">
        <v>48699.14043353333</v>
      </c>
      <c r="H49" s="27">
        <v>165522.1446930333</v>
      </c>
      <c r="I49" s="27">
        <v>102655.31079906665</v>
      </c>
      <c r="J49" s="27">
        <v>69498.730917</v>
      </c>
      <c r="K49" s="27">
        <v>90188.70578153332</v>
      </c>
      <c r="L49" s="27">
        <v>251606.0641992333</v>
      </c>
      <c r="M49" s="27">
        <v>58125.23344576666</v>
      </c>
      <c r="N49" s="27">
        <v>127656.18510773331</v>
      </c>
      <c r="O49" s="27">
        <v>90116.10016896666</v>
      </c>
      <c r="P49" s="27">
        <v>61535.451531399995</v>
      </c>
      <c r="Q49" s="27">
        <v>47455.8101941</v>
      </c>
      <c r="R49" s="27">
        <v>52350.53699259999</v>
      </c>
      <c r="S49" s="27">
        <v>80321.14735259999</v>
      </c>
      <c r="T49" s="27">
        <v>88870.98991283332</v>
      </c>
      <c r="U49" s="27">
        <v>45639.08370303333</v>
      </c>
      <c r="V49" s="27">
        <v>46574.84927736666</v>
      </c>
      <c r="W49" s="27">
        <v>35411.70108373332</v>
      </c>
      <c r="X49" s="27">
        <v>43726.969119166664</v>
      </c>
      <c r="Y49" s="27">
        <v>49664.105688633324</v>
      </c>
      <c r="Z49" s="27">
        <v>70647.30895273332</v>
      </c>
      <c r="AA49" s="27">
        <v>21887.833123566666</v>
      </c>
      <c r="AB49" s="27">
        <v>30707.3139373</v>
      </c>
      <c r="AC49" s="27">
        <v>74138.69627266667</v>
      </c>
      <c r="AD49" s="27">
        <v>139540.17229973333</v>
      </c>
      <c r="AE49" s="27">
        <v>96087.77016556666</v>
      </c>
    </row>
    <row r="50" spans="1:31" s="6" customFormat="1" ht="12.75">
      <c r="A50" s="28"/>
      <c r="B50" s="28" t="s">
        <v>66</v>
      </c>
      <c r="C50" s="28" t="s">
        <v>67</v>
      </c>
      <c r="D50" s="28" t="s">
        <v>17</v>
      </c>
      <c r="E50" s="28"/>
      <c r="F50" s="27">
        <v>26150191.220645126</v>
      </c>
      <c r="G50" s="27">
        <v>23820023.902734492</v>
      </c>
      <c r="H50" s="27">
        <v>24401065.098364633</v>
      </c>
      <c r="I50" s="27">
        <v>22866842.65951068</v>
      </c>
      <c r="J50" s="27">
        <v>22742870.298368532</v>
      </c>
      <c r="K50" s="27">
        <v>22800956.38546407</v>
      </c>
      <c r="L50" s="27">
        <v>22841285.76271252</v>
      </c>
      <c r="M50" s="27">
        <v>22286662.243881375</v>
      </c>
      <c r="N50" s="27">
        <v>22872621.155412868</v>
      </c>
      <c r="O50" s="27">
        <v>22439656.714860663</v>
      </c>
      <c r="P50" s="27">
        <v>21954268.395182043</v>
      </c>
      <c r="Q50" s="27">
        <v>21747853.40842972</v>
      </c>
      <c r="R50" s="27">
        <v>22450383.71990252</v>
      </c>
      <c r="S50" s="27">
        <v>24578308.580691133</v>
      </c>
      <c r="T50" s="27">
        <v>25637415.821180586</v>
      </c>
      <c r="U50" s="27">
        <v>26064841.75764885</v>
      </c>
      <c r="V50" s="27">
        <v>26915486.038680352</v>
      </c>
      <c r="W50" s="27">
        <v>26844465.88529024</v>
      </c>
      <c r="X50" s="27">
        <v>28530292.332074124</v>
      </c>
      <c r="Y50" s="27">
        <v>29528694.920470957</v>
      </c>
      <c r="Z50" s="27">
        <v>29168327.183066133</v>
      </c>
      <c r="AA50" s="27">
        <v>28323992.39664472</v>
      </c>
      <c r="AB50" s="27">
        <v>29381987.36754711</v>
      </c>
      <c r="AC50" s="27">
        <v>27785884.179922294</v>
      </c>
      <c r="AD50" s="27">
        <v>30976215.869205095</v>
      </c>
      <c r="AE50" s="27">
        <v>31345819.757099204</v>
      </c>
    </row>
    <row r="51" spans="1:31" ht="12.75">
      <c r="A51" s="21"/>
      <c r="B51" s="21" t="s">
        <v>68</v>
      </c>
      <c r="C51" s="21" t="s">
        <v>69</v>
      </c>
      <c r="D51" s="21" t="s">
        <v>7</v>
      </c>
      <c r="E51" s="21"/>
      <c r="F51" s="27">
        <v>674742.5592633</v>
      </c>
      <c r="G51" s="27">
        <v>578640.1610036666</v>
      </c>
      <c r="H51" s="27">
        <v>473786.313352</v>
      </c>
      <c r="I51" s="27">
        <v>426549.7773203333</v>
      </c>
      <c r="J51" s="27">
        <v>567029.4194018666</v>
      </c>
      <c r="K51" s="27">
        <v>555127.579215</v>
      </c>
      <c r="L51" s="27">
        <v>389131.223591</v>
      </c>
      <c r="M51" s="27">
        <v>435826.29405553336</v>
      </c>
      <c r="N51" s="27">
        <v>565749.7626366667</v>
      </c>
      <c r="O51" s="27">
        <v>560320.9270406</v>
      </c>
      <c r="P51" s="27">
        <v>488806.23282370006</v>
      </c>
      <c r="Q51" s="27">
        <v>355523.96845276665</v>
      </c>
      <c r="R51" s="27">
        <v>370114.3751074</v>
      </c>
      <c r="S51" s="27">
        <v>390722.90926570003</v>
      </c>
      <c r="T51" s="27">
        <v>574775.8635776667</v>
      </c>
      <c r="U51" s="27">
        <v>590048.9779517667</v>
      </c>
      <c r="V51" s="27">
        <v>676253.3170737667</v>
      </c>
      <c r="W51" s="27">
        <v>607098.0098476333</v>
      </c>
      <c r="X51" s="27">
        <v>472173.74722613336</v>
      </c>
      <c r="Y51" s="27">
        <v>421105.0740669667</v>
      </c>
      <c r="Z51" s="27">
        <v>442894.0474321</v>
      </c>
      <c r="AA51" s="27">
        <v>480732.0141114334</v>
      </c>
      <c r="AB51" s="27">
        <v>589155.1227382333</v>
      </c>
      <c r="AC51" s="27">
        <v>532531.9306981666</v>
      </c>
      <c r="AD51" s="27">
        <v>548388.0847822666</v>
      </c>
      <c r="AE51" s="27">
        <v>620621.4851364</v>
      </c>
    </row>
    <row r="52" spans="1:31" ht="12.75">
      <c r="A52" s="21"/>
      <c r="B52" s="21" t="s">
        <v>70</v>
      </c>
      <c r="C52" s="21" t="s">
        <v>69</v>
      </c>
      <c r="D52" s="21" t="s">
        <v>9</v>
      </c>
      <c r="E52" s="21"/>
      <c r="F52" s="27">
        <v>2691733.8213084</v>
      </c>
      <c r="G52" s="27">
        <v>2490589.8561353334</v>
      </c>
      <c r="H52" s="27">
        <v>2755874.8809152</v>
      </c>
      <c r="I52" s="27">
        <v>2520247.5745986</v>
      </c>
      <c r="J52" s="27">
        <v>2589857.8798810667</v>
      </c>
      <c r="K52" s="27">
        <v>2555356.8363806996</v>
      </c>
      <c r="L52" s="27">
        <v>2342128.4290745</v>
      </c>
      <c r="M52" s="27">
        <v>2035371.3673912666</v>
      </c>
      <c r="N52" s="27">
        <v>2401858.58715</v>
      </c>
      <c r="O52" s="27">
        <v>2475033.2281572334</v>
      </c>
      <c r="P52" s="27">
        <v>2348007.526358267</v>
      </c>
      <c r="Q52" s="27">
        <v>2492520.5961938333</v>
      </c>
      <c r="R52" s="27">
        <v>2455369.958469633</v>
      </c>
      <c r="S52" s="27">
        <v>2678302.9882653</v>
      </c>
      <c r="T52" s="27">
        <v>2562764.0383521</v>
      </c>
      <c r="U52" s="27">
        <v>2683189.1613358334</v>
      </c>
      <c r="V52" s="27">
        <v>2912771.7078243666</v>
      </c>
      <c r="W52" s="27">
        <v>2686966.5402693665</v>
      </c>
      <c r="X52" s="27">
        <v>2307894.6457988666</v>
      </c>
      <c r="Y52" s="27">
        <v>2427834.688126833</v>
      </c>
      <c r="Z52" s="27">
        <v>2431806.9961925666</v>
      </c>
      <c r="AA52" s="27">
        <v>2444021.4998466666</v>
      </c>
      <c r="AB52" s="27">
        <v>2482809.3135010004</v>
      </c>
      <c r="AC52" s="27">
        <v>2573906.2667728667</v>
      </c>
      <c r="AD52" s="27">
        <v>2464609.961606833</v>
      </c>
      <c r="AE52" s="27">
        <v>2410624.6149223335</v>
      </c>
    </row>
    <row r="53" spans="1:31" ht="12.75">
      <c r="A53" s="21"/>
      <c r="B53" s="21" t="s">
        <v>71</v>
      </c>
      <c r="C53" s="21" t="s">
        <v>69</v>
      </c>
      <c r="D53" s="21" t="s">
        <v>11</v>
      </c>
      <c r="E53" s="21"/>
      <c r="F53" s="27">
        <v>365516.3400599333</v>
      </c>
      <c r="G53" s="27">
        <v>179633.6974168</v>
      </c>
      <c r="H53" s="27">
        <v>135227.76320239998</v>
      </c>
      <c r="I53" s="27">
        <v>177051.6920806333</v>
      </c>
      <c r="J53" s="27">
        <v>168529.49789243334</v>
      </c>
      <c r="K53" s="27">
        <v>113748.56065503332</v>
      </c>
      <c r="L53" s="27">
        <v>73643.54786873332</v>
      </c>
      <c r="M53" s="27">
        <v>174463.73113363332</v>
      </c>
      <c r="N53" s="27">
        <v>291671.8119461667</v>
      </c>
      <c r="O53" s="27">
        <v>128981.38273533333</v>
      </c>
      <c r="P53" s="27">
        <v>222784.1899286667</v>
      </c>
      <c r="Q53" s="27">
        <v>239179.13870729998</v>
      </c>
      <c r="R53" s="27">
        <v>156357.80566266665</v>
      </c>
      <c r="S53" s="27">
        <v>245971.01439533333</v>
      </c>
      <c r="T53" s="27">
        <v>180922.44013616667</v>
      </c>
      <c r="U53" s="27">
        <v>248624.14166259998</v>
      </c>
      <c r="V53" s="27">
        <v>179543.53716200002</v>
      </c>
      <c r="W53" s="27">
        <v>220608.77533786668</v>
      </c>
      <c r="X53" s="27">
        <v>319508.0446389333</v>
      </c>
      <c r="Y53" s="27">
        <v>280828.3954886667</v>
      </c>
      <c r="Z53" s="27">
        <v>253398.1815904</v>
      </c>
      <c r="AA53" s="27">
        <v>309427.40583883337</v>
      </c>
      <c r="AB53" s="27">
        <v>280405.55879196664</v>
      </c>
      <c r="AC53" s="27">
        <v>227932.0623547</v>
      </c>
      <c r="AD53" s="27">
        <v>439256.52746360004</v>
      </c>
      <c r="AE53" s="27">
        <v>1133024.3637925666</v>
      </c>
    </row>
    <row r="54" spans="1:31" ht="12.75">
      <c r="A54" s="21"/>
      <c r="B54" s="21" t="s">
        <v>72</v>
      </c>
      <c r="C54" s="21" t="s">
        <v>69</v>
      </c>
      <c r="D54" s="21" t="s">
        <v>13</v>
      </c>
      <c r="E54" s="21"/>
      <c r="F54" s="27">
        <v>6093647.3554539</v>
      </c>
      <c r="G54" s="27">
        <v>6128775.234820333</v>
      </c>
      <c r="H54" s="27">
        <v>4780696.4108332</v>
      </c>
      <c r="I54" s="27">
        <v>4580757.324889899</v>
      </c>
      <c r="J54" s="27">
        <v>5027082.983081134</v>
      </c>
      <c r="K54" s="27">
        <v>4669507.927194</v>
      </c>
      <c r="L54" s="27">
        <v>4306271.227302</v>
      </c>
      <c r="M54" s="27">
        <v>4724936.774405467</v>
      </c>
      <c r="N54" s="27">
        <v>5450357.024823333</v>
      </c>
      <c r="O54" s="27">
        <v>4792551.586090034</v>
      </c>
      <c r="P54" s="27">
        <v>4820726.016832001</v>
      </c>
      <c r="Q54" s="27">
        <v>5210487.187532</v>
      </c>
      <c r="R54" s="27">
        <v>5366787.1741616</v>
      </c>
      <c r="S54" s="27">
        <v>5447102.042360367</v>
      </c>
      <c r="T54" s="27">
        <v>5784542.665198366</v>
      </c>
      <c r="U54" s="27">
        <v>6020978.614007867</v>
      </c>
      <c r="V54" s="27">
        <v>6068319.751257867</v>
      </c>
      <c r="W54" s="27">
        <v>5736139.112765966</v>
      </c>
      <c r="X54" s="27">
        <v>5652844.1094323</v>
      </c>
      <c r="Y54" s="27">
        <v>5480303.080802733</v>
      </c>
      <c r="Z54" s="27">
        <v>5335265.348976933</v>
      </c>
      <c r="AA54" s="27">
        <v>4930862.389424033</v>
      </c>
      <c r="AB54" s="27">
        <v>4932340.506773166</v>
      </c>
      <c r="AC54" s="27">
        <v>5024333.309658667</v>
      </c>
      <c r="AD54" s="27">
        <v>5023082.614936099</v>
      </c>
      <c r="AE54" s="27">
        <v>5125695.9867289</v>
      </c>
    </row>
    <row r="55" spans="1:31" ht="12.75">
      <c r="A55" s="21"/>
      <c r="B55" s="21" t="s">
        <v>73</v>
      </c>
      <c r="C55" s="21" t="s">
        <v>69</v>
      </c>
      <c r="D55" s="21" t="s">
        <v>15</v>
      </c>
      <c r="E55" s="21"/>
      <c r="F55" s="27">
        <v>4520365.4382315</v>
      </c>
      <c r="G55" s="27">
        <v>4098319.7792918338</v>
      </c>
      <c r="H55" s="27">
        <v>4534177.798581201</v>
      </c>
      <c r="I55" s="27">
        <v>4159156.1704590335</v>
      </c>
      <c r="J55" s="27">
        <v>4294553.3324562</v>
      </c>
      <c r="K55" s="27">
        <v>4223796.798375</v>
      </c>
      <c r="L55" s="27">
        <v>3976083.042261</v>
      </c>
      <c r="M55" s="27">
        <v>3489498.390225467</v>
      </c>
      <c r="N55" s="27">
        <v>4066463.3283633334</v>
      </c>
      <c r="O55" s="27">
        <v>4151858.6673904997</v>
      </c>
      <c r="P55" s="27">
        <v>3813188.2424841337</v>
      </c>
      <c r="Q55" s="27">
        <v>4213520.570417766</v>
      </c>
      <c r="R55" s="27">
        <v>3988577.8294292334</v>
      </c>
      <c r="S55" s="27">
        <v>4438684.307278833</v>
      </c>
      <c r="T55" s="27">
        <v>4185142.330979867</v>
      </c>
      <c r="U55" s="27">
        <v>4384741.568811634</v>
      </c>
      <c r="V55" s="27">
        <v>4701205.0171185</v>
      </c>
      <c r="W55" s="27">
        <v>4373585.521782033</v>
      </c>
      <c r="X55" s="27">
        <v>3695746.6205502334</v>
      </c>
      <c r="Y55" s="27">
        <v>3862792.5081368336</v>
      </c>
      <c r="Z55" s="27">
        <v>3937929.330583233</v>
      </c>
      <c r="AA55" s="27">
        <v>3785090.374634434</v>
      </c>
      <c r="AB55" s="27">
        <v>3826437.295428734</v>
      </c>
      <c r="AC55" s="27">
        <v>3962717.803705467</v>
      </c>
      <c r="AD55" s="27">
        <v>3655151.0251318333</v>
      </c>
      <c r="AE55" s="27">
        <v>3591530.2848271</v>
      </c>
    </row>
    <row r="56" spans="1:31" s="6" customFormat="1" ht="12.75">
      <c r="A56" s="28"/>
      <c r="B56" s="28" t="s">
        <v>74</v>
      </c>
      <c r="C56" s="28" t="s">
        <v>69</v>
      </c>
      <c r="D56" s="28" t="s">
        <v>17</v>
      </c>
      <c r="E56" s="28"/>
      <c r="F56" s="27">
        <v>14346004.6998972</v>
      </c>
      <c r="G56" s="27">
        <v>13475908.049470533</v>
      </c>
      <c r="H56" s="27">
        <v>12679796.971939167</v>
      </c>
      <c r="I56" s="27">
        <v>11863711.607070766</v>
      </c>
      <c r="J56" s="27">
        <v>12646993.792175967</v>
      </c>
      <c r="K56" s="27">
        <v>12117492.293802133</v>
      </c>
      <c r="L56" s="27">
        <v>11087295.837495165</v>
      </c>
      <c r="M56" s="27">
        <v>10860057.7956024</v>
      </c>
      <c r="N56" s="27">
        <v>12776100.5149195</v>
      </c>
      <c r="O56" s="27">
        <v>12108744.474547233</v>
      </c>
      <c r="P56" s="27">
        <v>11693463.999017166</v>
      </c>
      <c r="Q56" s="27">
        <v>12511289.461259965</v>
      </c>
      <c r="R56" s="27">
        <v>12337188.9518218</v>
      </c>
      <c r="S56" s="27">
        <v>13200735.9901978</v>
      </c>
      <c r="T56" s="27">
        <v>13288178.841701133</v>
      </c>
      <c r="U56" s="27">
        <v>13927602.379120098</v>
      </c>
      <c r="V56" s="27">
        <v>14538129.2535138</v>
      </c>
      <c r="W56" s="27">
        <v>13624416.084160201</v>
      </c>
      <c r="X56" s="27">
        <v>12448117.001507</v>
      </c>
      <c r="Y56" s="27">
        <v>12472822.4743716</v>
      </c>
      <c r="Z56" s="27">
        <v>12401238.1337295</v>
      </c>
      <c r="AA56" s="27">
        <v>11950105.365390133</v>
      </c>
      <c r="AB56" s="27">
        <v>12111188.485329632</v>
      </c>
      <c r="AC56" s="27">
        <v>12321462.8794202</v>
      </c>
      <c r="AD56" s="27">
        <v>12130538.328595133</v>
      </c>
      <c r="AE56" s="27">
        <v>12881498.916036298</v>
      </c>
    </row>
    <row r="57" spans="1:31" s="1" customFormat="1" ht="12.75">
      <c r="A57" s="20"/>
      <c r="B57" s="20" t="s">
        <v>75</v>
      </c>
      <c r="C57" s="20" t="s">
        <v>76</v>
      </c>
      <c r="D57" s="20" t="s">
        <v>17</v>
      </c>
      <c r="E57" s="20"/>
      <c r="F57" s="27">
        <v>62463674.296787016</v>
      </c>
      <c r="G57" s="27">
        <v>60933238.92309808</v>
      </c>
      <c r="H57" s="27">
        <v>59973805.14464858</v>
      </c>
      <c r="I57" s="27">
        <v>58550253.02218604</v>
      </c>
      <c r="J57" s="27">
        <v>59014995.836331524</v>
      </c>
      <c r="K57" s="27">
        <v>60177290.29314388</v>
      </c>
      <c r="L57" s="27">
        <v>58551198.939058386</v>
      </c>
      <c r="M57" s="27">
        <v>60144908.60982561</v>
      </c>
      <c r="N57" s="27">
        <v>64436102.798534505</v>
      </c>
      <c r="O57" s="27">
        <v>64422839.63612252</v>
      </c>
      <c r="P57" s="27">
        <v>65171933.5038553</v>
      </c>
      <c r="Q57" s="27">
        <v>67141197.62420566</v>
      </c>
      <c r="R57" s="27">
        <v>65792070.340994306</v>
      </c>
      <c r="S57" s="27">
        <v>70193991.24585922</v>
      </c>
      <c r="T57" s="27">
        <v>71812911.46969423</v>
      </c>
      <c r="U57" s="27">
        <v>75111066.26582746</v>
      </c>
      <c r="V57" s="27">
        <v>77636422.48140863</v>
      </c>
      <c r="W57" s="27">
        <v>77425846.3737877</v>
      </c>
      <c r="X57" s="27">
        <v>81070369.03777868</v>
      </c>
      <c r="Y57" s="27">
        <v>82765435.04229836</v>
      </c>
      <c r="Z57" s="27">
        <v>83669806.11134818</v>
      </c>
      <c r="AA57" s="27">
        <v>82244942.9752177</v>
      </c>
      <c r="AB57" s="27">
        <v>83238837.19326878</v>
      </c>
      <c r="AC57" s="27">
        <v>82145843.07561083</v>
      </c>
      <c r="AD57" s="27">
        <v>85035246.38737991</v>
      </c>
      <c r="AE57" s="27">
        <v>84880916.36512625</v>
      </c>
    </row>
    <row r="58" spans="6:27" s="1" customFormat="1" ht="12.7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31" ht="15.75">
      <c r="A59" s="65" t="s">
        <v>112</v>
      </c>
      <c r="B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2.75">
      <c r="A60" s="1"/>
      <c r="B60" s="1"/>
      <c r="C60" s="30" t="s">
        <v>77</v>
      </c>
      <c r="D60" s="31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ht="12.75">
      <c r="A61" s="1"/>
      <c r="B61" s="1"/>
      <c r="C61" s="30" t="s">
        <v>78</v>
      </c>
      <c r="D61" s="30"/>
      <c r="E61" s="30"/>
      <c r="F61" s="33">
        <v>1980</v>
      </c>
      <c r="G61" s="33">
        <f aca="true" t="shared" si="1" ref="G61:AD61">F61+1</f>
        <v>1981</v>
      </c>
      <c r="H61" s="33">
        <f t="shared" si="1"/>
        <v>1982</v>
      </c>
      <c r="I61" s="33">
        <f t="shared" si="1"/>
        <v>1983</v>
      </c>
      <c r="J61" s="33">
        <f t="shared" si="1"/>
        <v>1984</v>
      </c>
      <c r="K61" s="33">
        <f t="shared" si="1"/>
        <v>1985</v>
      </c>
      <c r="L61" s="33">
        <f t="shared" si="1"/>
        <v>1986</v>
      </c>
      <c r="M61" s="33">
        <f t="shared" si="1"/>
        <v>1987</v>
      </c>
      <c r="N61" s="33">
        <f t="shared" si="1"/>
        <v>1988</v>
      </c>
      <c r="O61" s="33">
        <f t="shared" si="1"/>
        <v>1989</v>
      </c>
      <c r="P61" s="33">
        <f t="shared" si="1"/>
        <v>1990</v>
      </c>
      <c r="Q61" s="33">
        <f t="shared" si="1"/>
        <v>1991</v>
      </c>
      <c r="R61" s="33">
        <f t="shared" si="1"/>
        <v>1992</v>
      </c>
      <c r="S61" s="33">
        <f t="shared" si="1"/>
        <v>1993</v>
      </c>
      <c r="T61" s="33">
        <f t="shared" si="1"/>
        <v>1994</v>
      </c>
      <c r="U61" s="33">
        <f t="shared" si="1"/>
        <v>1995</v>
      </c>
      <c r="V61" s="33">
        <f t="shared" si="1"/>
        <v>1996</v>
      </c>
      <c r="W61" s="33">
        <f t="shared" si="1"/>
        <v>1997</v>
      </c>
      <c r="X61" s="33">
        <f t="shared" si="1"/>
        <v>1998</v>
      </c>
      <c r="Y61" s="33">
        <f t="shared" si="1"/>
        <v>1999</v>
      </c>
      <c r="Z61" s="33">
        <f t="shared" si="1"/>
        <v>2000</v>
      </c>
      <c r="AA61" s="33">
        <f t="shared" si="1"/>
        <v>2001</v>
      </c>
      <c r="AB61" s="33">
        <f t="shared" si="1"/>
        <v>2002</v>
      </c>
      <c r="AC61" s="33">
        <f t="shared" si="1"/>
        <v>2003</v>
      </c>
      <c r="AD61" s="33">
        <f t="shared" si="1"/>
        <v>2004</v>
      </c>
      <c r="AE61" s="33">
        <f>AD61+1</f>
        <v>2005</v>
      </c>
    </row>
    <row r="62" spans="1:31" ht="12.75">
      <c r="A62" s="6"/>
      <c r="B62" s="6"/>
      <c r="C62" s="34" t="str">
        <f>C12</f>
        <v>Coal</v>
      </c>
      <c r="D62" s="35" t="str">
        <f>D12</f>
        <v>Total Consumption</v>
      </c>
      <c r="E62" s="35"/>
      <c r="F62" s="36">
        <f aca="true" t="shared" si="2" ref="F62:AD62">F12</f>
        <v>21967478.37624469</v>
      </c>
      <c r="G62" s="36">
        <f t="shared" si="2"/>
        <v>23637306.970893044</v>
      </c>
      <c r="H62" s="36">
        <f t="shared" si="2"/>
        <v>22892943.074344784</v>
      </c>
      <c r="I62" s="36">
        <f t="shared" si="2"/>
        <v>23819698.7556046</v>
      </c>
      <c r="J62" s="36">
        <f t="shared" si="2"/>
        <v>23625131.745787032</v>
      </c>
      <c r="K62" s="36">
        <f t="shared" si="2"/>
        <v>25258841.613877676</v>
      </c>
      <c r="L62" s="36">
        <f t="shared" si="2"/>
        <v>24622617.33885069</v>
      </c>
      <c r="M62" s="36">
        <f t="shared" si="2"/>
        <v>26998188.57034183</v>
      </c>
      <c r="N62" s="36">
        <f t="shared" si="2"/>
        <v>28787381.12820214</v>
      </c>
      <c r="O62" s="36">
        <f t="shared" si="2"/>
        <v>29874438.44671463</v>
      </c>
      <c r="P62" s="36">
        <f t="shared" si="2"/>
        <v>31524201.109656084</v>
      </c>
      <c r="Q62" s="36">
        <f t="shared" si="2"/>
        <v>32882054.754515972</v>
      </c>
      <c r="R62" s="36">
        <f t="shared" si="2"/>
        <v>31004497.669269994</v>
      </c>
      <c r="S62" s="36">
        <f t="shared" si="2"/>
        <v>32414946.674970288</v>
      </c>
      <c r="T62" s="36">
        <f t="shared" si="2"/>
        <v>32887316.806812517</v>
      </c>
      <c r="U62" s="36">
        <f t="shared" si="2"/>
        <v>35118622.12905853</v>
      </c>
      <c r="V62" s="36">
        <f t="shared" si="2"/>
        <v>36182807.189214475</v>
      </c>
      <c r="W62" s="36">
        <f t="shared" si="2"/>
        <v>36956964.404337265</v>
      </c>
      <c r="X62" s="36">
        <f t="shared" si="2"/>
        <v>40091959.70419755</v>
      </c>
      <c r="Y62" s="36">
        <f t="shared" si="2"/>
        <v>40763917.647455804</v>
      </c>
      <c r="Z62" s="36">
        <f t="shared" si="2"/>
        <v>42100240.79455256</v>
      </c>
      <c r="AA62" s="36">
        <f t="shared" si="2"/>
        <v>41970845.21318285</v>
      </c>
      <c r="AB62" s="36">
        <f t="shared" si="2"/>
        <v>41745661.34039204</v>
      </c>
      <c r="AC62" s="36">
        <f t="shared" si="2"/>
        <v>42038496.016268335</v>
      </c>
      <c r="AD62" s="36">
        <f t="shared" si="2"/>
        <v>41928492.18957969</v>
      </c>
      <c r="AE62" s="36">
        <f>AE12</f>
        <v>40653597.691990755</v>
      </c>
    </row>
    <row r="63" spans="1:31" ht="12.75">
      <c r="A63" s="1"/>
      <c r="B63" s="1"/>
      <c r="C63" s="37" t="s">
        <v>111</v>
      </c>
      <c r="D63" s="30" t="str">
        <f>D50</f>
        <v>Total Consumption</v>
      </c>
      <c r="E63" s="30"/>
      <c r="F63" s="36">
        <f>F50-F64</f>
        <v>23589706.799664192</v>
      </c>
      <c r="G63" s="36">
        <f aca="true" t="shared" si="3" ref="G63:AD63">G50-G64</f>
        <v>21571303.00547724</v>
      </c>
      <c r="H63" s="36">
        <f t="shared" si="3"/>
        <v>21708490.17949083</v>
      </c>
      <c r="I63" s="36">
        <f t="shared" si="3"/>
        <v>20158364.135413337</v>
      </c>
      <c r="J63" s="36">
        <f t="shared" si="3"/>
        <v>21101309.22029777</v>
      </c>
      <c r="K63" s="36">
        <f t="shared" si="3"/>
        <v>20894317.44244972</v>
      </c>
      <c r="L63" s="36">
        <f t="shared" si="3"/>
        <v>20848762.81684093</v>
      </c>
      <c r="M63" s="36">
        <f t="shared" si="3"/>
        <v>20892705.82465272</v>
      </c>
      <c r="N63" s="36">
        <f t="shared" si="3"/>
        <v>21364917.11532678</v>
      </c>
      <c r="O63" s="36">
        <f t="shared" si="3"/>
        <v>20786951.276858646</v>
      </c>
      <c r="P63" s="36">
        <f t="shared" si="3"/>
        <v>20519200.764308654</v>
      </c>
      <c r="Q63" s="36">
        <f t="shared" si="3"/>
        <v>20115251.410222024</v>
      </c>
      <c r="R63" s="36">
        <f>R50-R64</f>
        <v>20423314.38498512</v>
      </c>
      <c r="S63" s="36">
        <f t="shared" si="3"/>
        <v>21065820.623997077</v>
      </c>
      <c r="T63" s="36">
        <f t="shared" si="3"/>
        <v>22085926.568601955</v>
      </c>
      <c r="U63" s="36">
        <f t="shared" si="3"/>
        <v>22228979.399443157</v>
      </c>
      <c r="V63" s="36">
        <f t="shared" si="3"/>
        <v>24362495.151241884</v>
      </c>
      <c r="W63" s="36">
        <f t="shared" si="3"/>
        <v>24524637.595548272</v>
      </c>
      <c r="X63" s="36">
        <f t="shared" si="3"/>
        <v>25179372.137117762</v>
      </c>
      <c r="Y63" s="36">
        <f t="shared" si="3"/>
        <v>25305132.348385237</v>
      </c>
      <c r="Z63" s="36">
        <f t="shared" si="3"/>
        <v>24760958.022105835</v>
      </c>
      <c r="AA63" s="36">
        <f t="shared" si="3"/>
        <v>24692783.021649946</v>
      </c>
      <c r="AB63" s="36">
        <f t="shared" si="3"/>
        <v>25260188.24169354</v>
      </c>
      <c r="AC63" s="36">
        <f t="shared" si="3"/>
        <v>24771416.106668457</v>
      </c>
      <c r="AD63" s="36">
        <f t="shared" si="3"/>
        <v>26700618.304295085</v>
      </c>
      <c r="AE63" s="36">
        <f>AE50-AE64</f>
        <v>26638056.409795195</v>
      </c>
    </row>
    <row r="64" spans="1:31" ht="12.75">
      <c r="A64" s="1"/>
      <c r="B64" s="1"/>
      <c r="C64" s="37" t="s">
        <v>87</v>
      </c>
      <c r="D64" s="30"/>
      <c r="E64" s="30"/>
      <c r="F64" s="36">
        <f>F33</f>
        <v>2560484.4209809336</v>
      </c>
      <c r="G64" s="36">
        <f aca="true" t="shared" si="4" ref="G64:AD64">G33</f>
        <v>2248720.897257253</v>
      </c>
      <c r="H64" s="36">
        <f t="shared" si="4"/>
        <v>2692574.9188738023</v>
      </c>
      <c r="I64" s="36">
        <f t="shared" si="4"/>
        <v>2708478.5240973425</v>
      </c>
      <c r="J64" s="36">
        <f t="shared" si="4"/>
        <v>1641561.0780707623</v>
      </c>
      <c r="K64" s="36">
        <f t="shared" si="4"/>
        <v>1906638.9430143514</v>
      </c>
      <c r="L64" s="36">
        <f t="shared" si="4"/>
        <v>1992522.945871586</v>
      </c>
      <c r="M64" s="36">
        <f t="shared" si="4"/>
        <v>1393956.4192286534</v>
      </c>
      <c r="N64" s="36">
        <f t="shared" si="4"/>
        <v>1507704.0400860868</v>
      </c>
      <c r="O64" s="36">
        <f t="shared" si="4"/>
        <v>1652705.4380020178</v>
      </c>
      <c r="P64" s="36">
        <f t="shared" si="4"/>
        <v>1435067.6308733877</v>
      </c>
      <c r="Q64" s="36">
        <f t="shared" si="4"/>
        <v>1632601.9982076955</v>
      </c>
      <c r="R64" s="36">
        <f t="shared" si="4"/>
        <v>2027069.3349174014</v>
      </c>
      <c r="S64" s="36">
        <f t="shared" si="4"/>
        <v>3512487.956694056</v>
      </c>
      <c r="T64" s="36">
        <f t="shared" si="4"/>
        <v>3551489.2525786315</v>
      </c>
      <c r="U64" s="36">
        <f t="shared" si="4"/>
        <v>3835862.358205695</v>
      </c>
      <c r="V64" s="36">
        <f t="shared" si="4"/>
        <v>2552990.8874384686</v>
      </c>
      <c r="W64" s="36">
        <f t="shared" si="4"/>
        <v>2319828.289741967</v>
      </c>
      <c r="X64" s="36">
        <f t="shared" si="4"/>
        <v>3350920.194956363</v>
      </c>
      <c r="Y64" s="36">
        <f t="shared" si="4"/>
        <v>4223562.57208572</v>
      </c>
      <c r="Z64" s="36">
        <f t="shared" si="4"/>
        <v>4407369.160960299</v>
      </c>
      <c r="AA64" s="36">
        <f t="shared" si="4"/>
        <v>3631209.374994774</v>
      </c>
      <c r="AB64" s="36">
        <f t="shared" si="4"/>
        <v>4121799.1258535697</v>
      </c>
      <c r="AC64" s="36">
        <f t="shared" si="4"/>
        <v>3014468.0732538365</v>
      </c>
      <c r="AD64" s="36">
        <f t="shared" si="4"/>
        <v>4275597.564910011</v>
      </c>
      <c r="AE64" s="36">
        <f>AE33</f>
        <v>4707763.34730401</v>
      </c>
    </row>
    <row r="65" spans="1:31" ht="12.75">
      <c r="A65" s="6"/>
      <c r="B65" s="6"/>
      <c r="C65" s="34" t="str">
        <f>C56</f>
        <v>Natural Gas</v>
      </c>
      <c r="D65" s="35" t="str">
        <f>D56</f>
        <v>Total Consumption</v>
      </c>
      <c r="E65" s="35"/>
      <c r="F65" s="36">
        <f>F56</f>
        <v>14346004.6998972</v>
      </c>
      <c r="G65" s="36">
        <f aca="true" t="shared" si="5" ref="G65:AD65">G56</f>
        <v>13475908.049470533</v>
      </c>
      <c r="H65" s="36">
        <f t="shared" si="5"/>
        <v>12679796.971939167</v>
      </c>
      <c r="I65" s="36">
        <f t="shared" si="5"/>
        <v>11863711.607070766</v>
      </c>
      <c r="J65" s="36">
        <f t="shared" si="5"/>
        <v>12646993.792175967</v>
      </c>
      <c r="K65" s="36">
        <f t="shared" si="5"/>
        <v>12117492.293802133</v>
      </c>
      <c r="L65" s="36">
        <f t="shared" si="5"/>
        <v>11087295.837495165</v>
      </c>
      <c r="M65" s="36">
        <f t="shared" si="5"/>
        <v>10860057.7956024</v>
      </c>
      <c r="N65" s="36">
        <f t="shared" si="5"/>
        <v>12776100.5149195</v>
      </c>
      <c r="O65" s="36">
        <f t="shared" si="5"/>
        <v>12108744.474547233</v>
      </c>
      <c r="P65" s="36">
        <f t="shared" si="5"/>
        <v>11693463.999017166</v>
      </c>
      <c r="Q65" s="36">
        <f t="shared" si="5"/>
        <v>12511289.461259965</v>
      </c>
      <c r="R65" s="36">
        <f t="shared" si="5"/>
        <v>12337188.9518218</v>
      </c>
      <c r="S65" s="36">
        <f t="shared" si="5"/>
        <v>13200735.9901978</v>
      </c>
      <c r="T65" s="36">
        <f t="shared" si="5"/>
        <v>13288178.841701133</v>
      </c>
      <c r="U65" s="36">
        <f t="shared" si="5"/>
        <v>13927602.379120098</v>
      </c>
      <c r="V65" s="36">
        <f t="shared" si="5"/>
        <v>14538129.2535138</v>
      </c>
      <c r="W65" s="36">
        <f t="shared" si="5"/>
        <v>13624416.084160201</v>
      </c>
      <c r="X65" s="36">
        <f t="shared" si="5"/>
        <v>12448117.001507</v>
      </c>
      <c r="Y65" s="36">
        <f t="shared" si="5"/>
        <v>12472822.4743716</v>
      </c>
      <c r="Z65" s="36">
        <f t="shared" si="5"/>
        <v>12401238.1337295</v>
      </c>
      <c r="AA65" s="36">
        <f t="shared" si="5"/>
        <v>11950105.365390133</v>
      </c>
      <c r="AB65" s="36">
        <f t="shared" si="5"/>
        <v>12111188.485329632</v>
      </c>
      <c r="AC65" s="36">
        <f t="shared" si="5"/>
        <v>12321462.8794202</v>
      </c>
      <c r="AD65" s="36">
        <f t="shared" si="5"/>
        <v>12130538.328595133</v>
      </c>
      <c r="AE65" s="36">
        <f>AE56</f>
        <v>12881498.916036298</v>
      </c>
    </row>
    <row r="66" spans="1:31" ht="12.75">
      <c r="A66" s="1"/>
      <c r="B66" s="1"/>
      <c r="C66" s="30" t="s">
        <v>79</v>
      </c>
      <c r="D66" s="31"/>
      <c r="E66" s="31"/>
      <c r="F66" s="38">
        <f aca="true" t="shared" si="6" ref="F66:AE66">SUM(F62:F65)</f>
        <v>62463674.29678701</v>
      </c>
      <c r="G66" s="38">
        <f t="shared" si="6"/>
        <v>60933238.92309807</v>
      </c>
      <c r="H66" s="38">
        <f t="shared" si="6"/>
        <v>59973805.14464859</v>
      </c>
      <c r="I66" s="38">
        <f t="shared" si="6"/>
        <v>58550253.02218605</v>
      </c>
      <c r="J66" s="38">
        <f t="shared" si="6"/>
        <v>59014995.83633153</v>
      </c>
      <c r="K66" s="38">
        <f t="shared" si="6"/>
        <v>60177290.29314388</v>
      </c>
      <c r="L66" s="38">
        <f t="shared" si="6"/>
        <v>58551198.93905837</v>
      </c>
      <c r="M66" s="38">
        <f t="shared" si="6"/>
        <v>60144908.609825596</v>
      </c>
      <c r="N66" s="38">
        <f t="shared" si="6"/>
        <v>64436102.79853451</v>
      </c>
      <c r="O66" s="38">
        <f t="shared" si="6"/>
        <v>64422839.636122525</v>
      </c>
      <c r="P66" s="38">
        <f t="shared" si="6"/>
        <v>65171933.503855295</v>
      </c>
      <c r="Q66" s="38">
        <f t="shared" si="6"/>
        <v>67141197.62420566</v>
      </c>
      <c r="R66" s="38">
        <f>SUM(R62:R65)</f>
        <v>65792070.34099431</v>
      </c>
      <c r="S66" s="38">
        <f t="shared" si="6"/>
        <v>70193991.24585922</v>
      </c>
      <c r="T66" s="38">
        <f t="shared" si="6"/>
        <v>71812911.46969424</v>
      </c>
      <c r="U66" s="38">
        <f t="shared" si="6"/>
        <v>75111066.26582749</v>
      </c>
      <c r="V66" s="38">
        <f t="shared" si="6"/>
        <v>77636422.48140863</v>
      </c>
      <c r="W66" s="38">
        <f t="shared" si="6"/>
        <v>77425846.3737877</v>
      </c>
      <c r="X66" s="38">
        <f t="shared" si="6"/>
        <v>81070369.03777868</v>
      </c>
      <c r="Y66" s="38">
        <f t="shared" si="6"/>
        <v>82765435.04229836</v>
      </c>
      <c r="Z66" s="38">
        <f t="shared" si="6"/>
        <v>83669806.1113482</v>
      </c>
      <c r="AA66" s="38">
        <f t="shared" si="6"/>
        <v>82244942.9752177</v>
      </c>
      <c r="AB66" s="38">
        <f t="shared" si="6"/>
        <v>83238837.19326878</v>
      </c>
      <c r="AC66" s="38">
        <f t="shared" si="6"/>
        <v>82145843.07561083</v>
      </c>
      <c r="AD66" s="38">
        <f t="shared" si="6"/>
        <v>85035246.38737991</v>
      </c>
      <c r="AE66" s="38">
        <f t="shared" si="6"/>
        <v>84880916.36512627</v>
      </c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1"/>
      <c r="B68" s="1"/>
      <c r="C68" s="31"/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12.75">
      <c r="A69" s="4"/>
      <c r="B69" s="4"/>
      <c r="C69" s="30" t="s">
        <v>80</v>
      </c>
      <c r="D69" s="31"/>
      <c r="E69" s="31"/>
      <c r="F69" s="33">
        <v>1980</v>
      </c>
      <c r="G69" s="33">
        <f aca="true" t="shared" si="7" ref="G69:AD69">F69+1</f>
        <v>1981</v>
      </c>
      <c r="H69" s="33">
        <f t="shared" si="7"/>
        <v>1982</v>
      </c>
      <c r="I69" s="33">
        <f t="shared" si="7"/>
        <v>1983</v>
      </c>
      <c r="J69" s="33">
        <f t="shared" si="7"/>
        <v>1984</v>
      </c>
      <c r="K69" s="33">
        <f t="shared" si="7"/>
        <v>1985</v>
      </c>
      <c r="L69" s="33">
        <f t="shared" si="7"/>
        <v>1986</v>
      </c>
      <c r="M69" s="33">
        <f t="shared" si="7"/>
        <v>1987</v>
      </c>
      <c r="N69" s="33">
        <f t="shared" si="7"/>
        <v>1988</v>
      </c>
      <c r="O69" s="33">
        <f t="shared" si="7"/>
        <v>1989</v>
      </c>
      <c r="P69" s="33">
        <f t="shared" si="7"/>
        <v>1990</v>
      </c>
      <c r="Q69" s="33">
        <f t="shared" si="7"/>
        <v>1991</v>
      </c>
      <c r="R69" s="33">
        <f t="shared" si="7"/>
        <v>1992</v>
      </c>
      <c r="S69" s="33">
        <f t="shared" si="7"/>
        <v>1993</v>
      </c>
      <c r="T69" s="33">
        <f t="shared" si="7"/>
        <v>1994</v>
      </c>
      <c r="U69" s="33">
        <f t="shared" si="7"/>
        <v>1995</v>
      </c>
      <c r="V69" s="33">
        <f t="shared" si="7"/>
        <v>1996</v>
      </c>
      <c r="W69" s="33">
        <f t="shared" si="7"/>
        <v>1997</v>
      </c>
      <c r="X69" s="33">
        <f t="shared" si="7"/>
        <v>1998</v>
      </c>
      <c r="Y69" s="33">
        <f t="shared" si="7"/>
        <v>1999</v>
      </c>
      <c r="Z69" s="33">
        <f t="shared" si="7"/>
        <v>2000</v>
      </c>
      <c r="AA69" s="33">
        <f t="shared" si="7"/>
        <v>2001</v>
      </c>
      <c r="AB69" s="33">
        <f t="shared" si="7"/>
        <v>2002</v>
      </c>
      <c r="AC69" s="33">
        <f t="shared" si="7"/>
        <v>2003</v>
      </c>
      <c r="AD69" s="33">
        <f t="shared" si="7"/>
        <v>2004</v>
      </c>
      <c r="AE69" s="33">
        <f>AD69+1</f>
        <v>2005</v>
      </c>
    </row>
    <row r="70" spans="1:31" ht="12.75">
      <c r="A70" s="4"/>
      <c r="B70" s="4"/>
      <c r="C70" s="39" t="s">
        <v>81</v>
      </c>
      <c r="D70" s="31"/>
      <c r="E70" s="31"/>
      <c r="F70" s="36">
        <f aca="true" t="shared" si="8" ref="F70:AD70">SUM(F11,F21,F27,F32,F55)</f>
        <v>6485531.531358916</v>
      </c>
      <c r="G70" s="36">
        <f t="shared" si="8"/>
        <v>5941522.75520362</v>
      </c>
      <c r="H70" s="36">
        <f t="shared" si="8"/>
        <v>6464558.716366263</v>
      </c>
      <c r="I70" s="36">
        <f t="shared" si="8"/>
        <v>5685024.008218389</v>
      </c>
      <c r="J70" s="36">
        <f t="shared" si="8"/>
        <v>5620066.062302971</v>
      </c>
      <c r="K70" s="36">
        <f t="shared" si="8"/>
        <v>5701581.122050999</v>
      </c>
      <c r="L70" s="36">
        <f t="shared" si="8"/>
        <v>5488738.242094512</v>
      </c>
      <c r="M70" s="36">
        <f t="shared" si="8"/>
        <v>4813409.962104436</v>
      </c>
      <c r="N70" s="36">
        <f t="shared" si="8"/>
        <v>5465881.5809520325</v>
      </c>
      <c r="O70" s="36">
        <f t="shared" si="8"/>
        <v>5554592.407386726</v>
      </c>
      <c r="P70" s="36">
        <f t="shared" si="8"/>
        <v>4948449.6181066</v>
      </c>
      <c r="Q70" s="36">
        <f t="shared" si="8"/>
        <v>5452124.414892391</v>
      </c>
      <c r="R70" s="36">
        <f>SUM(R11,R21,R27,R32,R55)</f>
        <v>5119970.2687610015</v>
      </c>
      <c r="S70" s="36">
        <f t="shared" si="8"/>
        <v>5719037.823399687</v>
      </c>
      <c r="T70" s="36">
        <f t="shared" si="8"/>
        <v>5474086.221192684</v>
      </c>
      <c r="U70" s="36">
        <f t="shared" si="8"/>
        <v>5649652.780842535</v>
      </c>
      <c r="V70" s="36">
        <f t="shared" si="8"/>
        <v>6302746.151348859</v>
      </c>
      <c r="W70" s="36">
        <f t="shared" si="8"/>
        <v>5898074.480603458</v>
      </c>
      <c r="X70" s="36">
        <f t="shared" si="8"/>
        <v>4952686.2220562305</v>
      </c>
      <c r="Y70" s="36">
        <f t="shared" si="8"/>
        <v>5395314.49225395</v>
      </c>
      <c r="Z70" s="36">
        <f t="shared" si="8"/>
        <v>5417487.488601159</v>
      </c>
      <c r="AA70" s="36">
        <f t="shared" si="8"/>
        <v>4814837.675715779</v>
      </c>
      <c r="AB70" s="36">
        <f t="shared" si="8"/>
        <v>5163128.315419101</v>
      </c>
      <c r="AC70" s="36">
        <f t="shared" si="8"/>
        <v>5260326.876863879</v>
      </c>
      <c r="AD70" s="36">
        <f t="shared" si="8"/>
        <v>4766728.622885091</v>
      </c>
      <c r="AE70" s="36">
        <f>SUM(AE11,AE21,AE27,AE32,AE55)</f>
        <v>4711647.597257795</v>
      </c>
    </row>
    <row r="71" spans="1:31" ht="12.75">
      <c r="A71" s="1"/>
      <c r="B71" s="1"/>
      <c r="C71" s="39" t="s">
        <v>82</v>
      </c>
      <c r="D71" s="31"/>
      <c r="E71" s="31"/>
      <c r="F71" s="36">
        <f>SUM(F8,F18,F25,F30,F38,F41,F46,F52)</f>
        <v>3475297.7997567486</v>
      </c>
      <c r="G71" s="36">
        <f aca="true" t="shared" si="9" ref="G71:AE71">SUM(G8,G18,G25,G30,G38,G41,G46,G52)</f>
        <v>3376592.9730773913</v>
      </c>
      <c r="H71" s="36">
        <f t="shared" si="9"/>
        <v>3638805.167466034</v>
      </c>
      <c r="I71" s="36">
        <f t="shared" si="9"/>
        <v>3633889.3489725688</v>
      </c>
      <c r="J71" s="36">
        <f t="shared" si="9"/>
        <v>3765564.9987989618</v>
      </c>
      <c r="K71" s="36">
        <f t="shared" si="9"/>
        <v>3696135.944204419</v>
      </c>
      <c r="L71" s="36">
        <f t="shared" si="9"/>
        <v>3287090.3887971574</v>
      </c>
      <c r="M71" s="36">
        <f t="shared" si="9"/>
        <v>3103126.322438525</v>
      </c>
      <c r="N71" s="36">
        <f t="shared" si="9"/>
        <v>3549947.9469698267</v>
      </c>
      <c r="O71" s="36">
        <f t="shared" si="9"/>
        <v>3256165.1316251913</v>
      </c>
      <c r="P71" s="36">
        <f t="shared" si="9"/>
        <v>3225903.4848923935</v>
      </c>
      <c r="Q71" s="36">
        <f t="shared" si="9"/>
        <v>3554254.517614512</v>
      </c>
      <c r="R71" s="36">
        <f t="shared" si="9"/>
        <v>3182288.701087868</v>
      </c>
      <c r="S71" s="36">
        <f t="shared" si="9"/>
        <v>3373082.501892412</v>
      </c>
      <c r="T71" s="36">
        <f t="shared" si="9"/>
        <v>2980217.2092729295</v>
      </c>
      <c r="U71" s="36">
        <f t="shared" si="9"/>
        <v>3223225.0704963226</v>
      </c>
      <c r="V71" s="36">
        <f t="shared" si="9"/>
        <v>3828548.3688715673</v>
      </c>
      <c r="W71" s="36">
        <f t="shared" si="9"/>
        <v>3935544.0913199144</v>
      </c>
      <c r="X71" s="36">
        <f t="shared" si="9"/>
        <v>3427861.445796098</v>
      </c>
      <c r="Y71" s="36">
        <f t="shared" si="9"/>
        <v>3850691.1947623445</v>
      </c>
      <c r="Z71" s="36">
        <f t="shared" si="9"/>
        <v>3633120.6769634327</v>
      </c>
      <c r="AA71" s="36">
        <f t="shared" si="9"/>
        <v>3593696.8354384727</v>
      </c>
      <c r="AB71" s="36">
        <f t="shared" si="9"/>
        <v>3740389.920974219</v>
      </c>
      <c r="AC71" s="36">
        <f t="shared" si="9"/>
        <v>3889939.060104965</v>
      </c>
      <c r="AD71" s="36">
        <f t="shared" si="9"/>
        <v>3574766.2739626504</v>
      </c>
      <c r="AE71" s="36">
        <f t="shared" si="9"/>
        <v>3575504.870950102</v>
      </c>
    </row>
    <row r="72" spans="1:31" ht="12.75">
      <c r="A72" s="1"/>
      <c r="B72" s="1"/>
      <c r="C72" s="40" t="s">
        <v>83</v>
      </c>
      <c r="D72" s="30"/>
      <c r="E72" s="30"/>
      <c r="F72" s="36">
        <f aca="true" t="shared" si="10" ref="F72:AD72">SUM(F10,F13,F19,F26,F31,F35,F39,F43,F48,F54)</f>
        <v>16453113.163060512</v>
      </c>
      <c r="G72" s="36">
        <f t="shared" si="10"/>
        <v>15190125.887396641</v>
      </c>
      <c r="H72" s="36">
        <f t="shared" si="10"/>
        <v>13911378.120683549</v>
      </c>
      <c r="I72" s="36">
        <f t="shared" si="10"/>
        <v>12512144.68721665</v>
      </c>
      <c r="J72" s="36">
        <f t="shared" si="10"/>
        <v>13341379.22877397</v>
      </c>
      <c r="K72" s="36">
        <f t="shared" si="10"/>
        <v>13730057.313828096</v>
      </c>
      <c r="L72" s="36">
        <f t="shared" si="10"/>
        <v>13587772.034656513</v>
      </c>
      <c r="M72" s="36">
        <f t="shared" si="10"/>
        <v>13683365.296578884</v>
      </c>
      <c r="N72" s="36">
        <f t="shared" si="10"/>
        <v>14515234.391520299</v>
      </c>
      <c r="O72" s="36">
        <f t="shared" si="10"/>
        <v>14456920.047706628</v>
      </c>
      <c r="P72" s="36">
        <f t="shared" si="10"/>
        <v>14228170.198477726</v>
      </c>
      <c r="Q72" s="36">
        <f t="shared" si="10"/>
        <v>15070194.737345137</v>
      </c>
      <c r="R72" s="36">
        <f t="shared" si="10"/>
        <v>15584551.115579033</v>
      </c>
      <c r="S72" s="36">
        <f t="shared" si="10"/>
        <v>16696630.74641305</v>
      </c>
      <c r="T72" s="36">
        <f t="shared" si="10"/>
        <v>17864177.014196854</v>
      </c>
      <c r="U72" s="36">
        <f t="shared" si="10"/>
        <v>18233736.15549441</v>
      </c>
      <c r="V72" s="36">
        <f t="shared" si="10"/>
        <v>18463850.4739552</v>
      </c>
      <c r="W72" s="36">
        <f t="shared" si="10"/>
        <v>18377031.027384445</v>
      </c>
      <c r="X72" s="36">
        <f t="shared" si="10"/>
        <v>18864165.847497758</v>
      </c>
      <c r="Y72" s="36">
        <f t="shared" si="10"/>
        <v>19762434.91084232</v>
      </c>
      <c r="Z72" s="36">
        <f t="shared" si="10"/>
        <v>19278498.830698643</v>
      </c>
      <c r="AA72" s="36">
        <f t="shared" si="10"/>
        <v>18484420.241445974</v>
      </c>
      <c r="AB72" s="36">
        <f t="shared" si="10"/>
        <v>18705635.725175105</v>
      </c>
      <c r="AC72" s="36">
        <f t="shared" si="10"/>
        <v>17128813.546470102</v>
      </c>
      <c r="AD72" s="36">
        <f t="shared" si="10"/>
        <v>19087115.630051695</v>
      </c>
      <c r="AE72" s="36">
        <f>SUM(AE10,AE13,AE19,AE26,AE31,AE35,AE39,AE43,AE48,AE54)</f>
        <v>19443694.85602819</v>
      </c>
    </row>
    <row r="73" spans="1:31" ht="12.75">
      <c r="A73" s="4"/>
      <c r="B73" s="4"/>
      <c r="C73" s="39" t="s">
        <v>84</v>
      </c>
      <c r="D73" s="31"/>
      <c r="E73" s="31"/>
      <c r="F73" s="36">
        <f aca="true" t="shared" si="11" ref="F73:AD73">SUM(F7,F15,F17,F23,F29,F34,F37,F45,F51)</f>
        <v>16809095.69873559</v>
      </c>
      <c r="G73" s="36">
        <f t="shared" si="11"/>
        <v>15911063.177454866</v>
      </c>
      <c r="H73" s="36">
        <f t="shared" si="11"/>
        <v>16124073.33355384</v>
      </c>
      <c r="I73" s="36">
        <f t="shared" si="11"/>
        <v>15985021.560980434</v>
      </c>
      <c r="J73" s="36">
        <f t="shared" si="11"/>
        <v>15887001.000159923</v>
      </c>
      <c r="K73" s="36">
        <f t="shared" si="11"/>
        <v>15518425.440523932</v>
      </c>
      <c r="L73" s="36">
        <f t="shared" si="11"/>
        <v>15272833.17347375</v>
      </c>
      <c r="M73" s="36">
        <f t="shared" si="11"/>
        <v>15952162.821537089</v>
      </c>
      <c r="N73" s="36">
        <f t="shared" si="11"/>
        <v>16423458.452636054</v>
      </c>
      <c r="O73" s="36">
        <f t="shared" si="11"/>
        <v>16535104.277161116</v>
      </c>
      <c r="P73" s="36">
        <f t="shared" si="11"/>
        <v>16507004.574454391</v>
      </c>
      <c r="Q73" s="36">
        <f t="shared" si="11"/>
        <v>15964107.532066077</v>
      </c>
      <c r="R73" s="36">
        <f t="shared" si="11"/>
        <v>15815610.799560558</v>
      </c>
      <c r="S73" s="36">
        <f t="shared" si="11"/>
        <v>16568170.885393232</v>
      </c>
      <c r="T73" s="36">
        <f t="shared" si="11"/>
        <v>17605821.014514476</v>
      </c>
      <c r="U73" s="36">
        <f t="shared" si="11"/>
        <v>18220698.71174179</v>
      </c>
      <c r="V73" s="36">
        <f t="shared" si="11"/>
        <v>19301972.277552724</v>
      </c>
      <c r="W73" s="36">
        <f t="shared" si="11"/>
        <v>18875296.641546737</v>
      </c>
      <c r="X73" s="36">
        <f t="shared" si="11"/>
        <v>19573650.368076753</v>
      </c>
      <c r="Y73" s="36">
        <f t="shared" si="11"/>
        <v>19491383.895008862</v>
      </c>
      <c r="Z73" s="36">
        <f t="shared" si="11"/>
        <v>19253570.552204262</v>
      </c>
      <c r="AA73" s="36">
        <f t="shared" si="11"/>
        <v>19154727.036565673</v>
      </c>
      <c r="AB73" s="36">
        <f t="shared" si="11"/>
        <v>19756869.2667137</v>
      </c>
      <c r="AC73" s="36">
        <f t="shared" si="11"/>
        <v>19825748.19216258</v>
      </c>
      <c r="AD73" s="36">
        <f t="shared" si="11"/>
        <v>21077336.74899203</v>
      </c>
      <c r="AE73" s="36">
        <f>SUM(AE7,AE15,AE17,AE23,AE29,AE34,AE37,AE45,AE51)</f>
        <v>21376243.20812056</v>
      </c>
    </row>
    <row r="74" spans="1:31" ht="12.75">
      <c r="A74" s="1"/>
      <c r="B74" s="1"/>
      <c r="C74" s="39" t="s">
        <v>85</v>
      </c>
      <c r="D74" s="31"/>
      <c r="E74" s="31"/>
      <c r="F74" s="36">
        <f aca="true" t="shared" si="12" ref="F74:AD74">SUM(F9,F20,F42,F47,F53)</f>
        <v>19240636.918295078</v>
      </c>
      <c r="G74" s="36">
        <f t="shared" si="12"/>
        <v>20513984.80916299</v>
      </c>
      <c r="H74" s="36">
        <f t="shared" si="12"/>
        <v>19834956.001523737</v>
      </c>
      <c r="I74" s="36">
        <f t="shared" si="12"/>
        <v>20734224.349075723</v>
      </c>
      <c r="J74" s="36">
        <f t="shared" si="12"/>
        <v>20401043.866832443</v>
      </c>
      <c r="K74" s="36">
        <f t="shared" si="12"/>
        <v>21531135.88055403</v>
      </c>
      <c r="L74" s="36">
        <f t="shared" si="12"/>
        <v>20914726.732638504</v>
      </c>
      <c r="M74" s="36">
        <f t="shared" si="12"/>
        <v>22592882.968775645</v>
      </c>
      <c r="N74" s="36">
        <f t="shared" si="12"/>
        <v>24481580.426456302</v>
      </c>
      <c r="O74" s="36">
        <f t="shared" si="12"/>
        <v>24620059.089109335</v>
      </c>
      <c r="P74" s="36">
        <f t="shared" si="12"/>
        <v>26262453.837333784</v>
      </c>
      <c r="Q74" s="36">
        <f t="shared" si="12"/>
        <v>27100458.422331236</v>
      </c>
      <c r="R74" s="36">
        <f t="shared" si="12"/>
        <v>26089667.647014588</v>
      </c>
      <c r="S74" s="36">
        <f t="shared" si="12"/>
        <v>27837116.560128573</v>
      </c>
      <c r="T74" s="36">
        <f t="shared" si="12"/>
        <v>27888578.50706032</v>
      </c>
      <c r="U74" s="36">
        <f t="shared" si="12"/>
        <v>29783733.631902024</v>
      </c>
      <c r="V74" s="36">
        <f t="shared" si="12"/>
        <v>29739269.286602978</v>
      </c>
      <c r="W74" s="36">
        <f t="shared" si="12"/>
        <v>30339882.008775804</v>
      </c>
      <c r="X74" s="36">
        <f t="shared" si="12"/>
        <v>34252055.32049131</v>
      </c>
      <c r="Y74" s="36">
        <f t="shared" si="12"/>
        <v>34265651.82168131</v>
      </c>
      <c r="Z74" s="36">
        <f t="shared" si="12"/>
        <v>36087184.333926424</v>
      </c>
      <c r="AA74" s="36">
        <f t="shared" si="12"/>
        <v>36197289.50451707</v>
      </c>
      <c r="AB74" s="36">
        <f t="shared" si="12"/>
        <v>35872773.27689012</v>
      </c>
      <c r="AC74" s="36">
        <f t="shared" si="12"/>
        <v>36040973.89377897</v>
      </c>
      <c r="AD74" s="36">
        <f t="shared" si="12"/>
        <v>36529248.99681395</v>
      </c>
      <c r="AE74" s="36">
        <f>SUM(AE9,AE20,AE42,AE47,AE53)</f>
        <v>35773823.65214062</v>
      </c>
    </row>
    <row r="75" spans="1:31" ht="12.75">
      <c r="A75" s="1"/>
      <c r="B75" s="1"/>
      <c r="C75" s="30" t="s">
        <v>79</v>
      </c>
      <c r="D75" s="31"/>
      <c r="E75" s="31"/>
      <c r="F75" s="38">
        <f aca="true" t="shared" si="13" ref="F75:AE75">SUM(F70:F74)</f>
        <v>62463675.11120685</v>
      </c>
      <c r="G75" s="38">
        <f t="shared" si="13"/>
        <v>60933289.6022955</v>
      </c>
      <c r="H75" s="38">
        <f t="shared" si="13"/>
        <v>59973771.339593425</v>
      </c>
      <c r="I75" s="38">
        <f t="shared" si="13"/>
        <v>58550303.954463765</v>
      </c>
      <c r="J75" s="38">
        <f t="shared" si="13"/>
        <v>59015055.15686827</v>
      </c>
      <c r="K75" s="38">
        <f t="shared" si="13"/>
        <v>60177335.701161474</v>
      </c>
      <c r="L75" s="38">
        <f t="shared" si="13"/>
        <v>58551160.571660444</v>
      </c>
      <c r="M75" s="38">
        <f t="shared" si="13"/>
        <v>60144947.371434584</v>
      </c>
      <c r="N75" s="38">
        <f t="shared" si="13"/>
        <v>64436102.79853451</v>
      </c>
      <c r="O75" s="38">
        <f t="shared" si="13"/>
        <v>64422840.952989</v>
      </c>
      <c r="P75" s="38">
        <f t="shared" si="13"/>
        <v>65171981.7132649</v>
      </c>
      <c r="Q75" s="38">
        <f t="shared" si="13"/>
        <v>67141139.62424935</v>
      </c>
      <c r="R75" s="38">
        <f>SUM(R70:R74)</f>
        <v>65792088.532003045</v>
      </c>
      <c r="S75" s="38">
        <f t="shared" si="13"/>
        <v>70194038.51722695</v>
      </c>
      <c r="T75" s="38">
        <f t="shared" si="13"/>
        <v>71812879.96623726</v>
      </c>
      <c r="U75" s="38">
        <f t="shared" si="13"/>
        <v>75111046.35047708</v>
      </c>
      <c r="V75" s="38">
        <f t="shared" si="13"/>
        <v>77636386.55833133</v>
      </c>
      <c r="W75" s="38">
        <f t="shared" si="13"/>
        <v>77425828.24963036</v>
      </c>
      <c r="X75" s="38">
        <f t="shared" si="13"/>
        <v>81070419.20391816</v>
      </c>
      <c r="Y75" s="38">
        <f t="shared" si="13"/>
        <v>82765476.31454879</v>
      </c>
      <c r="Z75" s="38">
        <f t="shared" si="13"/>
        <v>83669861.88239393</v>
      </c>
      <c r="AA75" s="38">
        <f t="shared" si="13"/>
        <v>82244971.29368296</v>
      </c>
      <c r="AB75" s="38">
        <f t="shared" si="13"/>
        <v>83238796.50517225</v>
      </c>
      <c r="AC75" s="38">
        <f t="shared" si="13"/>
        <v>82145801.56938049</v>
      </c>
      <c r="AD75" s="38">
        <f t="shared" si="13"/>
        <v>85035196.27270542</v>
      </c>
      <c r="AE75" s="38">
        <f t="shared" si="13"/>
        <v>84880914.18449727</v>
      </c>
    </row>
    <row r="76" spans="1:31" ht="12.75">
      <c r="A76" s="1"/>
      <c r="B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2.75">
      <c r="A77" s="1"/>
      <c r="B77" s="1"/>
      <c r="C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2.75">
      <c r="A78" s="1"/>
      <c r="B78" s="1"/>
      <c r="C78" s="1"/>
      <c r="D78" s="1"/>
      <c r="E78" s="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2.75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.75">
      <c r="A80" s="65" t="s">
        <v>113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2.75">
      <c r="A81" s="1" t="s">
        <v>119</v>
      </c>
      <c r="C81" s="11" t="s">
        <v>89</v>
      </c>
      <c r="D81" s="12"/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2.75">
      <c r="A82" s="1"/>
      <c r="B82" s="1"/>
      <c r="C82" s="11" t="s">
        <v>86</v>
      </c>
      <c r="D82" s="11"/>
      <c r="E82" s="13"/>
      <c r="F82" s="14">
        <v>1980</v>
      </c>
      <c r="G82" s="14">
        <f aca="true" t="shared" si="14" ref="G82:AD82">F82+1</f>
        <v>1981</v>
      </c>
      <c r="H82" s="14">
        <f t="shared" si="14"/>
        <v>1982</v>
      </c>
      <c r="I82" s="14">
        <f t="shared" si="14"/>
        <v>1983</v>
      </c>
      <c r="J82" s="14">
        <f t="shared" si="14"/>
        <v>1984</v>
      </c>
      <c r="K82" s="14">
        <f t="shared" si="14"/>
        <v>1985</v>
      </c>
      <c r="L82" s="14">
        <f t="shared" si="14"/>
        <v>1986</v>
      </c>
      <c r="M82" s="14">
        <f t="shared" si="14"/>
        <v>1987</v>
      </c>
      <c r="N82" s="14">
        <f t="shared" si="14"/>
        <v>1988</v>
      </c>
      <c r="O82" s="14">
        <f t="shared" si="14"/>
        <v>1989</v>
      </c>
      <c r="P82" s="14">
        <f t="shared" si="14"/>
        <v>1990</v>
      </c>
      <c r="Q82" s="14">
        <f t="shared" si="14"/>
        <v>1991</v>
      </c>
      <c r="R82" s="14">
        <f t="shared" si="14"/>
        <v>1992</v>
      </c>
      <c r="S82" s="14">
        <f t="shared" si="14"/>
        <v>1993</v>
      </c>
      <c r="T82" s="14">
        <f t="shared" si="14"/>
        <v>1994</v>
      </c>
      <c r="U82" s="14">
        <f t="shared" si="14"/>
        <v>1995</v>
      </c>
      <c r="V82" s="14">
        <f t="shared" si="14"/>
        <v>1996</v>
      </c>
      <c r="W82" s="14">
        <f t="shared" si="14"/>
        <v>1997</v>
      </c>
      <c r="X82" s="14">
        <f t="shared" si="14"/>
        <v>1998</v>
      </c>
      <c r="Y82" s="14">
        <f t="shared" si="14"/>
        <v>1999</v>
      </c>
      <c r="Z82" s="14">
        <f t="shared" si="14"/>
        <v>2000</v>
      </c>
      <c r="AA82" s="14">
        <f t="shared" si="14"/>
        <v>2001</v>
      </c>
      <c r="AB82" s="14">
        <f t="shared" si="14"/>
        <v>2002</v>
      </c>
      <c r="AC82" s="14">
        <f t="shared" si="14"/>
        <v>2003</v>
      </c>
      <c r="AD82" s="14">
        <f t="shared" si="14"/>
        <v>2004</v>
      </c>
      <c r="AE82" s="14">
        <f>AD82+1</f>
        <v>2005</v>
      </c>
    </row>
    <row r="83" spans="1:31" ht="12.75">
      <c r="A83" s="3"/>
      <c r="B83" s="3"/>
      <c r="C83" s="15" t="s">
        <v>6</v>
      </c>
      <c r="D83" s="13"/>
      <c r="E83" s="13"/>
      <c r="F83" s="16">
        <f>(F62-F101)</f>
        <v>21941359.457474273</v>
      </c>
      <c r="G83" s="16">
        <f aca="true" t="shared" si="15" ref="G83:AD83">(G62-G101)</f>
        <v>23614597.370651577</v>
      </c>
      <c r="H83" s="16">
        <f t="shared" si="15"/>
        <v>22877717.13775475</v>
      </c>
      <c r="I83" s="16">
        <f t="shared" si="15"/>
        <v>23806046.523907553</v>
      </c>
      <c r="J83" s="16">
        <f t="shared" si="15"/>
        <v>23608637.52761175</v>
      </c>
      <c r="K83" s="16">
        <f t="shared" si="15"/>
        <v>25247240.429667078</v>
      </c>
      <c r="L83" s="16">
        <f t="shared" si="15"/>
        <v>24614485.692753546</v>
      </c>
      <c r="M83" s="16">
        <f t="shared" si="15"/>
        <v>26989100.432648756</v>
      </c>
      <c r="N83" s="16">
        <f t="shared" si="15"/>
        <v>28779562.602920525</v>
      </c>
      <c r="O83" s="16">
        <f t="shared" si="15"/>
        <v>29867432.427926466</v>
      </c>
      <c r="P83" s="16">
        <f t="shared" si="15"/>
        <v>31517103.953205816</v>
      </c>
      <c r="Q83" s="16">
        <f t="shared" si="15"/>
        <v>32875678.512756646</v>
      </c>
      <c r="R83" s="16">
        <f t="shared" si="15"/>
        <v>30990673.67455378</v>
      </c>
      <c r="S83" s="16">
        <f t="shared" si="15"/>
        <v>32404922.868314654</v>
      </c>
      <c r="T83" s="16">
        <f t="shared" si="15"/>
        <v>32877497.38671048</v>
      </c>
      <c r="U83" s="16">
        <f t="shared" si="15"/>
        <v>35108342.59948067</v>
      </c>
      <c r="V83" s="16">
        <f t="shared" si="15"/>
        <v>36172829.03487787</v>
      </c>
      <c r="W83" s="16">
        <f t="shared" si="15"/>
        <v>36947391.703333266</v>
      </c>
      <c r="X83" s="16">
        <f t="shared" si="15"/>
        <v>40083285.147278525</v>
      </c>
      <c r="Y83" s="16">
        <f t="shared" si="15"/>
        <v>40755253.91154985</v>
      </c>
      <c r="Z83" s="16">
        <f t="shared" si="15"/>
        <v>42091196.34341003</v>
      </c>
      <c r="AA83" s="16">
        <f t="shared" si="15"/>
        <v>41962608.79907771</v>
      </c>
      <c r="AB83" s="16">
        <f t="shared" si="15"/>
        <v>41738368.57793196</v>
      </c>
      <c r="AC83" s="16">
        <f t="shared" si="15"/>
        <v>42031031.56223765</v>
      </c>
      <c r="AD83" s="16">
        <f t="shared" si="15"/>
        <v>41921142.48637088</v>
      </c>
      <c r="AE83" s="16">
        <f>(AE62-AE101)</f>
        <v>40646330.57460072</v>
      </c>
    </row>
    <row r="84" spans="1:31" ht="12.75">
      <c r="A84" s="1"/>
      <c r="B84" s="1"/>
      <c r="C84" s="17" t="s">
        <v>111</v>
      </c>
      <c r="D84" s="12"/>
      <c r="E84" s="12"/>
      <c r="F84" s="18">
        <f>(F63-F102)</f>
        <v>22137804.325068325</v>
      </c>
      <c r="G84" s="18">
        <f aca="true" t="shared" si="16" ref="G84:AD84">(G63-G102)</f>
        <v>20034173.180306792</v>
      </c>
      <c r="H84" s="18">
        <f t="shared" si="16"/>
        <v>20301099.308483075</v>
      </c>
      <c r="I84" s="18">
        <f t="shared" si="16"/>
        <v>18934196.162386972</v>
      </c>
      <c r="J84" s="18">
        <f t="shared" si="16"/>
        <v>19707669.018799197</v>
      </c>
      <c r="K84" s="18">
        <f t="shared" si="16"/>
        <v>19409653.189255994</v>
      </c>
      <c r="L84" s="18">
        <f t="shared" si="16"/>
        <v>19325207.88601413</v>
      </c>
      <c r="M84" s="18">
        <f t="shared" si="16"/>
        <v>19476741.695436027</v>
      </c>
      <c r="N84" s="18">
        <f t="shared" si="16"/>
        <v>19691151.456280064</v>
      </c>
      <c r="O84" s="18">
        <f t="shared" si="16"/>
        <v>19386873.800916698</v>
      </c>
      <c r="P84" s="18">
        <f t="shared" si="16"/>
        <v>19162870.720428977</v>
      </c>
      <c r="Q84" s="18">
        <f t="shared" si="16"/>
        <v>18794381.358702745</v>
      </c>
      <c r="R84" s="18">
        <f t="shared" si="16"/>
        <v>19148064.47570173</v>
      </c>
      <c r="S84" s="18">
        <f t="shared" si="16"/>
        <v>19636339.77465</v>
      </c>
      <c r="T84" s="18">
        <f t="shared" si="16"/>
        <v>20344764.491348572</v>
      </c>
      <c r="U84" s="18">
        <f t="shared" si="16"/>
        <v>20624041.883429755</v>
      </c>
      <c r="V84" s="18">
        <f t="shared" si="16"/>
        <v>22533367.19499679</v>
      </c>
      <c r="W84" s="18">
        <f t="shared" si="16"/>
        <v>22384765.95908234</v>
      </c>
      <c r="X84" s="18">
        <f t="shared" si="16"/>
        <v>23319934.066463284</v>
      </c>
      <c r="Y84" s="18">
        <f t="shared" si="16"/>
        <v>23000318.647039466</v>
      </c>
      <c r="Z84" s="18">
        <f t="shared" si="16"/>
        <v>22742925.56954911</v>
      </c>
      <c r="AA84" s="18">
        <f t="shared" si="16"/>
        <v>23009599.06405019</v>
      </c>
      <c r="AB84" s="18">
        <f t="shared" si="16"/>
        <v>23358154.217467923</v>
      </c>
      <c r="AC84" s="18">
        <f t="shared" si="16"/>
        <v>22969264.195371628</v>
      </c>
      <c r="AD84" s="18">
        <f t="shared" si="16"/>
        <v>24472989.621943425</v>
      </c>
      <c r="AE84" s="18">
        <f>(AE63-AE102)</f>
        <v>24359532.211565584</v>
      </c>
    </row>
    <row r="85" spans="1:31" ht="12.75">
      <c r="A85" s="1"/>
      <c r="B85" s="1"/>
      <c r="C85" s="17" t="s">
        <v>87</v>
      </c>
      <c r="D85" s="12"/>
      <c r="E85" s="12"/>
      <c r="F85" s="18">
        <f>(F64-F103)</f>
        <v>2376859.99509025</v>
      </c>
      <c r="G85" s="18">
        <f aca="true" t="shared" si="17" ref="G85:AD85">(G64-G103)</f>
        <v>2065896.9080321225</v>
      </c>
      <c r="H85" s="18">
        <f t="shared" si="17"/>
        <v>2488153.9555448825</v>
      </c>
      <c r="I85" s="18">
        <f t="shared" si="17"/>
        <v>2497561.3733071242</v>
      </c>
      <c r="J85" s="18">
        <f t="shared" si="17"/>
        <v>918135.3919613914</v>
      </c>
      <c r="K85" s="18">
        <f t="shared" si="17"/>
        <v>1122124.3679117062</v>
      </c>
      <c r="L85" s="18">
        <f t="shared" si="17"/>
        <v>1248539.468145805</v>
      </c>
      <c r="M85" s="18">
        <f t="shared" si="17"/>
        <v>465319.74765065615</v>
      </c>
      <c r="N85" s="18">
        <f t="shared" si="17"/>
        <v>536929.6896625552</v>
      </c>
      <c r="O85" s="18">
        <f t="shared" si="17"/>
        <v>613890.2134618948</v>
      </c>
      <c r="P85" s="18">
        <f t="shared" si="17"/>
        <v>385901.67836933373</v>
      </c>
      <c r="Q85" s="18">
        <f t="shared" si="17"/>
        <v>428619.2577103041</v>
      </c>
      <c r="R85" s="18">
        <f t="shared" si="17"/>
        <v>811634.6714977506</v>
      </c>
      <c r="S85" s="18">
        <f t="shared" si="17"/>
        <v>2334337.150725309</v>
      </c>
      <c r="T85" s="18">
        <f t="shared" si="17"/>
        <v>2196927.275557019</v>
      </c>
      <c r="U85" s="18">
        <f t="shared" si="17"/>
        <v>2446136.3575169025</v>
      </c>
      <c r="V85" s="18">
        <f t="shared" si="17"/>
        <v>1107788.9680790447</v>
      </c>
      <c r="W85" s="18">
        <f t="shared" si="17"/>
        <v>856840.5975283133</v>
      </c>
      <c r="X85" s="18">
        <f t="shared" si="17"/>
        <v>1823059.5876575466</v>
      </c>
      <c r="Y85" s="18">
        <f t="shared" si="17"/>
        <v>2632653.365411438</v>
      </c>
      <c r="Z85" s="18">
        <f t="shared" si="17"/>
        <v>2954190.465645356</v>
      </c>
      <c r="AA85" s="18">
        <f t="shared" si="17"/>
        <v>2274449.4547096845</v>
      </c>
      <c r="AB85" s="18">
        <f t="shared" si="17"/>
        <v>2773612.7899172185</v>
      </c>
      <c r="AC85" s="18">
        <f t="shared" si="17"/>
        <v>2104155.841281288</v>
      </c>
      <c r="AD85" s="18">
        <f t="shared" si="17"/>
        <v>3373190.7011033045</v>
      </c>
      <c r="AE85" s="18">
        <f>(AE64-AE103)</f>
        <v>3465152.451500334</v>
      </c>
    </row>
    <row r="86" spans="1:31" ht="12.75">
      <c r="A86" s="3"/>
      <c r="B86" s="3"/>
      <c r="C86" s="15" t="s">
        <v>69</v>
      </c>
      <c r="D86" s="12"/>
      <c r="E86" s="12"/>
      <c r="F86" s="18">
        <f>(F65-F104)</f>
        <v>14297225.081306724</v>
      </c>
      <c r="G86" s="18">
        <f aca="true" t="shared" si="18" ref="G86:AD86">(G65-G104)</f>
        <v>13423113.485368928</v>
      </c>
      <c r="H86" s="18">
        <f t="shared" si="18"/>
        <v>12632364.449843692</v>
      </c>
      <c r="I86" s="18">
        <f t="shared" si="18"/>
        <v>11807870.384998247</v>
      </c>
      <c r="J86" s="18">
        <f t="shared" si="18"/>
        <v>12587936.333113514</v>
      </c>
      <c r="K86" s="18">
        <f t="shared" si="18"/>
        <v>12059347.836523168</v>
      </c>
      <c r="L86" s="18">
        <f t="shared" si="18"/>
        <v>11024696.40004882</v>
      </c>
      <c r="M86" s="18">
        <f t="shared" si="18"/>
        <v>10789838.781111106</v>
      </c>
      <c r="N86" s="18">
        <f t="shared" si="18"/>
        <v>12701142.80654913</v>
      </c>
      <c r="O86" s="18">
        <f t="shared" si="18"/>
        <v>12029353.15926877</v>
      </c>
      <c r="P86" s="18">
        <f t="shared" si="18"/>
        <v>11623297.02668383</v>
      </c>
      <c r="Q86" s="18">
        <f t="shared" si="18"/>
        <v>12441099.654727997</v>
      </c>
      <c r="R86" s="18">
        <f t="shared" si="18"/>
        <v>12274845.172628244</v>
      </c>
      <c r="S86" s="18">
        <f t="shared" si="18"/>
        <v>13127836.864282005</v>
      </c>
      <c r="T86" s="18">
        <f t="shared" si="18"/>
        <v>13197994.835288476</v>
      </c>
      <c r="U86" s="18">
        <f t="shared" si="18"/>
        <v>13836907.92213692</v>
      </c>
      <c r="V86" s="18">
        <f t="shared" si="18"/>
        <v>14446971.446950499</v>
      </c>
      <c r="W86" s="18">
        <f t="shared" si="18"/>
        <v>13526682.076661143</v>
      </c>
      <c r="X86" s="18">
        <f t="shared" si="18"/>
        <v>12340337.744456379</v>
      </c>
      <c r="Y86" s="18">
        <f t="shared" si="18"/>
        <v>12362202.375082174</v>
      </c>
      <c r="Z86" s="18">
        <f t="shared" si="18"/>
        <v>12290009.367933134</v>
      </c>
      <c r="AA86" s="18">
        <f t="shared" si="18"/>
        <v>11846069.442200055</v>
      </c>
      <c r="AB86" s="18">
        <f t="shared" si="18"/>
        <v>12024228.205533355</v>
      </c>
      <c r="AC86" s="18">
        <f t="shared" si="18"/>
        <v>12233603.951942734</v>
      </c>
      <c r="AD86" s="18">
        <f t="shared" si="18"/>
        <v>12037843.452191927</v>
      </c>
      <c r="AE86" s="18">
        <f>(AE65-AE104)</f>
        <v>12787929.153852316</v>
      </c>
    </row>
    <row r="87" spans="1:31" ht="12.75">
      <c r="A87" s="1"/>
      <c r="B87" s="1"/>
      <c r="C87" s="11" t="s">
        <v>79</v>
      </c>
      <c r="D87" s="12"/>
      <c r="E87" s="12"/>
      <c r="F87" s="19">
        <f>SUM(F83:F86)</f>
        <v>60753248.85893957</v>
      </c>
      <c r="G87" s="19">
        <f aca="true" t="shared" si="19" ref="G87:AE87">SUM(G83:G86)</f>
        <v>59137780.944359414</v>
      </c>
      <c r="H87" s="19">
        <f t="shared" si="19"/>
        <v>58299334.851626396</v>
      </c>
      <c r="I87" s="19">
        <f t="shared" si="19"/>
        <v>57045674.4445999</v>
      </c>
      <c r="J87" s="19">
        <f t="shared" si="19"/>
        <v>56822378.27148585</v>
      </c>
      <c r="K87" s="19">
        <f t="shared" si="19"/>
        <v>57838365.82335794</v>
      </c>
      <c r="L87" s="19">
        <f t="shared" si="19"/>
        <v>56212929.4469623</v>
      </c>
      <c r="M87" s="19">
        <f t="shared" si="19"/>
        <v>57721000.65684654</v>
      </c>
      <c r="N87" s="19">
        <f t="shared" si="19"/>
        <v>61708786.55541227</v>
      </c>
      <c r="O87" s="19">
        <f t="shared" si="19"/>
        <v>61897549.60157384</v>
      </c>
      <c r="P87" s="19">
        <f t="shared" si="19"/>
        <v>62689173.37868796</v>
      </c>
      <c r="Q87" s="19">
        <f t="shared" si="19"/>
        <v>64539778.7838977</v>
      </c>
      <c r="R87" s="19">
        <f t="shared" si="19"/>
        <v>63225217.99438151</v>
      </c>
      <c r="S87" s="19">
        <f t="shared" si="19"/>
        <v>67503436.65797198</v>
      </c>
      <c r="T87" s="19">
        <f t="shared" si="19"/>
        <v>68617183.98890455</v>
      </c>
      <c r="U87" s="19">
        <f t="shared" si="19"/>
        <v>72015428.76256424</v>
      </c>
      <c r="V87" s="19">
        <f t="shared" si="19"/>
        <v>74260956.6449042</v>
      </c>
      <c r="W87" s="19">
        <f t="shared" si="19"/>
        <v>73715680.33660507</v>
      </c>
      <c r="X87" s="19">
        <f t="shared" si="19"/>
        <v>77566616.54585573</v>
      </c>
      <c r="Y87" s="19">
        <f t="shared" si="19"/>
        <v>78750428.29908293</v>
      </c>
      <c r="Z87" s="19">
        <f t="shared" si="19"/>
        <v>80078321.74653764</v>
      </c>
      <c r="AA87" s="19">
        <f t="shared" si="19"/>
        <v>79092726.76003763</v>
      </c>
      <c r="AB87" s="19">
        <f t="shared" si="19"/>
        <v>79894363.79085046</v>
      </c>
      <c r="AC87" s="19">
        <f t="shared" si="19"/>
        <v>79338055.5508333</v>
      </c>
      <c r="AD87" s="19">
        <f t="shared" si="19"/>
        <v>81805166.26160952</v>
      </c>
      <c r="AE87" s="19">
        <f t="shared" si="19"/>
        <v>81258944.39151895</v>
      </c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1"/>
      <c r="B89" s="1"/>
      <c r="C89" s="12"/>
      <c r="D89" s="12"/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2.75">
      <c r="A90" s="4"/>
      <c r="B90" s="4"/>
      <c r="C90" s="11" t="s">
        <v>88</v>
      </c>
      <c r="D90" s="12"/>
      <c r="E90" s="12"/>
      <c r="F90" s="14">
        <v>1980</v>
      </c>
      <c r="G90" s="14">
        <f aca="true" t="shared" si="20" ref="G90:AD90">F90+1</f>
        <v>1981</v>
      </c>
      <c r="H90" s="14">
        <f t="shared" si="20"/>
        <v>1982</v>
      </c>
      <c r="I90" s="14">
        <f t="shared" si="20"/>
        <v>1983</v>
      </c>
      <c r="J90" s="14">
        <f t="shared" si="20"/>
        <v>1984</v>
      </c>
      <c r="K90" s="14">
        <f t="shared" si="20"/>
        <v>1985</v>
      </c>
      <c r="L90" s="14">
        <f t="shared" si="20"/>
        <v>1986</v>
      </c>
      <c r="M90" s="14">
        <f t="shared" si="20"/>
        <v>1987</v>
      </c>
      <c r="N90" s="14">
        <f t="shared" si="20"/>
        <v>1988</v>
      </c>
      <c r="O90" s="14">
        <f t="shared" si="20"/>
        <v>1989</v>
      </c>
      <c r="P90" s="14">
        <f t="shared" si="20"/>
        <v>1990</v>
      </c>
      <c r="Q90" s="14">
        <f t="shared" si="20"/>
        <v>1991</v>
      </c>
      <c r="R90" s="14">
        <f t="shared" si="20"/>
        <v>1992</v>
      </c>
      <c r="S90" s="14">
        <f t="shared" si="20"/>
        <v>1993</v>
      </c>
      <c r="T90" s="14">
        <f t="shared" si="20"/>
        <v>1994</v>
      </c>
      <c r="U90" s="14">
        <f t="shared" si="20"/>
        <v>1995</v>
      </c>
      <c r="V90" s="14">
        <f t="shared" si="20"/>
        <v>1996</v>
      </c>
      <c r="W90" s="14">
        <f t="shared" si="20"/>
        <v>1997</v>
      </c>
      <c r="X90" s="14">
        <f t="shared" si="20"/>
        <v>1998</v>
      </c>
      <c r="Y90" s="14">
        <f t="shared" si="20"/>
        <v>1999</v>
      </c>
      <c r="Z90" s="14">
        <f t="shared" si="20"/>
        <v>2000</v>
      </c>
      <c r="AA90" s="14">
        <f t="shared" si="20"/>
        <v>2001</v>
      </c>
      <c r="AB90" s="14">
        <f t="shared" si="20"/>
        <v>2002</v>
      </c>
      <c r="AC90" s="14">
        <f t="shared" si="20"/>
        <v>2003</v>
      </c>
      <c r="AD90" s="14">
        <f t="shared" si="20"/>
        <v>2004</v>
      </c>
      <c r="AE90" s="14">
        <f>AD90+1</f>
        <v>2005</v>
      </c>
    </row>
    <row r="91" spans="1:31" ht="12.75">
      <c r="A91" s="4"/>
      <c r="B91" s="4"/>
      <c r="C91" s="17" t="s">
        <v>81</v>
      </c>
      <c r="D91" s="12"/>
      <c r="E91" s="12"/>
      <c r="F91" s="18">
        <f>(F70-F109)</f>
        <v>6485531.531358916</v>
      </c>
      <c r="G91" s="18">
        <f aca="true" t="shared" si="21" ref="G91:AD91">(G70-G109)</f>
        <v>5941522.75520362</v>
      </c>
      <c r="H91" s="18">
        <f t="shared" si="21"/>
        <v>6464558.716366263</v>
      </c>
      <c r="I91" s="18">
        <f t="shared" si="21"/>
        <v>5685024.008218389</v>
      </c>
      <c r="J91" s="18">
        <f t="shared" si="21"/>
        <v>5620066.062302971</v>
      </c>
      <c r="K91" s="18">
        <f t="shared" si="21"/>
        <v>5701581.122050999</v>
      </c>
      <c r="L91" s="18">
        <f t="shared" si="21"/>
        <v>5488738.242094512</v>
      </c>
      <c r="M91" s="18">
        <f t="shared" si="21"/>
        <v>4813409.962104436</v>
      </c>
      <c r="N91" s="18">
        <f t="shared" si="21"/>
        <v>5465881.5809520325</v>
      </c>
      <c r="O91" s="18">
        <f t="shared" si="21"/>
        <v>5554592.407386726</v>
      </c>
      <c r="P91" s="18">
        <f t="shared" si="21"/>
        <v>4948449.6181066</v>
      </c>
      <c r="Q91" s="18">
        <f t="shared" si="21"/>
        <v>5452124.414892391</v>
      </c>
      <c r="R91" s="18">
        <f t="shared" si="21"/>
        <v>5119970.2687610015</v>
      </c>
      <c r="S91" s="18">
        <f t="shared" si="21"/>
        <v>5719037.823399687</v>
      </c>
      <c r="T91" s="18">
        <f t="shared" si="21"/>
        <v>5474086.221192684</v>
      </c>
      <c r="U91" s="18">
        <f t="shared" si="21"/>
        <v>5649652.780842535</v>
      </c>
      <c r="V91" s="18">
        <f t="shared" si="21"/>
        <v>6302746.151348859</v>
      </c>
      <c r="W91" s="18">
        <f t="shared" si="21"/>
        <v>5898074.480603458</v>
      </c>
      <c r="X91" s="18">
        <f t="shared" si="21"/>
        <v>4952686.2220562305</v>
      </c>
      <c r="Y91" s="18">
        <f t="shared" si="21"/>
        <v>5395314.49225395</v>
      </c>
      <c r="Z91" s="18">
        <f t="shared" si="21"/>
        <v>5417487.488601159</v>
      </c>
      <c r="AA91" s="18">
        <f t="shared" si="21"/>
        <v>4814837.675715779</v>
      </c>
      <c r="AB91" s="18">
        <f t="shared" si="21"/>
        <v>5163128.315419101</v>
      </c>
      <c r="AC91" s="18">
        <f t="shared" si="21"/>
        <v>5260326.876863879</v>
      </c>
      <c r="AD91" s="18">
        <f t="shared" si="21"/>
        <v>4766728.622885091</v>
      </c>
      <c r="AE91" s="18">
        <f>(AE70-AE109)</f>
        <v>4711647.597257795</v>
      </c>
    </row>
    <row r="92" spans="1:31" ht="12.75">
      <c r="A92" s="1"/>
      <c r="B92" s="1"/>
      <c r="C92" s="17" t="s">
        <v>82</v>
      </c>
      <c r="D92" s="12"/>
      <c r="E92" s="12"/>
      <c r="F92" s="18">
        <f>(F71-F110)</f>
        <v>3475297.7997567486</v>
      </c>
      <c r="G92" s="18">
        <f aca="true" t="shared" si="22" ref="G92:AD92">(G71-G110)</f>
        <v>3376592.9730773913</v>
      </c>
      <c r="H92" s="18">
        <f t="shared" si="22"/>
        <v>3638805.167466034</v>
      </c>
      <c r="I92" s="18">
        <f t="shared" si="22"/>
        <v>3633889.3489725688</v>
      </c>
      <c r="J92" s="18">
        <f t="shared" si="22"/>
        <v>3765564.9987989618</v>
      </c>
      <c r="K92" s="18">
        <f t="shared" si="22"/>
        <v>3696135.944204419</v>
      </c>
      <c r="L92" s="18">
        <f t="shared" si="22"/>
        <v>3287090.3887971574</v>
      </c>
      <c r="M92" s="18">
        <f t="shared" si="22"/>
        <v>3103126.322438525</v>
      </c>
      <c r="N92" s="18">
        <f t="shared" si="22"/>
        <v>3549947.9469698267</v>
      </c>
      <c r="O92" s="18">
        <f t="shared" si="22"/>
        <v>3256165.1316251913</v>
      </c>
      <c r="P92" s="18">
        <f t="shared" si="22"/>
        <v>3225903.4848923935</v>
      </c>
      <c r="Q92" s="18">
        <f t="shared" si="22"/>
        <v>3554254.517614512</v>
      </c>
      <c r="R92" s="18">
        <f t="shared" si="22"/>
        <v>3182288.701087868</v>
      </c>
      <c r="S92" s="18">
        <f t="shared" si="22"/>
        <v>3373082.501892412</v>
      </c>
      <c r="T92" s="18">
        <f t="shared" si="22"/>
        <v>2980217.2092729295</v>
      </c>
      <c r="U92" s="18">
        <f t="shared" si="22"/>
        <v>3223225.0704963226</v>
      </c>
      <c r="V92" s="18">
        <f t="shared" si="22"/>
        <v>3828548.3688715673</v>
      </c>
      <c r="W92" s="18">
        <f t="shared" si="22"/>
        <v>3935544.0913199144</v>
      </c>
      <c r="X92" s="18">
        <f t="shared" si="22"/>
        <v>3427861.445796098</v>
      </c>
      <c r="Y92" s="18">
        <f t="shared" si="22"/>
        <v>3850691.1947623445</v>
      </c>
      <c r="Z92" s="18">
        <f t="shared" si="22"/>
        <v>3633120.6769634327</v>
      </c>
      <c r="AA92" s="18">
        <f t="shared" si="22"/>
        <v>3593696.8354384727</v>
      </c>
      <c r="AB92" s="18">
        <f t="shared" si="22"/>
        <v>3740389.920974219</v>
      </c>
      <c r="AC92" s="18">
        <f t="shared" si="22"/>
        <v>3889939.060104965</v>
      </c>
      <c r="AD92" s="18">
        <f t="shared" si="22"/>
        <v>3574766.2739626504</v>
      </c>
      <c r="AE92" s="18">
        <f>(AE71-AE110)</f>
        <v>3575504.870950102</v>
      </c>
    </row>
    <row r="93" spans="1:31" ht="12.75">
      <c r="A93" s="1"/>
      <c r="B93" s="1"/>
      <c r="C93" s="17" t="s">
        <v>83</v>
      </c>
      <c r="D93" s="12"/>
      <c r="E93" s="12"/>
      <c r="F93" s="18">
        <f>(F72-F111)</f>
        <v>14860101.063637868</v>
      </c>
      <c r="G93" s="18">
        <f aca="true" t="shared" si="23" ref="G93:AD93">(G72-G111)</f>
        <v>13507271.862405991</v>
      </c>
      <c r="H93" s="18">
        <f t="shared" si="23"/>
        <v>12339593.184623096</v>
      </c>
      <c r="I93" s="18">
        <f t="shared" si="23"/>
        <v>11115074.93733077</v>
      </c>
      <c r="J93" s="18">
        <f t="shared" si="23"/>
        <v>11263406.085075226</v>
      </c>
      <c r="K93" s="18">
        <f t="shared" si="23"/>
        <v>11497977.613062162</v>
      </c>
      <c r="L93" s="18">
        <f t="shared" si="23"/>
        <v>11353972.804402176</v>
      </c>
      <c r="M93" s="18">
        <f t="shared" si="23"/>
        <v>11377566.934077825</v>
      </c>
      <c r="N93" s="18">
        <f t="shared" si="23"/>
        <v>11901816.009015262</v>
      </c>
      <c r="O93" s="18">
        <f t="shared" si="23"/>
        <v>12048453.749284465</v>
      </c>
      <c r="P93" s="18">
        <f t="shared" si="23"/>
        <v>11865630.561124923</v>
      </c>
      <c r="Q93" s="18">
        <f t="shared" si="23"/>
        <v>12576326.982551571</v>
      </c>
      <c r="R93" s="18">
        <f t="shared" si="23"/>
        <v>13127350.689602356</v>
      </c>
      <c r="S93" s="18">
        <f t="shared" si="23"/>
        <v>14117730.309996195</v>
      </c>
      <c r="T93" s="18">
        <f t="shared" si="23"/>
        <v>14785150.519567164</v>
      </c>
      <c r="U93" s="18">
        <f t="shared" si="23"/>
        <v>15252795.393407045</v>
      </c>
      <c r="V93" s="18">
        <f t="shared" si="23"/>
        <v>15199696.698850505</v>
      </c>
      <c r="W93" s="18">
        <f t="shared" si="23"/>
        <v>14784453.396766737</v>
      </c>
      <c r="X93" s="18">
        <f t="shared" si="23"/>
        <v>15483511.424943086</v>
      </c>
      <c r="Y93" s="18">
        <f t="shared" si="23"/>
        <v>15871814.105496496</v>
      </c>
      <c r="Z93" s="18">
        <f t="shared" si="23"/>
        <v>15809535.00709635</v>
      </c>
      <c r="AA93" s="18">
        <f t="shared" si="23"/>
        <v>15444459.854172848</v>
      </c>
      <c r="AB93" s="18">
        <f t="shared" si="23"/>
        <v>15472090.03590065</v>
      </c>
      <c r="AC93" s="18">
        <f t="shared" si="23"/>
        <v>14423578.56647297</v>
      </c>
      <c r="AD93" s="18">
        <f t="shared" si="23"/>
        <v>15960930.249886509</v>
      </c>
      <c r="AE93" s="18">
        <f>(AE72-AE111)</f>
        <v>15925076.321909823</v>
      </c>
    </row>
    <row r="94" spans="1:31" ht="12.75">
      <c r="A94" s="4"/>
      <c r="B94" s="4"/>
      <c r="C94" s="17" t="s">
        <v>84</v>
      </c>
      <c r="D94" s="12"/>
      <c r="E94" s="12"/>
      <c r="F94" s="18">
        <f>(F73-F112)</f>
        <v>16691682.360310791</v>
      </c>
      <c r="G94" s="18">
        <f aca="true" t="shared" si="24" ref="G94:AD94">(G73-G112)</f>
        <v>15798459.223706866</v>
      </c>
      <c r="H94" s="18">
        <f t="shared" si="24"/>
        <v>16021387.976592107</v>
      </c>
      <c r="I94" s="18">
        <f t="shared" si="24"/>
        <v>15877512.733280167</v>
      </c>
      <c r="J94" s="18">
        <f t="shared" si="24"/>
        <v>15772356.57901299</v>
      </c>
      <c r="K94" s="18">
        <f t="shared" si="24"/>
        <v>15411580.671503931</v>
      </c>
      <c r="L94" s="18">
        <f t="shared" si="24"/>
        <v>15168362.911632016</v>
      </c>
      <c r="M94" s="18">
        <f t="shared" si="24"/>
        <v>15834053.23105909</v>
      </c>
      <c r="N94" s="18">
        <f t="shared" si="24"/>
        <v>16309560.592018854</v>
      </c>
      <c r="O94" s="18">
        <f t="shared" si="24"/>
        <v>16418280.541034583</v>
      </c>
      <c r="P94" s="18">
        <f t="shared" si="24"/>
        <v>16386784.086639859</v>
      </c>
      <c r="Q94" s="18">
        <f t="shared" si="24"/>
        <v>15856556.446551677</v>
      </c>
      <c r="R94" s="18">
        <f t="shared" si="24"/>
        <v>15705958.878924424</v>
      </c>
      <c r="S94" s="18">
        <f t="shared" si="24"/>
        <v>16456516.733922832</v>
      </c>
      <c r="T94" s="18">
        <f t="shared" si="24"/>
        <v>17489120.028354477</v>
      </c>
      <c r="U94" s="18">
        <f t="shared" si="24"/>
        <v>18106001.970565923</v>
      </c>
      <c r="V94" s="18">
        <f t="shared" si="24"/>
        <v>19190660.216152992</v>
      </c>
      <c r="W94" s="18">
        <f t="shared" si="24"/>
        <v>18757708.234981805</v>
      </c>
      <c r="X94" s="18">
        <f t="shared" si="24"/>
        <v>19450552.298708487</v>
      </c>
      <c r="Y94" s="18">
        <f t="shared" si="24"/>
        <v>19366997.95713926</v>
      </c>
      <c r="Z94" s="18">
        <f t="shared" si="24"/>
        <v>19131050.010995995</v>
      </c>
      <c r="AA94" s="18">
        <f t="shared" si="24"/>
        <v>19042471.20865874</v>
      </c>
      <c r="AB94" s="18">
        <f t="shared" si="24"/>
        <v>19645941.553569835</v>
      </c>
      <c r="AC94" s="18">
        <f t="shared" si="24"/>
        <v>19723195.64738218</v>
      </c>
      <c r="AD94" s="18">
        <f t="shared" si="24"/>
        <v>20973442.00338683</v>
      </c>
      <c r="AE94" s="18">
        <f>(AE73-AE112)</f>
        <v>21272889.768631626</v>
      </c>
    </row>
    <row r="95" spans="1:31" ht="12.75">
      <c r="A95" s="1"/>
      <c r="B95" s="1"/>
      <c r="C95" s="17" t="s">
        <v>85</v>
      </c>
      <c r="D95" s="13"/>
      <c r="E95" s="12"/>
      <c r="F95" s="18">
        <f>(F74-F113)</f>
        <v>19240636.918295078</v>
      </c>
      <c r="G95" s="18">
        <f aca="true" t="shared" si="25" ref="G95:AD95">(G74-G113)</f>
        <v>20513984.80916299</v>
      </c>
      <c r="H95" s="18">
        <f t="shared" si="25"/>
        <v>19834956.001523737</v>
      </c>
      <c r="I95" s="18">
        <f t="shared" si="25"/>
        <v>20734224.349075723</v>
      </c>
      <c r="J95" s="18">
        <f t="shared" si="25"/>
        <v>20401043.866832443</v>
      </c>
      <c r="K95" s="18">
        <f t="shared" si="25"/>
        <v>21531135.88055403</v>
      </c>
      <c r="L95" s="18">
        <f t="shared" si="25"/>
        <v>20914726.732638504</v>
      </c>
      <c r="M95" s="18">
        <f t="shared" si="25"/>
        <v>22592882.968775645</v>
      </c>
      <c r="N95" s="18">
        <f t="shared" si="25"/>
        <v>24481580.426456302</v>
      </c>
      <c r="O95" s="18">
        <f t="shared" si="25"/>
        <v>24620059.089109335</v>
      </c>
      <c r="P95" s="18">
        <f t="shared" si="25"/>
        <v>26262453.837333784</v>
      </c>
      <c r="Q95" s="18">
        <f t="shared" si="25"/>
        <v>27100458.422331236</v>
      </c>
      <c r="R95" s="18">
        <f t="shared" si="25"/>
        <v>26089667.647014588</v>
      </c>
      <c r="S95" s="18">
        <f t="shared" si="25"/>
        <v>27837116.560128573</v>
      </c>
      <c r="T95" s="18">
        <f t="shared" si="25"/>
        <v>27888578.50706032</v>
      </c>
      <c r="U95" s="18">
        <f t="shared" si="25"/>
        <v>29783733.631902024</v>
      </c>
      <c r="V95" s="18">
        <f t="shared" si="25"/>
        <v>29739269.286602978</v>
      </c>
      <c r="W95" s="18">
        <f t="shared" si="25"/>
        <v>30339882.008775804</v>
      </c>
      <c r="X95" s="18">
        <f t="shared" si="25"/>
        <v>34252055.32049131</v>
      </c>
      <c r="Y95" s="18">
        <f t="shared" si="25"/>
        <v>34265651.82168131</v>
      </c>
      <c r="Z95" s="18">
        <f t="shared" si="25"/>
        <v>36087184.333926424</v>
      </c>
      <c r="AA95" s="18">
        <f t="shared" si="25"/>
        <v>36197289.50451707</v>
      </c>
      <c r="AB95" s="18">
        <f t="shared" si="25"/>
        <v>35872773.27689012</v>
      </c>
      <c r="AC95" s="18">
        <f t="shared" si="25"/>
        <v>36040973.89377897</v>
      </c>
      <c r="AD95" s="18">
        <f t="shared" si="25"/>
        <v>36529248.99681395</v>
      </c>
      <c r="AE95" s="18">
        <f>(AE74-AE113)</f>
        <v>35773823.65214062</v>
      </c>
    </row>
    <row r="96" spans="1:31" ht="12.75">
      <c r="A96" s="1"/>
      <c r="B96" s="1"/>
      <c r="C96" s="11" t="s">
        <v>79</v>
      </c>
      <c r="D96" s="12"/>
      <c r="E96" s="12"/>
      <c r="F96" s="19">
        <f>SUM(F91:F95)</f>
        <v>60753249.6733594</v>
      </c>
      <c r="G96" s="19">
        <f aca="true" t="shared" si="26" ref="G96:AE96">SUM(G91:G95)</f>
        <v>59137831.62355685</v>
      </c>
      <c r="H96" s="19">
        <f t="shared" si="26"/>
        <v>58299301.04657124</v>
      </c>
      <c r="I96" s="19">
        <f t="shared" si="26"/>
        <v>57045725.37687762</v>
      </c>
      <c r="J96" s="19">
        <f t="shared" si="26"/>
        <v>56822437.59202259</v>
      </c>
      <c r="K96" s="19">
        <f t="shared" si="26"/>
        <v>57838411.231375545</v>
      </c>
      <c r="L96" s="19">
        <f t="shared" si="26"/>
        <v>56212891.07956436</v>
      </c>
      <c r="M96" s="19">
        <f t="shared" si="26"/>
        <v>57721039.41845552</v>
      </c>
      <c r="N96" s="19">
        <f t="shared" si="26"/>
        <v>61708786.55541228</v>
      </c>
      <c r="O96" s="19">
        <f t="shared" si="26"/>
        <v>61897550.9184403</v>
      </c>
      <c r="P96" s="19">
        <f t="shared" si="26"/>
        <v>62689221.58809756</v>
      </c>
      <c r="Q96" s="19">
        <f t="shared" si="26"/>
        <v>64539720.78394139</v>
      </c>
      <c r="R96" s="19">
        <f t="shared" si="26"/>
        <v>63225236.185390234</v>
      </c>
      <c r="S96" s="19">
        <f t="shared" si="26"/>
        <v>67503483.92933969</v>
      </c>
      <c r="T96" s="19">
        <f t="shared" si="26"/>
        <v>68617152.48544757</v>
      </c>
      <c r="U96" s="19">
        <f t="shared" si="26"/>
        <v>72015408.84721385</v>
      </c>
      <c r="V96" s="19">
        <f t="shared" si="26"/>
        <v>74260920.7218269</v>
      </c>
      <c r="W96" s="19">
        <f t="shared" si="26"/>
        <v>73715662.21244772</v>
      </c>
      <c r="X96" s="19">
        <f t="shared" si="26"/>
        <v>77566666.71199521</v>
      </c>
      <c r="Y96" s="19">
        <f t="shared" si="26"/>
        <v>78750469.57133336</v>
      </c>
      <c r="Z96" s="19">
        <f t="shared" si="26"/>
        <v>80078377.51758337</v>
      </c>
      <c r="AA96" s="19">
        <f t="shared" si="26"/>
        <v>79092755.07850291</v>
      </c>
      <c r="AB96" s="19">
        <f t="shared" si="26"/>
        <v>79894323.10275394</v>
      </c>
      <c r="AC96" s="19">
        <f t="shared" si="26"/>
        <v>79338014.04460296</v>
      </c>
      <c r="AD96" s="19">
        <f t="shared" si="26"/>
        <v>81805116.14693503</v>
      </c>
      <c r="AE96" s="19">
        <f t="shared" si="26"/>
        <v>81258942.21088997</v>
      </c>
    </row>
    <row r="97" spans="5:31" ht="12.75"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5.75">
      <c r="A98" s="65" t="s">
        <v>114</v>
      </c>
      <c r="E98" s="1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3:31" ht="12.75">
      <c r="C99" s="41" t="s">
        <v>110</v>
      </c>
      <c r="D99" s="42"/>
      <c r="E99" s="42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</row>
    <row r="100" spans="3:31" ht="12.75">
      <c r="C100" s="41" t="s">
        <v>78</v>
      </c>
      <c r="D100" s="43"/>
      <c r="E100" s="41"/>
      <c r="F100" s="41">
        <v>1980</v>
      </c>
      <c r="G100" s="60">
        <f>F100+1</f>
        <v>1981</v>
      </c>
      <c r="H100" s="60">
        <f aca="true" t="shared" si="27" ref="H100:AE100">G100+1</f>
        <v>1982</v>
      </c>
      <c r="I100" s="60">
        <f t="shared" si="27"/>
        <v>1983</v>
      </c>
      <c r="J100" s="60">
        <f t="shared" si="27"/>
        <v>1984</v>
      </c>
      <c r="K100" s="60">
        <f t="shared" si="27"/>
        <v>1985</v>
      </c>
      <c r="L100" s="60">
        <f t="shared" si="27"/>
        <v>1986</v>
      </c>
      <c r="M100" s="60">
        <f t="shared" si="27"/>
        <v>1987</v>
      </c>
      <c r="N100" s="60">
        <f t="shared" si="27"/>
        <v>1988</v>
      </c>
      <c r="O100" s="60">
        <f t="shared" si="27"/>
        <v>1989</v>
      </c>
      <c r="P100" s="60">
        <f t="shared" si="27"/>
        <v>1990</v>
      </c>
      <c r="Q100" s="60">
        <f t="shared" si="27"/>
        <v>1991</v>
      </c>
      <c r="R100" s="60">
        <f t="shared" si="27"/>
        <v>1992</v>
      </c>
      <c r="S100" s="60">
        <f t="shared" si="27"/>
        <v>1993</v>
      </c>
      <c r="T100" s="60">
        <f t="shared" si="27"/>
        <v>1994</v>
      </c>
      <c r="U100" s="60">
        <f t="shared" si="27"/>
        <v>1995</v>
      </c>
      <c r="V100" s="60">
        <f t="shared" si="27"/>
        <v>1996</v>
      </c>
      <c r="W100" s="60">
        <f t="shared" si="27"/>
        <v>1997</v>
      </c>
      <c r="X100" s="60">
        <f t="shared" si="27"/>
        <v>1998</v>
      </c>
      <c r="Y100" s="60">
        <f t="shared" si="27"/>
        <v>1999</v>
      </c>
      <c r="Z100" s="60">
        <f t="shared" si="27"/>
        <v>2000</v>
      </c>
      <c r="AA100" s="60">
        <f t="shared" si="27"/>
        <v>2001</v>
      </c>
      <c r="AB100" s="60">
        <f t="shared" si="27"/>
        <v>2002</v>
      </c>
      <c r="AC100" s="60">
        <f t="shared" si="27"/>
        <v>2003</v>
      </c>
      <c r="AD100" s="60">
        <f t="shared" si="27"/>
        <v>2004</v>
      </c>
      <c r="AE100" s="60">
        <f t="shared" si="27"/>
        <v>2005</v>
      </c>
    </row>
    <row r="101" spans="3:31" ht="12.75">
      <c r="C101" s="44" t="s">
        <v>6</v>
      </c>
      <c r="D101" s="42"/>
      <c r="E101" s="42"/>
      <c r="F101" s="45">
        <f>F118</f>
        <v>26118.918770416225</v>
      </c>
      <c r="G101" s="45">
        <f aca="true" t="shared" si="28" ref="G101:AD101">G118</f>
        <v>22709.600241468663</v>
      </c>
      <c r="H101" s="45">
        <f t="shared" si="28"/>
        <v>15225.936590034558</v>
      </c>
      <c r="I101" s="45">
        <f t="shared" si="28"/>
        <v>13652.231697046374</v>
      </c>
      <c r="J101" s="45">
        <f t="shared" si="28"/>
        <v>16494.218175279544</v>
      </c>
      <c r="K101" s="45">
        <f t="shared" si="28"/>
        <v>11601.184210598167</v>
      </c>
      <c r="L101" s="45">
        <f t="shared" si="28"/>
        <v>8131.646097143969</v>
      </c>
      <c r="M101" s="45">
        <f t="shared" si="28"/>
        <v>9088.13769307447</v>
      </c>
      <c r="N101" s="45">
        <f t="shared" si="28"/>
        <v>7818.525281616764</v>
      </c>
      <c r="O101" s="45">
        <f t="shared" si="28"/>
        <v>7006.018788164332</v>
      </c>
      <c r="P101" s="45">
        <f t="shared" si="28"/>
        <v>7097.156450269244</v>
      </c>
      <c r="Q101" s="45">
        <f t="shared" si="28"/>
        <v>6376.2417593281225</v>
      </c>
      <c r="R101" s="45">
        <f t="shared" si="28"/>
        <v>13823.994716212948</v>
      </c>
      <c r="S101" s="45">
        <f t="shared" si="28"/>
        <v>10023.806655634122</v>
      </c>
      <c r="T101" s="45">
        <f t="shared" si="28"/>
        <v>9819.4201020376</v>
      </c>
      <c r="U101" s="45">
        <f t="shared" si="28"/>
        <v>10279.529577858199</v>
      </c>
      <c r="V101" s="45">
        <f t="shared" si="28"/>
        <v>9978.15433660997</v>
      </c>
      <c r="W101" s="45">
        <f t="shared" si="28"/>
        <v>9572.701003996455</v>
      </c>
      <c r="X101" s="45">
        <f t="shared" si="28"/>
        <v>8674.556919022112</v>
      </c>
      <c r="Y101" s="45">
        <f t="shared" si="28"/>
        <v>8663.73590595013</v>
      </c>
      <c r="Z101" s="45">
        <f t="shared" si="28"/>
        <v>9044.45114252357</v>
      </c>
      <c r="AA101" s="45">
        <f t="shared" si="28"/>
        <v>8236.414105136442</v>
      </c>
      <c r="AB101" s="45">
        <f t="shared" si="28"/>
        <v>7292.762460075954</v>
      </c>
      <c r="AC101" s="45">
        <f t="shared" si="28"/>
        <v>7464.4540306880635</v>
      </c>
      <c r="AD101" s="45">
        <f t="shared" si="28"/>
        <v>7349.703208810603</v>
      </c>
      <c r="AE101" s="45">
        <f>AE118</f>
        <v>7267.117390035158</v>
      </c>
    </row>
    <row r="102" spans="1:31" ht="12.75">
      <c r="A102" s="4"/>
      <c r="B102" s="4"/>
      <c r="C102" s="46" t="s">
        <v>111</v>
      </c>
      <c r="D102" s="43"/>
      <c r="E102" s="43"/>
      <c r="F102" s="45">
        <f>F120</f>
        <v>1451902.4745958687</v>
      </c>
      <c r="G102" s="45">
        <f aca="true" t="shared" si="29" ref="G102:AD102">G120</f>
        <v>1537129.8251704453</v>
      </c>
      <c r="H102" s="45">
        <f t="shared" si="29"/>
        <v>1407390.8710077563</v>
      </c>
      <c r="I102" s="45">
        <f t="shared" si="29"/>
        <v>1224167.9730263643</v>
      </c>
      <c r="J102" s="45">
        <f t="shared" si="29"/>
        <v>1393640.2014985727</v>
      </c>
      <c r="K102" s="45">
        <f t="shared" si="29"/>
        <v>1484664.2531937251</v>
      </c>
      <c r="L102" s="45">
        <f t="shared" si="29"/>
        <v>1523554.9308268004</v>
      </c>
      <c r="M102" s="45">
        <f t="shared" si="29"/>
        <v>1415964.1292166917</v>
      </c>
      <c r="N102" s="45">
        <f t="shared" si="29"/>
        <v>1673765.659046718</v>
      </c>
      <c r="O102" s="45">
        <f t="shared" si="29"/>
        <v>1400077.4759419477</v>
      </c>
      <c r="P102" s="45">
        <f t="shared" si="29"/>
        <v>1356330.0438796766</v>
      </c>
      <c r="Q102" s="45">
        <f t="shared" si="29"/>
        <v>1320870.0515192787</v>
      </c>
      <c r="R102" s="45">
        <f t="shared" si="29"/>
        <v>1275249.9092833898</v>
      </c>
      <c r="S102" s="45">
        <f t="shared" si="29"/>
        <v>1429480.849347079</v>
      </c>
      <c r="T102" s="45">
        <f t="shared" si="29"/>
        <v>1741162.0772533822</v>
      </c>
      <c r="U102" s="45">
        <f t="shared" si="29"/>
        <v>1604937.5160134025</v>
      </c>
      <c r="V102" s="45">
        <f t="shared" si="29"/>
        <v>1829127.9562450931</v>
      </c>
      <c r="W102" s="45">
        <f t="shared" si="29"/>
        <v>2139871.636465934</v>
      </c>
      <c r="X102" s="45">
        <f t="shared" si="29"/>
        <v>1859438.0706544772</v>
      </c>
      <c r="Y102" s="45">
        <f t="shared" si="29"/>
        <v>2304813.70134577</v>
      </c>
      <c r="Z102" s="45">
        <f t="shared" si="29"/>
        <v>2018032.452556726</v>
      </c>
      <c r="AA102" s="45">
        <f t="shared" si="29"/>
        <v>1683183.9575997547</v>
      </c>
      <c r="AB102" s="45">
        <f t="shared" si="29"/>
        <v>1902034.024225617</v>
      </c>
      <c r="AC102" s="45">
        <f t="shared" si="29"/>
        <v>1802151.91129683</v>
      </c>
      <c r="AD102" s="45">
        <f t="shared" si="29"/>
        <v>2227628.68235166</v>
      </c>
      <c r="AE102" s="45">
        <f>AE120</f>
        <v>2278524.198229609</v>
      </c>
    </row>
    <row r="103" spans="1:31" ht="12.75">
      <c r="A103" s="4"/>
      <c r="B103" s="4"/>
      <c r="C103" s="46" t="s">
        <v>87</v>
      </c>
      <c r="D103" s="43"/>
      <c r="E103" s="43"/>
      <c r="F103" s="45">
        <f>F122</f>
        <v>183624.42589068357</v>
      </c>
      <c r="G103" s="45">
        <f aca="true" t="shared" si="30" ref="G103:AD103">G122</f>
        <v>182823.98922513062</v>
      </c>
      <c r="H103" s="45">
        <f t="shared" si="30"/>
        <v>204420.96332892007</v>
      </c>
      <c r="I103" s="45">
        <f t="shared" si="30"/>
        <v>210917.15079021826</v>
      </c>
      <c r="J103" s="45">
        <f t="shared" si="30"/>
        <v>723425.6861093709</v>
      </c>
      <c r="K103" s="45">
        <f t="shared" si="30"/>
        <v>784514.5751026451</v>
      </c>
      <c r="L103" s="45">
        <f t="shared" si="30"/>
        <v>743983.4777257812</v>
      </c>
      <c r="M103" s="45">
        <f t="shared" si="30"/>
        <v>928636.6715779973</v>
      </c>
      <c r="N103" s="45">
        <f t="shared" si="30"/>
        <v>970774.3504235316</v>
      </c>
      <c r="O103" s="45">
        <f t="shared" si="30"/>
        <v>1038815.224540123</v>
      </c>
      <c r="P103" s="45">
        <f t="shared" si="30"/>
        <v>1049165.952504054</v>
      </c>
      <c r="Q103" s="45">
        <f t="shared" si="30"/>
        <v>1203982.7404973914</v>
      </c>
      <c r="R103" s="45">
        <f t="shared" si="30"/>
        <v>1215434.6634196509</v>
      </c>
      <c r="S103" s="45">
        <f t="shared" si="30"/>
        <v>1178150.805968747</v>
      </c>
      <c r="T103" s="45">
        <f t="shared" si="30"/>
        <v>1354561.9770216127</v>
      </c>
      <c r="U103" s="45">
        <f t="shared" si="30"/>
        <v>1389726.0006887927</v>
      </c>
      <c r="V103" s="45">
        <f t="shared" si="30"/>
        <v>1445201.919359424</v>
      </c>
      <c r="W103" s="45">
        <f t="shared" si="30"/>
        <v>1462987.6922136536</v>
      </c>
      <c r="X103" s="45">
        <f t="shared" si="30"/>
        <v>1527860.6072988166</v>
      </c>
      <c r="Y103" s="45">
        <f t="shared" si="30"/>
        <v>1590909.2066742813</v>
      </c>
      <c r="Z103" s="45">
        <f t="shared" si="30"/>
        <v>1453178.695314943</v>
      </c>
      <c r="AA103" s="45">
        <f t="shared" si="30"/>
        <v>1356759.9202850894</v>
      </c>
      <c r="AB103" s="45">
        <f t="shared" si="30"/>
        <v>1348186.3359363514</v>
      </c>
      <c r="AC103" s="45">
        <f t="shared" si="30"/>
        <v>910312.2319725485</v>
      </c>
      <c r="AD103" s="45">
        <f t="shared" si="30"/>
        <v>902406.8638067069</v>
      </c>
      <c r="AE103" s="45">
        <f>AE122</f>
        <v>1242610.8958036758</v>
      </c>
    </row>
    <row r="104" spans="3:31" ht="12.75">
      <c r="C104" s="44" t="s">
        <v>69</v>
      </c>
      <c r="D104" s="42"/>
      <c r="E104" s="42"/>
      <c r="F104" s="45">
        <f>F135</f>
        <v>48779.61859047612</v>
      </c>
      <c r="G104" s="45">
        <f aca="true" t="shared" si="31" ref="G104:AD104">G135</f>
        <v>52794.564101604745</v>
      </c>
      <c r="H104" s="45">
        <f t="shared" si="31"/>
        <v>47432.52209547562</v>
      </c>
      <c r="I104" s="45">
        <f t="shared" si="31"/>
        <v>55841.222072518976</v>
      </c>
      <c r="J104" s="45">
        <f t="shared" si="31"/>
        <v>59057.45906245406</v>
      </c>
      <c r="K104" s="45">
        <f t="shared" si="31"/>
        <v>58144.4572789644</v>
      </c>
      <c r="L104" s="45">
        <f t="shared" si="31"/>
        <v>62599.4374463454</v>
      </c>
      <c r="M104" s="45">
        <f t="shared" si="31"/>
        <v>70219.01449129402</v>
      </c>
      <c r="N104" s="45">
        <f t="shared" si="31"/>
        <v>74957.70837037038</v>
      </c>
      <c r="O104" s="45">
        <f t="shared" si="31"/>
        <v>79391.31527846219</v>
      </c>
      <c r="P104" s="45">
        <f t="shared" si="31"/>
        <v>70166.97233333654</v>
      </c>
      <c r="Q104" s="45">
        <f t="shared" si="31"/>
        <v>70189.80653196691</v>
      </c>
      <c r="R104" s="45">
        <f t="shared" si="31"/>
        <v>62343.779193556285</v>
      </c>
      <c r="S104" s="45">
        <f t="shared" si="31"/>
        <v>72899.12591579612</v>
      </c>
      <c r="T104" s="45">
        <f t="shared" si="31"/>
        <v>90184.00641265734</v>
      </c>
      <c r="U104" s="45">
        <f t="shared" si="31"/>
        <v>90694.45698317882</v>
      </c>
      <c r="V104" s="45">
        <f t="shared" si="31"/>
        <v>91157.80656330148</v>
      </c>
      <c r="W104" s="45">
        <f t="shared" si="31"/>
        <v>97734.00749905719</v>
      </c>
      <c r="X104" s="45">
        <f t="shared" si="31"/>
        <v>107779.25705062128</v>
      </c>
      <c r="Y104" s="45">
        <f t="shared" si="31"/>
        <v>110620.0992894258</v>
      </c>
      <c r="Z104" s="45">
        <f t="shared" si="31"/>
        <v>111228.76579636677</v>
      </c>
      <c r="AA104" s="45">
        <f t="shared" si="31"/>
        <v>104035.92319007759</v>
      </c>
      <c r="AB104" s="45">
        <f t="shared" si="31"/>
        <v>86960.27979627633</v>
      </c>
      <c r="AC104" s="45">
        <f t="shared" si="31"/>
        <v>87858.92747746567</v>
      </c>
      <c r="AD104" s="45">
        <f t="shared" si="31"/>
        <v>92694.87640320788</v>
      </c>
      <c r="AE104" s="45">
        <f>AE135</f>
        <v>93569.76218398257</v>
      </c>
    </row>
    <row r="105" spans="3:31" ht="12.75">
      <c r="C105" s="41" t="s">
        <v>79</v>
      </c>
      <c r="D105" s="43"/>
      <c r="E105" s="41"/>
      <c r="F105" s="47">
        <f>SUM(F101:F104)</f>
        <v>1710425.4378474448</v>
      </c>
      <c r="G105" s="47">
        <f aca="true" t="shared" si="32" ref="G105:AE105">SUM(G101:G104)</f>
        <v>1795457.9787386493</v>
      </c>
      <c r="H105" s="47">
        <f t="shared" si="32"/>
        <v>1674470.2930221865</v>
      </c>
      <c r="I105" s="47">
        <f t="shared" si="32"/>
        <v>1504578.577586148</v>
      </c>
      <c r="J105" s="47">
        <f t="shared" si="32"/>
        <v>2192617.5648456775</v>
      </c>
      <c r="K105" s="47">
        <f t="shared" si="32"/>
        <v>2338924.469785933</v>
      </c>
      <c r="L105" s="47">
        <f t="shared" si="32"/>
        <v>2338269.492096071</v>
      </c>
      <c r="M105" s="47">
        <f t="shared" si="32"/>
        <v>2423907.9529790576</v>
      </c>
      <c r="N105" s="47">
        <f t="shared" si="32"/>
        <v>2727316.2431222363</v>
      </c>
      <c r="O105" s="47">
        <f t="shared" si="32"/>
        <v>2525290.034548697</v>
      </c>
      <c r="P105" s="47">
        <f t="shared" si="32"/>
        <v>2482760.125167337</v>
      </c>
      <c r="Q105" s="47">
        <f t="shared" si="32"/>
        <v>2601418.8403079654</v>
      </c>
      <c r="R105" s="47">
        <f t="shared" si="32"/>
        <v>2566852.3466128097</v>
      </c>
      <c r="S105" s="47">
        <f t="shared" si="32"/>
        <v>2690554.587887256</v>
      </c>
      <c r="T105" s="47">
        <f t="shared" si="32"/>
        <v>3195727.48078969</v>
      </c>
      <c r="U105" s="47">
        <f t="shared" si="32"/>
        <v>3095637.5032632323</v>
      </c>
      <c r="V105" s="47">
        <f t="shared" si="32"/>
        <v>3375465.836504428</v>
      </c>
      <c r="W105" s="47">
        <f t="shared" si="32"/>
        <v>3710166.0371826417</v>
      </c>
      <c r="X105" s="47">
        <f t="shared" si="32"/>
        <v>3503752.4919229373</v>
      </c>
      <c r="Y105" s="47">
        <f t="shared" si="32"/>
        <v>4015006.743215427</v>
      </c>
      <c r="Z105" s="47">
        <f t="shared" si="32"/>
        <v>3591484.3648105594</v>
      </c>
      <c r="AA105" s="47">
        <f t="shared" si="32"/>
        <v>3152216.215180058</v>
      </c>
      <c r="AB105" s="47">
        <f t="shared" si="32"/>
        <v>3344473.402418321</v>
      </c>
      <c r="AC105" s="47">
        <f t="shared" si="32"/>
        <v>2807787.524777532</v>
      </c>
      <c r="AD105" s="47">
        <f t="shared" si="32"/>
        <v>3230080.1257703854</v>
      </c>
      <c r="AE105" s="47">
        <f t="shared" si="32"/>
        <v>3621971.973607302</v>
      </c>
    </row>
    <row r="106" spans="1:31" ht="12.75">
      <c r="A106" s="1"/>
      <c r="B106" s="1"/>
      <c r="C106" s="42"/>
      <c r="D106" s="42"/>
      <c r="E106" s="42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1:31" ht="12.75">
      <c r="A107" s="1"/>
      <c r="B107" s="1"/>
      <c r="C107" s="42"/>
      <c r="D107" s="41"/>
      <c r="E107" s="41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3:31" ht="12.75">
      <c r="C108" s="41" t="s">
        <v>80</v>
      </c>
      <c r="D108" s="42"/>
      <c r="E108" s="42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1:31" ht="12.75">
      <c r="A109" s="4"/>
      <c r="B109" s="4"/>
      <c r="C109" s="48" t="s">
        <v>81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8" t="s">
        <v>82</v>
      </c>
      <c r="D110" s="42"/>
      <c r="E110" s="42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</row>
    <row r="111" spans="3:31" ht="12.75">
      <c r="C111" s="49" t="s">
        <v>83</v>
      </c>
      <c r="D111" s="42"/>
      <c r="E111" s="42"/>
      <c r="F111" s="45">
        <f>(F105-F112)</f>
        <v>1593012.0994226448</v>
      </c>
      <c r="G111" s="45">
        <f aca="true" t="shared" si="33" ref="G111:AD111">(G105-G112)</f>
        <v>1682854.0249906492</v>
      </c>
      <c r="H111" s="45">
        <f t="shared" si="33"/>
        <v>1571784.936060453</v>
      </c>
      <c r="I111" s="45">
        <f t="shared" si="33"/>
        <v>1397069.7498858813</v>
      </c>
      <c r="J111" s="45">
        <f t="shared" si="33"/>
        <v>2077973.1436987442</v>
      </c>
      <c r="K111" s="45">
        <f t="shared" si="33"/>
        <v>2232079.700765933</v>
      </c>
      <c r="L111" s="45">
        <f t="shared" si="33"/>
        <v>2233799.2302543377</v>
      </c>
      <c r="M111" s="45">
        <f t="shared" si="33"/>
        <v>2305798.362501058</v>
      </c>
      <c r="N111" s="45">
        <f t="shared" si="33"/>
        <v>2613418.3825050364</v>
      </c>
      <c r="O111" s="45">
        <f t="shared" si="33"/>
        <v>2408466.298422164</v>
      </c>
      <c r="P111" s="45">
        <f t="shared" si="33"/>
        <v>2362539.6373528033</v>
      </c>
      <c r="Q111" s="45">
        <f t="shared" si="33"/>
        <v>2493867.7547935653</v>
      </c>
      <c r="R111" s="45">
        <f t="shared" si="33"/>
        <v>2457200.4259766764</v>
      </c>
      <c r="S111" s="45">
        <f t="shared" si="33"/>
        <v>2578900.436416856</v>
      </c>
      <c r="T111" s="45">
        <f t="shared" si="33"/>
        <v>3079026.49462969</v>
      </c>
      <c r="U111" s="45">
        <f t="shared" si="33"/>
        <v>2980940.7620873656</v>
      </c>
      <c r="V111" s="45">
        <f t="shared" si="33"/>
        <v>3264153.775104695</v>
      </c>
      <c r="W111" s="45">
        <f t="shared" si="33"/>
        <v>3592577.6306177084</v>
      </c>
      <c r="X111" s="45">
        <f t="shared" si="33"/>
        <v>3380654.422554671</v>
      </c>
      <c r="Y111" s="45">
        <f t="shared" si="33"/>
        <v>3890620.805345827</v>
      </c>
      <c r="Z111" s="45">
        <f t="shared" si="33"/>
        <v>3468963.8236022927</v>
      </c>
      <c r="AA111" s="45">
        <f t="shared" si="33"/>
        <v>3039960.387273125</v>
      </c>
      <c r="AB111" s="45">
        <f t="shared" si="33"/>
        <v>3233545.6892744545</v>
      </c>
      <c r="AC111" s="45">
        <f t="shared" si="33"/>
        <v>2705234.979997132</v>
      </c>
      <c r="AD111" s="45">
        <f t="shared" si="33"/>
        <v>3126185.3801651853</v>
      </c>
      <c r="AE111" s="45">
        <f>(AE105-AE112)</f>
        <v>3518618.5341183688</v>
      </c>
    </row>
    <row r="112" spans="1:31" ht="12.75">
      <c r="A112" s="1"/>
      <c r="B112" s="1"/>
      <c r="C112" s="48" t="s">
        <v>84</v>
      </c>
      <c r="D112" s="42"/>
      <c r="E112" s="42"/>
      <c r="F112" s="45">
        <f>F134</f>
        <v>117413.3384248</v>
      </c>
      <c r="G112" s="45">
        <f aca="true" t="shared" si="34" ref="G112:AD112">G134</f>
        <v>112603.95374799999</v>
      </c>
      <c r="H112" s="45">
        <f t="shared" si="34"/>
        <v>102685.35696173333</v>
      </c>
      <c r="I112" s="45">
        <f t="shared" si="34"/>
        <v>107508.82770026666</v>
      </c>
      <c r="J112" s="45">
        <f t="shared" si="34"/>
        <v>114644.42114693332</v>
      </c>
      <c r="K112" s="45">
        <f t="shared" si="34"/>
        <v>106844.76901999999</v>
      </c>
      <c r="L112" s="45">
        <f t="shared" si="34"/>
        <v>104470.26184173331</v>
      </c>
      <c r="M112" s="45">
        <f t="shared" si="34"/>
        <v>118109.59047799997</v>
      </c>
      <c r="N112" s="45">
        <f t="shared" si="34"/>
        <v>113897.86061719999</v>
      </c>
      <c r="O112" s="45">
        <f t="shared" si="34"/>
        <v>116823.73612653332</v>
      </c>
      <c r="P112" s="45">
        <f t="shared" si="34"/>
        <v>120220.48781453334</v>
      </c>
      <c r="Q112" s="45">
        <f t="shared" si="34"/>
        <v>107551.08551439998</v>
      </c>
      <c r="R112" s="45">
        <f t="shared" si="34"/>
        <v>109651.92063613332</v>
      </c>
      <c r="S112" s="45">
        <f t="shared" si="34"/>
        <v>111654.1514704</v>
      </c>
      <c r="T112" s="45">
        <f t="shared" si="34"/>
        <v>116700.98615999999</v>
      </c>
      <c r="U112" s="45">
        <f t="shared" si="34"/>
        <v>114696.74117586666</v>
      </c>
      <c r="V112" s="45">
        <f t="shared" si="34"/>
        <v>111312.06139973333</v>
      </c>
      <c r="W112" s="45">
        <f t="shared" si="34"/>
        <v>117588.40656493332</v>
      </c>
      <c r="X112" s="45">
        <f t="shared" si="34"/>
        <v>123098.06936826665</v>
      </c>
      <c r="Y112" s="45">
        <f t="shared" si="34"/>
        <v>124385.93786959998</v>
      </c>
      <c r="Z112" s="45">
        <f t="shared" si="34"/>
        <v>122520.54120826664</v>
      </c>
      <c r="AA112" s="45">
        <f t="shared" si="34"/>
        <v>112255.82790693332</v>
      </c>
      <c r="AB112" s="45">
        <f t="shared" si="34"/>
        <v>110927.71314386664</v>
      </c>
      <c r="AC112" s="45">
        <f t="shared" si="34"/>
        <v>102552.54478039999</v>
      </c>
      <c r="AD112" s="45">
        <f t="shared" si="34"/>
        <v>103894.74560519999</v>
      </c>
      <c r="AE112" s="45">
        <f>AE134</f>
        <v>103353.43948893332</v>
      </c>
    </row>
    <row r="113" spans="1:31" ht="12.75">
      <c r="A113" s="1"/>
      <c r="B113" s="1"/>
      <c r="C113" s="48" t="s">
        <v>85</v>
      </c>
      <c r="D113" s="42"/>
      <c r="E113" s="42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</row>
    <row r="114" spans="1:31" ht="12.75">
      <c r="A114" s="1"/>
      <c r="B114" s="1"/>
      <c r="C114" s="41" t="s">
        <v>79</v>
      </c>
      <c r="D114" s="42"/>
      <c r="E114" s="42"/>
      <c r="F114" s="47">
        <f>(F111+F112)</f>
        <v>1710425.4378474448</v>
      </c>
      <c r="G114" s="47">
        <f aca="true" t="shared" si="35" ref="G114:AD114">(G111+G112)</f>
        <v>1795457.9787386493</v>
      </c>
      <c r="H114" s="47">
        <f t="shared" si="35"/>
        <v>1674470.2930221865</v>
      </c>
      <c r="I114" s="47">
        <f t="shared" si="35"/>
        <v>1504578.577586148</v>
      </c>
      <c r="J114" s="47">
        <f t="shared" si="35"/>
        <v>2192617.5648456775</v>
      </c>
      <c r="K114" s="47">
        <f t="shared" si="35"/>
        <v>2338924.469785933</v>
      </c>
      <c r="L114" s="47">
        <f t="shared" si="35"/>
        <v>2338269.492096071</v>
      </c>
      <c r="M114" s="47">
        <f t="shared" si="35"/>
        <v>2423907.9529790576</v>
      </c>
      <c r="N114" s="47">
        <f t="shared" si="35"/>
        <v>2727316.2431222363</v>
      </c>
      <c r="O114" s="47">
        <f t="shared" si="35"/>
        <v>2525290.034548697</v>
      </c>
      <c r="P114" s="47">
        <f t="shared" si="35"/>
        <v>2482760.125167337</v>
      </c>
      <c r="Q114" s="47">
        <f t="shared" si="35"/>
        <v>2601418.8403079654</v>
      </c>
      <c r="R114" s="47">
        <f t="shared" si="35"/>
        <v>2566852.3466128097</v>
      </c>
      <c r="S114" s="47">
        <f t="shared" si="35"/>
        <v>2690554.587887256</v>
      </c>
      <c r="T114" s="47">
        <f t="shared" si="35"/>
        <v>3195727.48078969</v>
      </c>
      <c r="U114" s="47">
        <f t="shared" si="35"/>
        <v>3095637.5032632323</v>
      </c>
      <c r="V114" s="47">
        <f t="shared" si="35"/>
        <v>3375465.836504428</v>
      </c>
      <c r="W114" s="47">
        <f t="shared" si="35"/>
        <v>3710166.0371826417</v>
      </c>
      <c r="X114" s="47">
        <f t="shared" si="35"/>
        <v>3503752.4919229373</v>
      </c>
      <c r="Y114" s="47">
        <f t="shared" si="35"/>
        <v>4015006.743215427</v>
      </c>
      <c r="Z114" s="47">
        <f t="shared" si="35"/>
        <v>3591484.3648105594</v>
      </c>
      <c r="AA114" s="47">
        <f t="shared" si="35"/>
        <v>3152216.215180058</v>
      </c>
      <c r="AB114" s="47">
        <f t="shared" si="35"/>
        <v>3344473.402418321</v>
      </c>
      <c r="AC114" s="47">
        <f t="shared" si="35"/>
        <v>2807787.524777532</v>
      </c>
      <c r="AD114" s="47">
        <f t="shared" si="35"/>
        <v>3230080.1257703854</v>
      </c>
      <c r="AE114" s="47">
        <f>(AE111+AE112)</f>
        <v>3621971.973607302</v>
      </c>
    </row>
    <row r="115" spans="1:31" ht="12.75">
      <c r="A115" s="1"/>
      <c r="B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5.75">
      <c r="A116" s="65" t="s">
        <v>116</v>
      </c>
      <c r="B116" s="1"/>
      <c r="D116" s="65" t="s">
        <v>125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2:31" ht="12.75">
      <c r="B117" s="1" t="s">
        <v>109</v>
      </c>
      <c r="C117" s="51" t="s">
        <v>121</v>
      </c>
      <c r="D117" s="51" t="s">
        <v>122</v>
      </c>
      <c r="E117" s="52"/>
      <c r="F117" s="53">
        <v>1980</v>
      </c>
      <c r="G117" s="53">
        <f aca="true" t="shared" si="36" ref="G117:AD117">F117+1</f>
        <v>1981</v>
      </c>
      <c r="H117" s="53">
        <f t="shared" si="36"/>
        <v>1982</v>
      </c>
      <c r="I117" s="53">
        <f t="shared" si="36"/>
        <v>1983</v>
      </c>
      <c r="J117" s="53">
        <f t="shared" si="36"/>
        <v>1984</v>
      </c>
      <c r="K117" s="53">
        <f t="shared" si="36"/>
        <v>1985</v>
      </c>
      <c r="L117" s="53">
        <f t="shared" si="36"/>
        <v>1986</v>
      </c>
      <c r="M117" s="53">
        <f t="shared" si="36"/>
        <v>1987</v>
      </c>
      <c r="N117" s="53">
        <f t="shared" si="36"/>
        <v>1988</v>
      </c>
      <c r="O117" s="53">
        <f t="shared" si="36"/>
        <v>1989</v>
      </c>
      <c r="P117" s="53">
        <f t="shared" si="36"/>
        <v>1990</v>
      </c>
      <c r="Q117" s="53">
        <f t="shared" si="36"/>
        <v>1991</v>
      </c>
      <c r="R117" s="53">
        <f t="shared" si="36"/>
        <v>1992</v>
      </c>
      <c r="S117" s="53">
        <f t="shared" si="36"/>
        <v>1993</v>
      </c>
      <c r="T117" s="53">
        <f t="shared" si="36"/>
        <v>1994</v>
      </c>
      <c r="U117" s="53">
        <f t="shared" si="36"/>
        <v>1995</v>
      </c>
      <c r="V117" s="53">
        <f t="shared" si="36"/>
        <v>1996</v>
      </c>
      <c r="W117" s="53">
        <f t="shared" si="36"/>
        <v>1997</v>
      </c>
      <c r="X117" s="53">
        <f t="shared" si="36"/>
        <v>1998</v>
      </c>
      <c r="Y117" s="53">
        <f t="shared" si="36"/>
        <v>1999</v>
      </c>
      <c r="Z117" s="53">
        <f t="shared" si="36"/>
        <v>2000</v>
      </c>
      <c r="AA117" s="53">
        <f t="shared" si="36"/>
        <v>2001</v>
      </c>
      <c r="AB117" s="53">
        <f t="shared" si="36"/>
        <v>2002</v>
      </c>
      <c r="AC117" s="53">
        <f t="shared" si="36"/>
        <v>2003</v>
      </c>
      <c r="AD117" s="53">
        <f t="shared" si="36"/>
        <v>2004</v>
      </c>
      <c r="AE117" s="53">
        <f>AD117+1</f>
        <v>2005</v>
      </c>
    </row>
    <row r="118" spans="3:32" ht="12.75">
      <c r="C118" s="51" t="s">
        <v>6</v>
      </c>
      <c r="D118" s="54">
        <v>0.004916260773865952</v>
      </c>
      <c r="E118" s="52"/>
      <c r="F118" s="55">
        <f aca="true" t="shared" si="37" ref="F118:AD118">(F140*$D118)*10^6</f>
        <v>26118.918770416225</v>
      </c>
      <c r="G118" s="55">
        <f t="shared" si="37"/>
        <v>22709.600241468663</v>
      </c>
      <c r="H118" s="55">
        <f t="shared" si="37"/>
        <v>15225.936590034558</v>
      </c>
      <c r="I118" s="55">
        <f t="shared" si="37"/>
        <v>13652.231697046374</v>
      </c>
      <c r="J118" s="55">
        <f t="shared" si="37"/>
        <v>16494.218175279544</v>
      </c>
      <c r="K118" s="55">
        <f t="shared" si="37"/>
        <v>11601.184210598167</v>
      </c>
      <c r="L118" s="55">
        <f t="shared" si="37"/>
        <v>8131.646097143969</v>
      </c>
      <c r="M118" s="55">
        <f t="shared" si="37"/>
        <v>9088.13769307447</v>
      </c>
      <c r="N118" s="55">
        <f t="shared" si="37"/>
        <v>7818.525281616764</v>
      </c>
      <c r="O118" s="55">
        <f t="shared" si="37"/>
        <v>7006.018788164332</v>
      </c>
      <c r="P118" s="55">
        <f t="shared" si="37"/>
        <v>7097.156450269244</v>
      </c>
      <c r="Q118" s="55">
        <f t="shared" si="37"/>
        <v>6376.2417593281225</v>
      </c>
      <c r="R118" s="55">
        <f t="shared" si="37"/>
        <v>13823.994716212948</v>
      </c>
      <c r="S118" s="55">
        <f t="shared" si="37"/>
        <v>10023.806655634122</v>
      </c>
      <c r="T118" s="55">
        <f t="shared" si="37"/>
        <v>9819.4201020376</v>
      </c>
      <c r="U118" s="55">
        <f t="shared" si="37"/>
        <v>10279.529577858199</v>
      </c>
      <c r="V118" s="55">
        <f t="shared" si="37"/>
        <v>9978.15433660997</v>
      </c>
      <c r="W118" s="55">
        <f t="shared" si="37"/>
        <v>9572.701003996455</v>
      </c>
      <c r="X118" s="55">
        <f t="shared" si="37"/>
        <v>8674.556919022112</v>
      </c>
      <c r="Y118" s="55">
        <f t="shared" si="37"/>
        <v>8663.73590595013</v>
      </c>
      <c r="Z118" s="55">
        <f t="shared" si="37"/>
        <v>9044.45114252357</v>
      </c>
      <c r="AA118" s="55">
        <f t="shared" si="37"/>
        <v>8236.414105136442</v>
      </c>
      <c r="AB118" s="55">
        <f t="shared" si="37"/>
        <v>7292.762460075954</v>
      </c>
      <c r="AC118" s="55">
        <f t="shared" si="37"/>
        <v>7464.4540306880635</v>
      </c>
      <c r="AD118" s="55">
        <f t="shared" si="37"/>
        <v>7349.703208810603</v>
      </c>
      <c r="AE118" s="55">
        <f>(AE140*$D118)*10^6</f>
        <v>7267.117390035158</v>
      </c>
      <c r="AF118" s="4"/>
    </row>
    <row r="119" spans="1:31" ht="12.75">
      <c r="A119" s="1"/>
      <c r="B119" s="1"/>
      <c r="C119" s="51"/>
      <c r="D119" s="51"/>
      <c r="E119" s="52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</row>
    <row r="120" spans="1:31" ht="12.75">
      <c r="A120" s="1"/>
      <c r="B120" s="1"/>
      <c r="C120" s="51" t="s">
        <v>104</v>
      </c>
      <c r="D120" s="52"/>
      <c r="E120" s="51"/>
      <c r="F120" s="55">
        <f>SUM(F121,F123,F124,F125,F126,F127,F128,F129,F130,F131,F132,F133,F134)</f>
        <v>1451902.4745958687</v>
      </c>
      <c r="G120" s="55">
        <f aca="true" t="shared" si="38" ref="G120:AD120">SUM(G121,G123,G124,G125,G126,G127,G128,G129,G130,G131,G132,G133,G134)</f>
        <v>1537129.8251704453</v>
      </c>
      <c r="H120" s="55">
        <f t="shared" si="38"/>
        <v>1407390.8710077563</v>
      </c>
      <c r="I120" s="55">
        <f t="shared" si="38"/>
        <v>1224167.9730263643</v>
      </c>
      <c r="J120" s="55">
        <f t="shared" si="38"/>
        <v>1393640.2014985727</v>
      </c>
      <c r="K120" s="55">
        <f t="shared" si="38"/>
        <v>1484664.2531937251</v>
      </c>
      <c r="L120" s="55">
        <f t="shared" si="38"/>
        <v>1523554.9308268004</v>
      </c>
      <c r="M120" s="55">
        <f t="shared" si="38"/>
        <v>1415964.1292166917</v>
      </c>
      <c r="N120" s="55">
        <f t="shared" si="38"/>
        <v>1673765.659046718</v>
      </c>
      <c r="O120" s="55">
        <f t="shared" si="38"/>
        <v>1400077.4759419477</v>
      </c>
      <c r="P120" s="55">
        <f t="shared" si="38"/>
        <v>1356330.0438796766</v>
      </c>
      <c r="Q120" s="55">
        <f t="shared" si="38"/>
        <v>1320870.0515192787</v>
      </c>
      <c r="R120" s="55">
        <f t="shared" si="38"/>
        <v>1275249.9092833898</v>
      </c>
      <c r="S120" s="55">
        <f t="shared" si="38"/>
        <v>1429480.849347079</v>
      </c>
      <c r="T120" s="55">
        <f t="shared" si="38"/>
        <v>1741162.0772533822</v>
      </c>
      <c r="U120" s="55">
        <f t="shared" si="38"/>
        <v>1604937.5160134025</v>
      </c>
      <c r="V120" s="55">
        <f t="shared" si="38"/>
        <v>1829127.9562450931</v>
      </c>
      <c r="W120" s="55">
        <f t="shared" si="38"/>
        <v>2139871.636465934</v>
      </c>
      <c r="X120" s="55">
        <f t="shared" si="38"/>
        <v>1859438.0706544772</v>
      </c>
      <c r="Y120" s="55">
        <f t="shared" si="38"/>
        <v>2304813.70134577</v>
      </c>
      <c r="Z120" s="55">
        <f t="shared" si="38"/>
        <v>2018032.452556726</v>
      </c>
      <c r="AA120" s="55">
        <f t="shared" si="38"/>
        <v>1683183.9575997547</v>
      </c>
      <c r="AB120" s="55">
        <f t="shared" si="38"/>
        <v>1902034.024225617</v>
      </c>
      <c r="AC120" s="55">
        <f t="shared" si="38"/>
        <v>1802151.91129683</v>
      </c>
      <c r="AD120" s="55">
        <f t="shared" si="38"/>
        <v>2227628.68235166</v>
      </c>
      <c r="AE120" s="55">
        <f>SUM(AE121,AE123,AE124,AE125,AE126,AE127,AE128,AE129,AE130,AE131,AE132,AE133,AE134)</f>
        <v>2278524.198229609</v>
      </c>
    </row>
    <row r="121" spans="2:31" ht="12.75">
      <c r="B121" s="10"/>
      <c r="C121" s="57" t="s">
        <v>91</v>
      </c>
      <c r="D121" s="56" t="s">
        <v>105</v>
      </c>
      <c r="E121" s="51"/>
      <c r="F121" s="55">
        <f>F13</f>
        <v>852414.8073342001</v>
      </c>
      <c r="G121" s="55">
        <f aca="true" t="shared" si="39" ref="G121:AD121">G13</f>
        <v>989507.3141345332</v>
      </c>
      <c r="H121" s="55">
        <f t="shared" si="39"/>
        <v>960581.0888219333</v>
      </c>
      <c r="I121" s="55">
        <f t="shared" si="39"/>
        <v>804239.3734342</v>
      </c>
      <c r="J121" s="55">
        <f t="shared" si="39"/>
        <v>923746.0833355334</v>
      </c>
      <c r="K121" s="55">
        <f t="shared" si="39"/>
        <v>1015172.2163938668</v>
      </c>
      <c r="L121" s="55">
        <f t="shared" si="39"/>
        <v>1022312.2317613333</v>
      </c>
      <c r="M121" s="55">
        <f t="shared" si="39"/>
        <v>897308.0159618666</v>
      </c>
      <c r="N121" s="55">
        <f t="shared" si="39"/>
        <v>1110511.1993462667</v>
      </c>
      <c r="O121" s="55">
        <f t="shared" si="39"/>
        <v>857818.7106668666</v>
      </c>
      <c r="P121" s="55">
        <f t="shared" si="39"/>
        <v>770925.6002587333</v>
      </c>
      <c r="Q121" s="55">
        <f t="shared" si="39"/>
        <v>784356.5598102666</v>
      </c>
      <c r="R121" s="55">
        <f t="shared" si="39"/>
        <v>705224.0140469334</v>
      </c>
      <c r="S121" s="55">
        <f t="shared" si="39"/>
        <v>679388.6505090666</v>
      </c>
      <c r="T121" s="55">
        <f t="shared" si="39"/>
        <v>985442.5621303999</v>
      </c>
      <c r="U121" s="55">
        <f t="shared" si="39"/>
        <v>820851.1394754</v>
      </c>
      <c r="V121" s="55">
        <f t="shared" si="39"/>
        <v>1029768.7056367333</v>
      </c>
      <c r="W121" s="55">
        <f t="shared" si="39"/>
        <v>1316122.2863726667</v>
      </c>
      <c r="X121" s="55">
        <f t="shared" si="39"/>
        <v>1082420.9342649998</v>
      </c>
      <c r="Y121" s="55">
        <f t="shared" si="39"/>
        <v>1476172.8943543998</v>
      </c>
      <c r="Z121" s="55">
        <f t="shared" si="39"/>
        <v>1239661.6166997333</v>
      </c>
      <c r="AA121" s="55">
        <f t="shared" si="39"/>
        <v>966242.0812836</v>
      </c>
      <c r="AB121" s="55">
        <f t="shared" si="39"/>
        <v>1205555.0214326668</v>
      </c>
      <c r="AC121" s="55">
        <f t="shared" si="39"/>
        <v>1155286.8539725333</v>
      </c>
      <c r="AD121" s="55">
        <f t="shared" si="39"/>
        <v>1515231.6340480002</v>
      </c>
      <c r="AE121" s="55">
        <f>AE13</f>
        <v>1565038.9917279333</v>
      </c>
    </row>
    <row r="122" spans="1:31" ht="12.75">
      <c r="A122" s="4"/>
      <c r="B122" s="4"/>
      <c r="C122" s="57" t="s">
        <v>92</v>
      </c>
      <c r="D122" s="54">
        <v>0.018839253208520822</v>
      </c>
      <c r="E122" s="56"/>
      <c r="F122" s="55">
        <v>183624.42589068357</v>
      </c>
      <c r="G122" s="55">
        <v>182823.98922513062</v>
      </c>
      <c r="H122" s="55">
        <v>204420.96332892007</v>
      </c>
      <c r="I122" s="55">
        <v>210917.15079021826</v>
      </c>
      <c r="J122" s="55">
        <v>723425.6861093709</v>
      </c>
      <c r="K122" s="55">
        <v>784514.5751026451</v>
      </c>
      <c r="L122" s="55">
        <v>743983.4777257812</v>
      </c>
      <c r="M122" s="55">
        <v>928636.6715779973</v>
      </c>
      <c r="N122" s="55">
        <v>970774.3504235316</v>
      </c>
      <c r="O122" s="55">
        <v>1038815.224540123</v>
      </c>
      <c r="P122" s="55">
        <v>1049165.952504054</v>
      </c>
      <c r="Q122" s="55">
        <v>1203982.7404973914</v>
      </c>
      <c r="R122" s="55">
        <v>1215434.6634196509</v>
      </c>
      <c r="S122" s="55">
        <v>1178150.805968747</v>
      </c>
      <c r="T122" s="55">
        <v>1354561.9770216127</v>
      </c>
      <c r="U122" s="55">
        <v>1389726.0006887927</v>
      </c>
      <c r="V122" s="55">
        <v>1445201.919359424</v>
      </c>
      <c r="W122" s="55">
        <v>1462987.6922136536</v>
      </c>
      <c r="X122" s="55">
        <v>1527860.6072988166</v>
      </c>
      <c r="Y122" s="55">
        <v>1590909.2066742813</v>
      </c>
      <c r="Z122" s="55">
        <v>1453178.695314943</v>
      </c>
      <c r="AA122" s="55">
        <v>1356759.9202850894</v>
      </c>
      <c r="AB122" s="55">
        <v>1348186.3359363514</v>
      </c>
      <c r="AC122" s="55">
        <v>910312.2319725485</v>
      </c>
      <c r="AD122" s="55">
        <v>902406.8638067069</v>
      </c>
      <c r="AE122" s="55">
        <v>1242610.8958036758</v>
      </c>
    </row>
    <row r="123" spans="1:31" ht="12.75">
      <c r="A123" s="4"/>
      <c r="B123" s="4"/>
      <c r="C123" s="57" t="s">
        <v>93</v>
      </c>
      <c r="D123" s="54">
        <v>0.018839253208520822</v>
      </c>
      <c r="E123" s="56"/>
      <c r="F123" s="56">
        <v>0</v>
      </c>
      <c r="G123" s="56">
        <v>0</v>
      </c>
      <c r="H123" s="56">
        <v>0</v>
      </c>
      <c r="I123" s="56">
        <v>0</v>
      </c>
      <c r="J123" s="56">
        <v>45354.88662992285</v>
      </c>
      <c r="K123" s="56">
        <v>56856.364605421106</v>
      </c>
      <c r="L123" s="56">
        <v>74350.63063785837</v>
      </c>
      <c r="M123" s="56">
        <v>53421.448775980774</v>
      </c>
      <c r="N123" s="56">
        <v>91053.90592754328</v>
      </c>
      <c r="O123" s="56">
        <v>73485.60166207587</v>
      </c>
      <c r="P123" s="56">
        <v>78161.98558460381</v>
      </c>
      <c r="Q123" s="56">
        <v>42381.94211429741</v>
      </c>
      <c r="R123" s="56">
        <v>58232.78846504464</v>
      </c>
      <c r="S123" s="56">
        <v>261180.33233366438</v>
      </c>
      <c r="T123" s="56">
        <v>244147.37343529676</v>
      </c>
      <c r="U123" s="56">
        <v>287212.11258753884</v>
      </c>
      <c r="V123" s="56">
        <v>299589.3058054881</v>
      </c>
      <c r="W123" s="56">
        <v>282969.7530746727</v>
      </c>
      <c r="X123" s="56">
        <v>193417.85484505724</v>
      </c>
      <c r="Y123" s="56">
        <v>247501.37828433706</v>
      </c>
      <c r="Z123" s="56">
        <v>224070.83192896665</v>
      </c>
      <c r="AA123" s="56">
        <v>190818.79336749806</v>
      </c>
      <c r="AB123" s="56">
        <v>154705.52278616143</v>
      </c>
      <c r="AC123" s="56">
        <v>107918.49434230062</v>
      </c>
      <c r="AD123" s="56">
        <v>105828.67600728641</v>
      </c>
      <c r="AE123" s="56">
        <v>136182.9144161435</v>
      </c>
    </row>
    <row r="124" spans="1:31" ht="12.75">
      <c r="A124" s="4"/>
      <c r="B124" s="4"/>
      <c r="C124" s="57" t="s">
        <v>94</v>
      </c>
      <c r="D124" s="52" t="s">
        <v>107</v>
      </c>
      <c r="E124" s="56"/>
      <c r="F124" s="55">
        <f>(F35*0.5)</f>
        <v>43172.60144706666</v>
      </c>
      <c r="G124" s="55">
        <f aca="true" t="shared" si="40" ref="G124:AD124">(G35*0.5)</f>
        <v>41404.20383879999</v>
      </c>
      <c r="H124" s="55">
        <f t="shared" si="40"/>
        <v>37757.15877853333</v>
      </c>
      <c r="I124" s="55">
        <f t="shared" si="40"/>
        <v>39530.73684853333</v>
      </c>
      <c r="J124" s="55">
        <f t="shared" si="40"/>
        <v>42154.47763266666</v>
      </c>
      <c r="K124" s="55">
        <f t="shared" si="40"/>
        <v>39286.564220933324</v>
      </c>
      <c r="L124" s="55">
        <f t="shared" si="40"/>
        <v>38413.46402079999</v>
      </c>
      <c r="M124" s="55">
        <f t="shared" si="40"/>
        <v>43428.61369879999</v>
      </c>
      <c r="N124" s="55">
        <f t="shared" si="40"/>
        <v>41879.96844973333</v>
      </c>
      <c r="O124" s="55">
        <f t="shared" si="40"/>
        <v>42955.80648919999</v>
      </c>
      <c r="P124" s="55">
        <f t="shared" si="40"/>
        <v>44204.78386426666</v>
      </c>
      <c r="Q124" s="55">
        <f t="shared" si="40"/>
        <v>39546.27415199999</v>
      </c>
      <c r="R124" s="55">
        <f t="shared" si="40"/>
        <v>40318.74700919999</v>
      </c>
      <c r="S124" s="55">
        <f t="shared" si="40"/>
        <v>41054.964055599994</v>
      </c>
      <c r="T124" s="55">
        <f t="shared" si="40"/>
        <v>42910.67253733333</v>
      </c>
      <c r="U124" s="55">
        <f t="shared" si="40"/>
        <v>42173.715212933326</v>
      </c>
      <c r="V124" s="55">
        <f t="shared" si="40"/>
        <v>40929.1780216</v>
      </c>
      <c r="W124" s="55">
        <f t="shared" si="40"/>
        <v>43236.97520559999</v>
      </c>
      <c r="X124" s="55">
        <f t="shared" si="40"/>
        <v>45262.863395199995</v>
      </c>
      <c r="Y124" s="55">
        <f t="shared" si="40"/>
        <v>45736.408656399995</v>
      </c>
      <c r="Z124" s="55">
        <f t="shared" si="40"/>
        <v>45050.50899213333</v>
      </c>
      <c r="AA124" s="55">
        <f t="shared" si="40"/>
        <v>41276.198826133324</v>
      </c>
      <c r="AB124" s="55">
        <f t="shared" si="40"/>
        <v>40787.854313066666</v>
      </c>
      <c r="AC124" s="55">
        <f t="shared" si="40"/>
        <v>37708.324549866666</v>
      </c>
      <c r="AD124" s="55">
        <f t="shared" si="40"/>
        <v>38201.84766933333</v>
      </c>
      <c r="AE124" s="55">
        <f>(AE35*0.5)</f>
        <v>38002.80973573333</v>
      </c>
    </row>
    <row r="125" spans="1:31" ht="12.75">
      <c r="A125" s="4"/>
      <c r="B125" s="4"/>
      <c r="C125" s="57" t="s">
        <v>95</v>
      </c>
      <c r="D125" s="54">
        <v>0.004916260773865952</v>
      </c>
      <c r="E125" s="56"/>
      <c r="F125" s="55">
        <f aca="true" t="shared" si="41" ref="F125:F133">(F147*$D125)*10^6</f>
        <v>116442.8710597842</v>
      </c>
      <c r="G125" s="55">
        <f aca="true" t="shared" si="42" ref="G125:AD125">(G147*$D125)*10^6</f>
        <v>108035.79670188122</v>
      </c>
      <c r="H125" s="55">
        <f t="shared" si="42"/>
        <v>77529.90612859932</v>
      </c>
      <c r="I125" s="55">
        <f t="shared" si="42"/>
        <v>69587.46034599136</v>
      </c>
      <c r="J125" s="55">
        <f t="shared" si="42"/>
        <v>67714.78838984475</v>
      </c>
      <c r="K125" s="55">
        <f t="shared" si="42"/>
        <v>57828.882292873575</v>
      </c>
      <c r="L125" s="55">
        <f t="shared" si="42"/>
        <v>83723.23776610957</v>
      </c>
      <c r="M125" s="55">
        <f t="shared" si="42"/>
        <v>85321.76593827996</v>
      </c>
      <c r="N125" s="55">
        <f t="shared" si="42"/>
        <v>87206.02143721974</v>
      </c>
      <c r="O125" s="55">
        <f t="shared" si="42"/>
        <v>95299.05325406695</v>
      </c>
      <c r="P125" s="55">
        <f t="shared" si="42"/>
        <v>85297.31182726289</v>
      </c>
      <c r="Q125" s="55">
        <f t="shared" si="42"/>
        <v>73316.07250585961</v>
      </c>
      <c r="R125" s="55">
        <f t="shared" si="42"/>
        <v>92489.40178873815</v>
      </c>
      <c r="S125" s="55">
        <f t="shared" si="42"/>
        <v>85982.02761262459</v>
      </c>
      <c r="T125" s="55">
        <f t="shared" si="42"/>
        <v>97691.6973308943</v>
      </c>
      <c r="U125" s="55">
        <f t="shared" si="42"/>
        <v>91468.76343404716</v>
      </c>
      <c r="V125" s="55">
        <f t="shared" si="42"/>
        <v>117549.74247270882</v>
      </c>
      <c r="W125" s="55">
        <f t="shared" si="42"/>
        <v>131545.23040538005</v>
      </c>
      <c r="X125" s="55">
        <f t="shared" si="42"/>
        <v>143222.72362951573</v>
      </c>
      <c r="Y125" s="55">
        <f t="shared" si="42"/>
        <v>123133.00775200863</v>
      </c>
      <c r="Z125" s="55">
        <f t="shared" si="42"/>
        <v>150467.58304872818</v>
      </c>
      <c r="AA125" s="55">
        <f t="shared" si="42"/>
        <v>121082.72154578987</v>
      </c>
      <c r="AB125" s="55">
        <f t="shared" si="42"/>
        <v>142870.069253807</v>
      </c>
      <c r="AC125" s="55">
        <f t="shared" si="42"/>
        <v>150326.00647453856</v>
      </c>
      <c r="AD125" s="55">
        <f t="shared" si="42"/>
        <v>183795.9956727301</v>
      </c>
      <c r="AE125" s="55">
        <f aca="true" t="shared" si="43" ref="AE125:AE133">(AE147*$D125)*10^6</f>
        <v>171346.26656240106</v>
      </c>
    </row>
    <row r="126" spans="1:31" ht="12.75">
      <c r="A126" s="4"/>
      <c r="B126" s="4"/>
      <c r="C126" s="57" t="s">
        <v>96</v>
      </c>
      <c r="D126" s="54">
        <v>0.004916260773865952</v>
      </c>
      <c r="E126" s="52"/>
      <c r="F126" s="55">
        <f t="shared" si="41"/>
        <v>154426.4404615938</v>
      </c>
      <c r="G126" s="55">
        <f aca="true" t="shared" si="44" ref="G126:AD126">(G148*$D126)*10^6</f>
        <v>130843.04054202625</v>
      </c>
      <c r="H126" s="55">
        <f t="shared" si="44"/>
        <v>93831.8920388849</v>
      </c>
      <c r="I126" s="55">
        <f t="shared" si="44"/>
        <v>92013.59476012796</v>
      </c>
      <c r="J126" s="55">
        <f t="shared" si="44"/>
        <v>84514.16577241539</v>
      </c>
      <c r="K126" s="55">
        <f t="shared" si="44"/>
        <v>90852.02116645544</v>
      </c>
      <c r="L126" s="55">
        <f t="shared" si="44"/>
        <v>109718.95062148669</v>
      </c>
      <c r="M126" s="55">
        <f t="shared" si="44"/>
        <v>99849.24119775892</v>
      </c>
      <c r="N126" s="55">
        <f t="shared" si="44"/>
        <v>104851.65359074416</v>
      </c>
      <c r="O126" s="55">
        <f t="shared" si="44"/>
        <v>98079.12459373666</v>
      </c>
      <c r="P126" s="55">
        <f t="shared" si="44"/>
        <v>135564.7480955285</v>
      </c>
      <c r="Q126" s="55">
        <f t="shared" si="44"/>
        <v>148757.87766042678</v>
      </c>
      <c r="R126" s="55">
        <f t="shared" si="44"/>
        <v>146459.8682688798</v>
      </c>
      <c r="S126" s="55">
        <f t="shared" si="44"/>
        <v>151775.45513395008</v>
      </c>
      <c r="T126" s="55">
        <f t="shared" si="44"/>
        <v>150798.22511300485</v>
      </c>
      <c r="U126" s="55">
        <f t="shared" si="44"/>
        <v>144031.9805195443</v>
      </c>
      <c r="V126" s="55">
        <f t="shared" si="44"/>
        <v>131199.15870057486</v>
      </c>
      <c r="W126" s="55">
        <f t="shared" si="44"/>
        <v>154862.1615175976</v>
      </c>
      <c r="X126" s="55">
        <f t="shared" si="44"/>
        <v>147206.6689484358</v>
      </c>
      <c r="Y126" s="55">
        <f t="shared" si="44"/>
        <v>145853.42002794554</v>
      </c>
      <c r="Z126" s="55">
        <f t="shared" si="44"/>
        <v>129852.19420880529</v>
      </c>
      <c r="AA126" s="55">
        <f t="shared" si="44"/>
        <v>119117.3271916966</v>
      </c>
      <c r="AB126" s="55">
        <f t="shared" si="44"/>
        <v>113653.00860176045</v>
      </c>
      <c r="AC126" s="55">
        <f t="shared" si="44"/>
        <v>125756.83563363746</v>
      </c>
      <c r="AD126" s="55">
        <f t="shared" si="44"/>
        <v>140161.814274119</v>
      </c>
      <c r="AE126" s="55">
        <f t="shared" si="43"/>
        <v>127303.85471689141</v>
      </c>
    </row>
    <row r="127" spans="1:31" ht="12.75">
      <c r="A127" s="4"/>
      <c r="B127" s="4"/>
      <c r="C127" s="57" t="s">
        <v>97</v>
      </c>
      <c r="D127" s="54">
        <v>0.004916260773865952</v>
      </c>
      <c r="E127" s="52"/>
      <c r="F127" s="55">
        <f t="shared" si="41"/>
        <v>23210.927249382716</v>
      </c>
      <c r="G127" s="55">
        <f aca="true" t="shared" si="45" ref="G127:AD127">(G149*$D127)*10^6</f>
        <v>10796.414332839508</v>
      </c>
      <c r="H127" s="55">
        <f t="shared" si="45"/>
        <v>11263.056995555555</v>
      </c>
      <c r="I127" s="55">
        <f t="shared" si="45"/>
        <v>13870.498627160494</v>
      </c>
      <c r="J127" s="55">
        <f t="shared" si="45"/>
        <v>17523.3410291358</v>
      </c>
      <c r="K127" s="55">
        <f t="shared" si="45"/>
        <v>19112.65321481481</v>
      </c>
      <c r="L127" s="55">
        <f t="shared" si="45"/>
        <v>-521.190361850184</v>
      </c>
      <c r="M127" s="55">
        <f t="shared" si="45"/>
        <v>13251.196392961978</v>
      </c>
      <c r="N127" s="55">
        <f t="shared" si="45"/>
        <v>8537.699712322652</v>
      </c>
      <c r="O127" s="55">
        <f t="shared" si="45"/>
        <v>6365.290753279975</v>
      </c>
      <c r="P127" s="55">
        <f t="shared" si="45"/>
        <v>5375.692415480523</v>
      </c>
      <c r="Q127" s="55">
        <f t="shared" si="45"/>
        <v>5559.636993833728</v>
      </c>
      <c r="R127" s="55">
        <f t="shared" si="45"/>
        <v>2846.9687043476606</v>
      </c>
      <c r="S127" s="55">
        <f t="shared" si="45"/>
        <v>7180.875062508025</v>
      </c>
      <c r="T127" s="55">
        <f t="shared" si="45"/>
        <v>5530.99957804443</v>
      </c>
      <c r="U127" s="55">
        <f t="shared" si="45"/>
        <v>10133.737309624334</v>
      </c>
      <c r="V127" s="55">
        <f t="shared" si="45"/>
        <v>0</v>
      </c>
      <c r="W127" s="55">
        <f t="shared" si="45"/>
        <v>531.5024576618878</v>
      </c>
      <c r="X127" s="55">
        <f t="shared" si="45"/>
        <v>0</v>
      </c>
      <c r="Y127" s="55">
        <f t="shared" si="45"/>
        <v>4053.107671042662</v>
      </c>
      <c r="Z127" s="55">
        <f t="shared" si="45"/>
        <v>3179.324335352117</v>
      </c>
      <c r="AA127" s="55">
        <f t="shared" si="45"/>
        <v>9033.718389198346</v>
      </c>
      <c r="AB127" s="55">
        <f t="shared" si="45"/>
        <v>14596.855556519653</v>
      </c>
      <c r="AC127" s="55">
        <f t="shared" si="45"/>
        <v>14902.26373530862</v>
      </c>
      <c r="AD127" s="55">
        <f t="shared" si="45"/>
        <v>16044.629214814862</v>
      </c>
      <c r="AE127" s="55">
        <f t="shared" si="43"/>
        <v>17086.99983802472</v>
      </c>
    </row>
    <row r="128" spans="1:31" ht="12.75">
      <c r="A128" s="4"/>
      <c r="B128" s="4"/>
      <c r="C128" s="57" t="s">
        <v>98</v>
      </c>
      <c r="D128" s="54">
        <v>0.004916260773865952</v>
      </c>
      <c r="E128" s="52"/>
      <c r="F128" s="55">
        <f t="shared" si="41"/>
        <v>35918.0852211506</v>
      </c>
      <c r="G128" s="55">
        <f aca="true" t="shared" si="46" ref="G128:AD128">(G150*$D128)*10^6</f>
        <v>43511.5413897765</v>
      </c>
      <c r="H128" s="55">
        <f t="shared" si="46"/>
        <v>35112.45501063204</v>
      </c>
      <c r="I128" s="55">
        <f t="shared" si="46"/>
        <v>14647.866659493418</v>
      </c>
      <c r="J128" s="55">
        <f t="shared" si="46"/>
        <v>23499.259813823046</v>
      </c>
      <c r="K128" s="55">
        <f t="shared" si="46"/>
        <v>23321.616777204857</v>
      </c>
      <c r="L128" s="55">
        <f t="shared" si="46"/>
        <v>20922.625544744486</v>
      </c>
      <c r="M128" s="55">
        <f t="shared" si="46"/>
        <v>36240.42759351128</v>
      </c>
      <c r="N128" s="55">
        <f t="shared" si="46"/>
        <v>37377.88930287593</v>
      </c>
      <c r="O128" s="55">
        <f t="shared" si="46"/>
        <v>34134.47467973973</v>
      </c>
      <c r="P128" s="55">
        <f t="shared" si="46"/>
        <v>44678.77557578821</v>
      </c>
      <c r="Q128" s="55">
        <f t="shared" si="46"/>
        <v>38409.55104912731</v>
      </c>
      <c r="R128" s="55">
        <f t="shared" si="46"/>
        <v>58014.48330304295</v>
      </c>
      <c r="S128" s="55">
        <f t="shared" si="46"/>
        <v>31001.24163358651</v>
      </c>
      <c r="T128" s="55">
        <f t="shared" si="46"/>
        <v>34237.705239999086</v>
      </c>
      <c r="U128" s="55">
        <f t="shared" si="46"/>
        <v>33282.07125925963</v>
      </c>
      <c r="V128" s="55">
        <f t="shared" si="46"/>
        <v>37191.500095957126</v>
      </c>
      <c r="W128" s="55">
        <f t="shared" si="46"/>
        <v>29544.46611586583</v>
      </c>
      <c r="X128" s="55">
        <f t="shared" si="46"/>
        <v>53647.71262718229</v>
      </c>
      <c r="Y128" s="55">
        <f t="shared" si="46"/>
        <v>71231.8678961156</v>
      </c>
      <c r="Z128" s="55">
        <f t="shared" si="46"/>
        <v>35319.42713253103</v>
      </c>
      <c r="AA128" s="55">
        <f t="shared" si="46"/>
        <v>52103.56327837912</v>
      </c>
      <c r="AB128" s="55">
        <f t="shared" si="46"/>
        <v>48223.63848200645</v>
      </c>
      <c r="AC128" s="55">
        <f t="shared" si="46"/>
        <v>40417.52802745892</v>
      </c>
      <c r="AD128" s="55">
        <f t="shared" si="46"/>
        <v>61719.872073830644</v>
      </c>
      <c r="AE128" s="55">
        <f t="shared" si="43"/>
        <v>57471.14323783588</v>
      </c>
    </row>
    <row r="129" spans="1:31" ht="12.75">
      <c r="A129" s="1"/>
      <c r="B129" s="1"/>
      <c r="C129" s="57" t="s">
        <v>99</v>
      </c>
      <c r="D129" s="54">
        <v>0.004916260773865952</v>
      </c>
      <c r="E129" s="51"/>
      <c r="F129" s="55">
        <f t="shared" si="41"/>
        <v>0</v>
      </c>
      <c r="G129" s="55">
        <f aca="true" t="shared" si="47" ref="G129:AD129">(G151*$D129)*10^6</f>
        <v>0</v>
      </c>
      <c r="H129" s="55">
        <f t="shared" si="47"/>
        <v>0</v>
      </c>
      <c r="I129" s="55">
        <f t="shared" si="47"/>
        <v>0</v>
      </c>
      <c r="J129" s="55">
        <f t="shared" si="47"/>
        <v>0</v>
      </c>
      <c r="K129" s="55">
        <f t="shared" si="47"/>
        <v>0</v>
      </c>
      <c r="L129" s="55">
        <f t="shared" si="47"/>
        <v>0</v>
      </c>
      <c r="M129" s="55">
        <f t="shared" si="47"/>
        <v>0</v>
      </c>
      <c r="N129" s="55">
        <f t="shared" si="47"/>
        <v>0</v>
      </c>
      <c r="O129" s="55">
        <f t="shared" si="47"/>
        <v>0</v>
      </c>
      <c r="P129" s="55">
        <f t="shared" si="47"/>
        <v>0</v>
      </c>
      <c r="Q129" s="55">
        <f t="shared" si="47"/>
        <v>0</v>
      </c>
      <c r="R129" s="55">
        <f t="shared" si="47"/>
        <v>0</v>
      </c>
      <c r="S129" s="55">
        <f t="shared" si="47"/>
        <v>0</v>
      </c>
      <c r="T129" s="55">
        <f t="shared" si="47"/>
        <v>0</v>
      </c>
      <c r="U129" s="55">
        <f t="shared" si="47"/>
        <v>0</v>
      </c>
      <c r="V129" s="55">
        <f t="shared" si="47"/>
        <v>0</v>
      </c>
      <c r="W129" s="55">
        <f t="shared" si="47"/>
        <v>0</v>
      </c>
      <c r="X129" s="55">
        <f t="shared" si="47"/>
        <v>0</v>
      </c>
      <c r="Y129" s="55">
        <f t="shared" si="47"/>
        <v>0</v>
      </c>
      <c r="Z129" s="55">
        <f t="shared" si="47"/>
        <v>0</v>
      </c>
      <c r="AA129" s="55">
        <f t="shared" si="47"/>
        <v>0</v>
      </c>
      <c r="AB129" s="55">
        <f t="shared" si="47"/>
        <v>0</v>
      </c>
      <c r="AC129" s="55">
        <f t="shared" si="47"/>
        <v>0</v>
      </c>
      <c r="AD129" s="55">
        <f t="shared" si="47"/>
        <v>0</v>
      </c>
      <c r="AE129" s="55">
        <f t="shared" si="43"/>
        <v>0</v>
      </c>
    </row>
    <row r="130" spans="1:31" ht="12.75">
      <c r="A130" s="4"/>
      <c r="B130" s="4"/>
      <c r="C130" s="57" t="s">
        <v>100</v>
      </c>
      <c r="D130" s="54">
        <v>0.004916260773865952</v>
      </c>
      <c r="E130" s="56"/>
      <c r="F130" s="55">
        <f t="shared" si="41"/>
        <v>11752.875738473524</v>
      </c>
      <c r="G130" s="55">
        <f aca="true" t="shared" si="48" ref="G130:AD130">(G152*$D130)*10^6</f>
        <v>13012.39474339816</v>
      </c>
      <c r="H130" s="55">
        <f t="shared" si="48"/>
        <v>10175.01654080788</v>
      </c>
      <c r="I130" s="55">
        <f t="shared" si="48"/>
        <v>11062.80939834075</v>
      </c>
      <c r="J130" s="55">
        <f t="shared" si="48"/>
        <v>10956.036974814107</v>
      </c>
      <c r="K130" s="55">
        <f t="shared" si="48"/>
        <v>11211.10451314983</v>
      </c>
      <c r="L130" s="55">
        <f t="shared" si="48"/>
        <v>10924.400694034564</v>
      </c>
      <c r="M130" s="55">
        <f t="shared" si="48"/>
        <v>11687.625859817987</v>
      </c>
      <c r="N130" s="55">
        <f t="shared" si="48"/>
        <v>12122.62463661798</v>
      </c>
      <c r="O130" s="55">
        <f t="shared" si="48"/>
        <v>11948.625088759498</v>
      </c>
      <c r="P130" s="55">
        <f t="shared" si="48"/>
        <v>11891.284396356608</v>
      </c>
      <c r="Q130" s="55">
        <f t="shared" si="48"/>
        <v>12543.782404432248</v>
      </c>
      <c r="R130" s="55">
        <f t="shared" si="48"/>
        <v>13305.030224551147</v>
      </c>
      <c r="S130" s="55">
        <f t="shared" si="48"/>
        <v>14293.663922135112</v>
      </c>
      <c r="T130" s="55">
        <f t="shared" si="48"/>
        <v>14493.367863761909</v>
      </c>
      <c r="U130" s="55">
        <f t="shared" si="48"/>
        <v>14495.345102296189</v>
      </c>
      <c r="V130" s="55">
        <f t="shared" si="48"/>
        <v>17378.200555370644</v>
      </c>
      <c r="W130" s="55">
        <f t="shared" si="48"/>
        <v>15620.410072817629</v>
      </c>
      <c r="X130" s="55">
        <f t="shared" si="48"/>
        <v>15130.047867146079</v>
      </c>
      <c r="Y130" s="55">
        <f t="shared" si="48"/>
        <v>13368.302878956434</v>
      </c>
      <c r="Z130" s="55">
        <f t="shared" si="48"/>
        <v>11814.170936513045</v>
      </c>
      <c r="AA130" s="55">
        <f t="shared" si="48"/>
        <v>12976.803992692068</v>
      </c>
      <c r="AB130" s="55">
        <f t="shared" si="48"/>
        <v>11487.921864626074</v>
      </c>
      <c r="AC130" s="55">
        <f t="shared" si="48"/>
        <v>11084.559375747636</v>
      </c>
      <c r="AD130" s="55">
        <f t="shared" si="48"/>
        <v>10983.718753528026</v>
      </c>
      <c r="AE130" s="55">
        <f t="shared" si="43"/>
        <v>11201.21813478601</v>
      </c>
    </row>
    <row r="131" spans="3:31" ht="12.75">
      <c r="C131" s="57" t="s">
        <v>101</v>
      </c>
      <c r="D131" s="54">
        <v>0.004916260773865952</v>
      </c>
      <c r="E131" s="52"/>
      <c r="F131" s="55">
        <f t="shared" si="41"/>
        <v>84436.69013447023</v>
      </c>
      <c r="G131" s="55">
        <f aca="true" t="shared" si="49" ref="G131:AD131">(G153*$D131)*10^6</f>
        <v>74701.32821424385</v>
      </c>
      <c r="H131" s="55">
        <f t="shared" si="49"/>
        <v>65741.10220612951</v>
      </c>
      <c r="I131" s="55">
        <f t="shared" si="49"/>
        <v>58901.74904214972</v>
      </c>
      <c r="J131" s="55">
        <f t="shared" si="49"/>
        <v>50634.479817843625</v>
      </c>
      <c r="K131" s="55">
        <f t="shared" si="49"/>
        <v>51177.25951814957</v>
      </c>
      <c r="L131" s="55">
        <f t="shared" si="49"/>
        <v>49099.5385672589</v>
      </c>
      <c r="M131" s="55">
        <f t="shared" si="49"/>
        <v>49328.8830683158</v>
      </c>
      <c r="N131" s="55">
        <f t="shared" si="49"/>
        <v>59912.118638192536</v>
      </c>
      <c r="O131" s="55">
        <f t="shared" si="49"/>
        <v>55030.65957192503</v>
      </c>
      <c r="P131" s="55">
        <f t="shared" si="49"/>
        <v>49581.663360342965</v>
      </c>
      <c r="Q131" s="55">
        <f t="shared" si="49"/>
        <v>54969.38662702703</v>
      </c>
      <c r="R131" s="55">
        <f t="shared" si="49"/>
        <v>36106.62829489352</v>
      </c>
      <c r="S131" s="55">
        <f t="shared" si="49"/>
        <v>34186.014291376305</v>
      </c>
      <c r="T131" s="55">
        <f t="shared" si="49"/>
        <v>38184.68319480972</v>
      </c>
      <c r="U131" s="55">
        <f t="shared" si="49"/>
        <v>35060.427882730844</v>
      </c>
      <c r="V131" s="55">
        <f t="shared" si="49"/>
        <v>32170.944118442116</v>
      </c>
      <c r="W131" s="55">
        <f t="shared" si="49"/>
        <v>35303.60785593025</v>
      </c>
      <c r="X131" s="55">
        <f t="shared" si="49"/>
        <v>42976.681501542094</v>
      </c>
      <c r="Y131" s="55">
        <f t="shared" si="49"/>
        <v>40322.86174783312</v>
      </c>
      <c r="Z131" s="55">
        <f t="shared" si="49"/>
        <v>43041.739858564964</v>
      </c>
      <c r="AA131" s="55">
        <f t="shared" si="49"/>
        <v>45222.40761070225</v>
      </c>
      <c r="AB131" s="55">
        <f t="shared" si="49"/>
        <v>48607.39383660728</v>
      </c>
      <c r="AC131" s="55">
        <f t="shared" si="49"/>
        <v>45579.475450510385</v>
      </c>
      <c r="AD131" s="55">
        <f t="shared" si="49"/>
        <v>41146.72407828883</v>
      </c>
      <c r="AE131" s="55">
        <f t="shared" si="43"/>
        <v>40917.53541639842</v>
      </c>
    </row>
    <row r="132" spans="3:31" ht="12.75">
      <c r="C132" s="57" t="s">
        <v>102</v>
      </c>
      <c r="D132" s="54">
        <v>0.004916260773865952</v>
      </c>
      <c r="E132" s="52"/>
      <c r="F132" s="55">
        <f t="shared" si="41"/>
        <v>4189.62514083663</v>
      </c>
      <c r="G132" s="55">
        <f aca="true" t="shared" si="50" ref="G132:AD132">(G154*$D132)*10^6</f>
        <v>4189.62514083663</v>
      </c>
      <c r="H132" s="55">
        <f t="shared" si="50"/>
        <v>4189.62514083663</v>
      </c>
      <c r="I132" s="55">
        <f t="shared" si="50"/>
        <v>4280.843825990426</v>
      </c>
      <c r="J132" s="55">
        <f t="shared" si="50"/>
        <v>4374.048571529453</v>
      </c>
      <c r="K132" s="55">
        <f t="shared" si="50"/>
        <v>4469.282618987475</v>
      </c>
      <c r="L132" s="55">
        <f t="shared" si="50"/>
        <v>2924.8751370886694</v>
      </c>
      <c r="M132" s="55">
        <f t="shared" si="50"/>
        <v>1914.1538579848402</v>
      </c>
      <c r="N132" s="55">
        <f t="shared" si="50"/>
        <v>1252.697917110152</v>
      </c>
      <c r="O132" s="55">
        <f t="shared" si="50"/>
        <v>1259.6420607280083</v>
      </c>
      <c r="P132" s="55">
        <f t="shared" si="50"/>
        <v>1266.6246981678207</v>
      </c>
      <c r="Q132" s="55">
        <f t="shared" si="50"/>
        <v>1273.646042814335</v>
      </c>
      <c r="R132" s="55">
        <f t="shared" si="50"/>
        <v>1259.1675254385557</v>
      </c>
      <c r="S132" s="55">
        <f t="shared" si="50"/>
        <v>1244.8535965421138</v>
      </c>
      <c r="T132" s="55">
        <f t="shared" si="50"/>
        <v>1230.7023851207598</v>
      </c>
      <c r="U132" s="55">
        <f t="shared" si="50"/>
        <v>1446.7299314451486</v>
      </c>
      <c r="V132" s="55">
        <f t="shared" si="50"/>
        <v>1662.7574777695372</v>
      </c>
      <c r="W132" s="55">
        <f t="shared" si="50"/>
        <v>1878.7850240939263</v>
      </c>
      <c r="X132" s="55">
        <f t="shared" si="50"/>
        <v>2094.812570418315</v>
      </c>
      <c r="Y132" s="55">
        <f t="shared" si="50"/>
        <v>2094.812570418315</v>
      </c>
      <c r="Z132" s="55">
        <f t="shared" si="50"/>
        <v>2094.812570418315</v>
      </c>
      <c r="AA132" s="55">
        <f t="shared" si="50"/>
        <v>2094.812570418315</v>
      </c>
      <c r="AB132" s="55">
        <f t="shared" si="50"/>
        <v>2094.812570418315</v>
      </c>
      <c r="AC132" s="55">
        <f t="shared" si="50"/>
        <v>2094.812570418315</v>
      </c>
      <c r="AD132" s="55">
        <f t="shared" si="50"/>
        <v>2094.812570418315</v>
      </c>
      <c r="AE132" s="55">
        <f t="shared" si="43"/>
        <v>2094.812570418315</v>
      </c>
    </row>
    <row r="133" spans="1:31" ht="12.75">
      <c r="A133" s="4"/>
      <c r="B133" s="4"/>
      <c r="C133" s="57" t="s">
        <v>103</v>
      </c>
      <c r="D133" s="54">
        <v>0.004916260773865952</v>
      </c>
      <c r="E133" s="52"/>
      <c r="F133" s="55">
        <f t="shared" si="41"/>
        <v>8524.212384110431</v>
      </c>
      <c r="G133" s="55">
        <f aca="true" t="shared" si="51" ref="G133:AD133">(G155*$D133)*10^6</f>
        <v>8524.212384110431</v>
      </c>
      <c r="H133" s="55">
        <f t="shared" si="51"/>
        <v>8524.212384110431</v>
      </c>
      <c r="I133" s="55">
        <f t="shared" si="51"/>
        <v>8524.212384110431</v>
      </c>
      <c r="J133" s="55">
        <f t="shared" si="51"/>
        <v>8524.212384110431</v>
      </c>
      <c r="K133" s="55">
        <f t="shared" si="51"/>
        <v>8531.51885186824</v>
      </c>
      <c r="L133" s="55">
        <f t="shared" si="51"/>
        <v>7215.9045962027585</v>
      </c>
      <c r="M133" s="55">
        <f t="shared" si="51"/>
        <v>6103.1663934139815</v>
      </c>
      <c r="N133" s="55">
        <f t="shared" si="51"/>
        <v>5162.019470892017</v>
      </c>
      <c r="O133" s="55">
        <f t="shared" si="51"/>
        <v>6876.75099503613</v>
      </c>
      <c r="P133" s="55">
        <f t="shared" si="51"/>
        <v>9161.085988611849</v>
      </c>
      <c r="Q133" s="55">
        <f t="shared" si="51"/>
        <v>12204.236644793533</v>
      </c>
      <c r="R133" s="55">
        <f t="shared" si="51"/>
        <v>11340.891016186504</v>
      </c>
      <c r="S133" s="55">
        <f t="shared" si="51"/>
        <v>10538.619725625262</v>
      </c>
      <c r="T133" s="55">
        <f t="shared" si="51"/>
        <v>9793.102284716584</v>
      </c>
      <c r="U133" s="55">
        <f t="shared" si="51"/>
        <v>10084.75212271579</v>
      </c>
      <c r="V133" s="55">
        <f t="shared" si="51"/>
        <v>10376.401960714997</v>
      </c>
      <c r="W133" s="55">
        <f t="shared" si="51"/>
        <v>10668.051798714203</v>
      </c>
      <c r="X133" s="55">
        <f t="shared" si="51"/>
        <v>10959.701636713413</v>
      </c>
      <c r="Y133" s="55">
        <f t="shared" si="51"/>
        <v>10959.701636713413</v>
      </c>
      <c r="Z133" s="55">
        <f t="shared" si="51"/>
        <v>10959.701636713413</v>
      </c>
      <c r="AA133" s="55">
        <f t="shared" si="51"/>
        <v>10959.701636713413</v>
      </c>
      <c r="AB133" s="55">
        <f t="shared" si="51"/>
        <v>8524.212384110431</v>
      </c>
      <c r="AC133" s="55">
        <f t="shared" si="51"/>
        <v>8524.212384110431</v>
      </c>
      <c r="AD133" s="55">
        <f t="shared" si="51"/>
        <v>8524.212384110431</v>
      </c>
      <c r="AE133" s="55">
        <f t="shared" si="43"/>
        <v>8524.212384110431</v>
      </c>
    </row>
    <row r="134" spans="1:31" ht="12.75">
      <c r="A134" s="1"/>
      <c r="B134" s="1"/>
      <c r="C134" s="58" t="s">
        <v>106</v>
      </c>
      <c r="D134" s="52" t="s">
        <v>107</v>
      </c>
      <c r="E134" s="52"/>
      <c r="F134" s="55">
        <f>(F34*0.5)</f>
        <v>117413.3384248</v>
      </c>
      <c r="G134" s="55">
        <f aca="true" t="shared" si="52" ref="G134:AD134">(G34*0.5)</f>
        <v>112603.95374799999</v>
      </c>
      <c r="H134" s="55">
        <f t="shared" si="52"/>
        <v>102685.35696173333</v>
      </c>
      <c r="I134" s="55">
        <f t="shared" si="52"/>
        <v>107508.82770026666</v>
      </c>
      <c r="J134" s="55">
        <f t="shared" si="52"/>
        <v>114644.42114693332</v>
      </c>
      <c r="K134" s="55">
        <f t="shared" si="52"/>
        <v>106844.76901999999</v>
      </c>
      <c r="L134" s="55">
        <f t="shared" si="52"/>
        <v>104470.26184173331</v>
      </c>
      <c r="M134" s="55">
        <f t="shared" si="52"/>
        <v>118109.59047799997</v>
      </c>
      <c r="N134" s="55">
        <f t="shared" si="52"/>
        <v>113897.86061719999</v>
      </c>
      <c r="O134" s="55">
        <f t="shared" si="52"/>
        <v>116823.73612653332</v>
      </c>
      <c r="P134" s="55">
        <f t="shared" si="52"/>
        <v>120220.48781453334</v>
      </c>
      <c r="Q134" s="55">
        <f t="shared" si="52"/>
        <v>107551.08551439998</v>
      </c>
      <c r="R134" s="55">
        <f t="shared" si="52"/>
        <v>109651.92063613332</v>
      </c>
      <c r="S134" s="55">
        <f t="shared" si="52"/>
        <v>111654.1514704</v>
      </c>
      <c r="T134" s="55">
        <f t="shared" si="52"/>
        <v>116700.98615999999</v>
      </c>
      <c r="U134" s="55">
        <f t="shared" si="52"/>
        <v>114696.74117586666</v>
      </c>
      <c r="V134" s="55">
        <f t="shared" si="52"/>
        <v>111312.06139973333</v>
      </c>
      <c r="W134" s="55">
        <f t="shared" si="52"/>
        <v>117588.40656493332</v>
      </c>
      <c r="X134" s="55">
        <f t="shared" si="52"/>
        <v>123098.06936826665</v>
      </c>
      <c r="Y134" s="55">
        <f t="shared" si="52"/>
        <v>124385.93786959998</v>
      </c>
      <c r="Z134" s="55">
        <f t="shared" si="52"/>
        <v>122520.54120826664</v>
      </c>
      <c r="AA134" s="55">
        <f t="shared" si="52"/>
        <v>112255.82790693332</v>
      </c>
      <c r="AB134" s="55">
        <f t="shared" si="52"/>
        <v>110927.71314386664</v>
      </c>
      <c r="AC134" s="55">
        <f t="shared" si="52"/>
        <v>102552.54478039999</v>
      </c>
      <c r="AD134" s="55">
        <f t="shared" si="52"/>
        <v>103894.74560519999</v>
      </c>
      <c r="AE134" s="55">
        <f>(AE34*0.5)</f>
        <v>103353.43948893332</v>
      </c>
    </row>
    <row r="135" spans="1:31" ht="12.75">
      <c r="A135" s="1"/>
      <c r="B135" s="1"/>
      <c r="C135" s="59" t="s">
        <v>69</v>
      </c>
      <c r="D135" s="54">
        <v>0.004916260773865952</v>
      </c>
      <c r="E135" s="51"/>
      <c r="F135" s="55">
        <f>(F157*$D135)*10^6</f>
        <v>48779.61859047612</v>
      </c>
      <c r="G135" s="55">
        <f aca="true" t="shared" si="53" ref="G135:AD135">(G157*$D135)*10^6</f>
        <v>52794.564101604745</v>
      </c>
      <c r="H135" s="55">
        <f t="shared" si="53"/>
        <v>47432.52209547562</v>
      </c>
      <c r="I135" s="55">
        <f t="shared" si="53"/>
        <v>55841.222072518976</v>
      </c>
      <c r="J135" s="55">
        <f t="shared" si="53"/>
        <v>59057.45906245406</v>
      </c>
      <c r="K135" s="55">
        <f t="shared" si="53"/>
        <v>58144.4572789644</v>
      </c>
      <c r="L135" s="55">
        <f t="shared" si="53"/>
        <v>62599.4374463454</v>
      </c>
      <c r="M135" s="55">
        <f t="shared" si="53"/>
        <v>70219.01449129402</v>
      </c>
      <c r="N135" s="55">
        <f t="shared" si="53"/>
        <v>74957.70837037038</v>
      </c>
      <c r="O135" s="55">
        <f t="shared" si="53"/>
        <v>79391.31527846219</v>
      </c>
      <c r="P135" s="55">
        <f t="shared" si="53"/>
        <v>70166.97233333654</v>
      </c>
      <c r="Q135" s="55">
        <f t="shared" si="53"/>
        <v>70189.80653196691</v>
      </c>
      <c r="R135" s="55">
        <f t="shared" si="53"/>
        <v>62343.779193556285</v>
      </c>
      <c r="S135" s="55">
        <f t="shared" si="53"/>
        <v>72899.12591579612</v>
      </c>
      <c r="T135" s="55">
        <f t="shared" si="53"/>
        <v>90184.00641265734</v>
      </c>
      <c r="U135" s="55">
        <f t="shared" si="53"/>
        <v>90694.45698317882</v>
      </c>
      <c r="V135" s="55">
        <f t="shared" si="53"/>
        <v>91157.80656330148</v>
      </c>
      <c r="W135" s="55">
        <f t="shared" si="53"/>
        <v>97734.00749905719</v>
      </c>
      <c r="X135" s="55">
        <f t="shared" si="53"/>
        <v>107779.25705062128</v>
      </c>
      <c r="Y135" s="55">
        <f t="shared" si="53"/>
        <v>110620.0992894258</v>
      </c>
      <c r="Z135" s="55">
        <f t="shared" si="53"/>
        <v>111228.76579636677</v>
      </c>
      <c r="AA135" s="55">
        <f t="shared" si="53"/>
        <v>104035.92319007759</v>
      </c>
      <c r="AB135" s="55">
        <f t="shared" si="53"/>
        <v>86960.27979627633</v>
      </c>
      <c r="AC135" s="55">
        <f t="shared" si="53"/>
        <v>87858.92747746567</v>
      </c>
      <c r="AD135" s="55">
        <f t="shared" si="53"/>
        <v>92694.87640320788</v>
      </c>
      <c r="AE135" s="55">
        <f>(AE157*$D135)*10^6</f>
        <v>93569.76218398257</v>
      </c>
    </row>
    <row r="136" spans="1:31" ht="12.75">
      <c r="A136" s="4"/>
      <c r="B136" s="4"/>
      <c r="C136" s="9"/>
      <c r="D136" s="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2.75">
      <c r="A137" s="1"/>
      <c r="B137" s="1"/>
      <c r="C137" s="10"/>
      <c r="D137" s="1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5.75">
      <c r="A138" s="65" t="s">
        <v>115</v>
      </c>
      <c r="B138" s="1"/>
      <c r="C138" s="10"/>
      <c r="D138" s="10"/>
      <c r="F138" s="6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>
      <c r="A139" s="1"/>
      <c r="B139" s="1" t="s">
        <v>108</v>
      </c>
      <c r="C139" s="60" t="s">
        <v>90</v>
      </c>
      <c r="D139" s="61"/>
      <c r="E139" s="61"/>
      <c r="F139" s="60">
        <v>1980</v>
      </c>
      <c r="G139" s="60">
        <f>F139+1</f>
        <v>1981</v>
      </c>
      <c r="H139" s="60">
        <f aca="true" t="shared" si="54" ref="H139:AE139">G139+1</f>
        <v>1982</v>
      </c>
      <c r="I139" s="60">
        <f t="shared" si="54"/>
        <v>1983</v>
      </c>
      <c r="J139" s="60">
        <f t="shared" si="54"/>
        <v>1984</v>
      </c>
      <c r="K139" s="60">
        <f t="shared" si="54"/>
        <v>1985</v>
      </c>
      <c r="L139" s="60">
        <f t="shared" si="54"/>
        <v>1986</v>
      </c>
      <c r="M139" s="60">
        <f t="shared" si="54"/>
        <v>1987</v>
      </c>
      <c r="N139" s="60">
        <f t="shared" si="54"/>
        <v>1988</v>
      </c>
      <c r="O139" s="60">
        <f t="shared" si="54"/>
        <v>1989</v>
      </c>
      <c r="P139" s="60">
        <f t="shared" si="54"/>
        <v>1990</v>
      </c>
      <c r="Q139" s="60">
        <f t="shared" si="54"/>
        <v>1991</v>
      </c>
      <c r="R139" s="60">
        <f t="shared" si="54"/>
        <v>1992</v>
      </c>
      <c r="S139" s="60">
        <f t="shared" si="54"/>
        <v>1993</v>
      </c>
      <c r="T139" s="60">
        <f t="shared" si="54"/>
        <v>1994</v>
      </c>
      <c r="U139" s="60">
        <f t="shared" si="54"/>
        <v>1995</v>
      </c>
      <c r="V139" s="60">
        <f t="shared" si="54"/>
        <v>1996</v>
      </c>
      <c r="W139" s="60">
        <f t="shared" si="54"/>
        <v>1997</v>
      </c>
      <c r="X139" s="60">
        <f t="shared" si="54"/>
        <v>1998</v>
      </c>
      <c r="Y139" s="60">
        <f t="shared" si="54"/>
        <v>1999</v>
      </c>
      <c r="Z139" s="60">
        <f t="shared" si="54"/>
        <v>2000</v>
      </c>
      <c r="AA139" s="60">
        <f t="shared" si="54"/>
        <v>2001</v>
      </c>
      <c r="AB139" s="60">
        <f t="shared" si="54"/>
        <v>2002</v>
      </c>
      <c r="AC139" s="60">
        <f t="shared" si="54"/>
        <v>2003</v>
      </c>
      <c r="AD139" s="60">
        <f t="shared" si="54"/>
        <v>2004</v>
      </c>
      <c r="AE139" s="60">
        <f t="shared" si="54"/>
        <v>2005</v>
      </c>
    </row>
    <row r="140" spans="1:31" ht="12.75">
      <c r="A140" s="1"/>
      <c r="B140" s="1"/>
      <c r="C140" s="60" t="s">
        <v>6</v>
      </c>
      <c r="D140" s="61"/>
      <c r="E140" s="60"/>
      <c r="F140" s="64">
        <v>5.312761053941682</v>
      </c>
      <c r="G140" s="64">
        <v>4.619283086485003</v>
      </c>
      <c r="H140" s="64">
        <v>3.0970563382180982</v>
      </c>
      <c r="I140" s="64">
        <v>2.7769543409127997</v>
      </c>
      <c r="J140" s="64">
        <v>3.355033212021654</v>
      </c>
      <c r="K140" s="64">
        <v>2.3597576988324516</v>
      </c>
      <c r="L140" s="64">
        <v>1.654030669074856</v>
      </c>
      <c r="M140" s="64">
        <v>1.8485873941808668</v>
      </c>
      <c r="N140" s="64">
        <v>1.5903398215120692</v>
      </c>
      <c r="O140" s="64">
        <v>1.4250706198107304</v>
      </c>
      <c r="P140" s="64">
        <v>1.4436086238542472</v>
      </c>
      <c r="Q140" s="64">
        <v>1.296969801362693</v>
      </c>
      <c r="R140" s="64">
        <v>2.811892076534888</v>
      </c>
      <c r="S140" s="64">
        <v>2.038908657758567</v>
      </c>
      <c r="T140" s="64">
        <v>1.9973350791796995</v>
      </c>
      <c r="U140" s="64">
        <v>2.0909243936982587</v>
      </c>
      <c r="V140" s="64">
        <v>2.0296226737304552</v>
      </c>
      <c r="W140" s="64">
        <v>1.9471507807078476</v>
      </c>
      <c r="X140" s="64">
        <v>1.7644623257445282</v>
      </c>
      <c r="Y140" s="64">
        <v>1.7622612600220784</v>
      </c>
      <c r="Z140" s="64">
        <v>1.8397012604787795</v>
      </c>
      <c r="AA140" s="64">
        <v>1.6753411757406949</v>
      </c>
      <c r="AB140" s="64">
        <v>1.4833961816759398</v>
      </c>
      <c r="AC140" s="64">
        <v>1.518319384188873</v>
      </c>
      <c r="AD140" s="64">
        <v>1.494978307066305</v>
      </c>
      <c r="AE140" s="64">
        <v>1.4781798045917296</v>
      </c>
    </row>
    <row r="141" spans="1:31" ht="12.75">
      <c r="A141" s="1"/>
      <c r="B141" s="1"/>
      <c r="C141" s="60"/>
      <c r="D141" s="61"/>
      <c r="E141" s="60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:31" ht="12.75">
      <c r="A142" s="4"/>
      <c r="B142" s="4"/>
      <c r="C142" s="60" t="s">
        <v>104</v>
      </c>
      <c r="D142" s="61"/>
      <c r="E142" s="61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3:31" ht="12.75">
      <c r="C143" s="62" t="s">
        <v>91</v>
      </c>
      <c r="D143" s="61"/>
      <c r="E143" s="61"/>
      <c r="F143" s="64">
        <v>72.74924334453966</v>
      </c>
      <c r="G143" s="64">
        <v>62.58628473328</v>
      </c>
      <c r="H143" s="64">
        <v>62.70870586167808</v>
      </c>
      <c r="I143" s="64">
        <v>68.35563016592788</v>
      </c>
      <c r="J143" s="64">
        <v>75.00901653924066</v>
      </c>
      <c r="K143" s="64">
        <v>77.83573992028853</v>
      </c>
      <c r="L143" s="64">
        <v>82.0888698531154</v>
      </c>
      <c r="M143" s="64">
        <v>85.43638466137573</v>
      </c>
      <c r="N143" s="64">
        <v>85.91352592992327</v>
      </c>
      <c r="O143" s="64">
        <v>82.86704663776001</v>
      </c>
      <c r="P143" s="64">
        <v>88.47433464072132</v>
      </c>
      <c r="Q143" s="64">
        <v>81.39347785777706</v>
      </c>
      <c r="R143" s="64">
        <v>83.33515685706494</v>
      </c>
      <c r="S143" s="64">
        <v>86.87332746713574</v>
      </c>
      <c r="T143" s="64">
        <v>88.68054394659607</v>
      </c>
      <c r="U143" s="64">
        <v>89.07791080053508</v>
      </c>
      <c r="V143" s="64">
        <v>88.90832748854102</v>
      </c>
      <c r="W143" s="64">
        <v>92.50971556352461</v>
      </c>
      <c r="X143" s="64">
        <v>95.45735487125641</v>
      </c>
      <c r="Y143" s="64">
        <v>100.13444316761381</v>
      </c>
      <c r="Z143" s="64">
        <v>96.44976856765507</v>
      </c>
      <c r="AA143" s="64">
        <v>95.02737581654753</v>
      </c>
      <c r="AB143" s="64">
        <v>93.74848633333335</v>
      </c>
      <c r="AC143" s="64">
        <v>92.20535426666667</v>
      </c>
      <c r="AD143" s="64">
        <v>98.57975233333333</v>
      </c>
      <c r="AE143" s="64">
        <v>100.0457656</v>
      </c>
    </row>
    <row r="144" spans="3:31" ht="12.75">
      <c r="C144" s="62" t="s">
        <v>92</v>
      </c>
      <c r="D144" s="61"/>
      <c r="E144" s="61"/>
      <c r="F144" s="64">
        <v>10.37822167392</v>
      </c>
      <c r="G144" s="64">
        <v>10.332982000000001</v>
      </c>
      <c r="H144" s="64">
        <v>11.553615821714287</v>
      </c>
      <c r="I144" s="64">
        <v>11.92077216914286</v>
      </c>
      <c r="J144" s="64">
        <v>40.8871101904512</v>
      </c>
      <c r="K144" s="64">
        <v>44.33977738715152</v>
      </c>
      <c r="L144" s="64">
        <v>42.049010724579354</v>
      </c>
      <c r="M144" s="64">
        <v>52.48537707017919</v>
      </c>
      <c r="N144" s="64">
        <v>54.86694569734946</v>
      </c>
      <c r="O144" s="64">
        <v>58.7125303522453</v>
      </c>
      <c r="P144" s="64">
        <v>59.297540482433924</v>
      </c>
      <c r="Q144" s="64">
        <v>68.04759068324793</v>
      </c>
      <c r="R144" s="64">
        <v>68.69483896791029</v>
      </c>
      <c r="S144" s="64">
        <v>66.5876022230849</v>
      </c>
      <c r="T144" s="64">
        <v>76.55813980304934</v>
      </c>
      <c r="U144" s="64">
        <v>78.54556620775992</v>
      </c>
      <c r="V144" s="64">
        <v>81.68099537920861</v>
      </c>
      <c r="W144" s="64">
        <v>82.68622489825458</v>
      </c>
      <c r="X144" s="64">
        <v>86.35276049187993</v>
      </c>
      <c r="Y144" s="64">
        <v>89.91618805536916</v>
      </c>
      <c r="Z144" s="64">
        <v>82.13183272673479</v>
      </c>
      <c r="AA144" s="64">
        <v>76.68236479275002</v>
      </c>
      <c r="AB144" s="64">
        <v>79.93783538004452</v>
      </c>
      <c r="AC144" s="64">
        <v>76.3357422703354</v>
      </c>
      <c r="AD144" s="64">
        <v>77.72895237641993</v>
      </c>
      <c r="AE144" s="64">
        <v>73.37729212383287</v>
      </c>
    </row>
    <row r="145" spans="3:31" ht="12.75">
      <c r="C145" s="62" t="s">
        <v>93</v>
      </c>
      <c r="D145" s="61"/>
      <c r="E145" s="61"/>
      <c r="F145" s="64">
        <v>0</v>
      </c>
      <c r="G145" s="64">
        <v>0</v>
      </c>
      <c r="H145" s="64">
        <v>0</v>
      </c>
      <c r="I145" s="64">
        <v>0</v>
      </c>
      <c r="J145" s="64">
        <v>2.5634011660358937</v>
      </c>
      <c r="K145" s="64">
        <v>3.2134502400000002</v>
      </c>
      <c r="L145" s="64">
        <v>4.20220416</v>
      </c>
      <c r="M145" s="64">
        <v>3.01931311616</v>
      </c>
      <c r="N145" s="64">
        <v>5.1462522777599995</v>
      </c>
      <c r="O145" s="64">
        <v>4.153313809919999</v>
      </c>
      <c r="P145" s="64">
        <v>4.41761714944</v>
      </c>
      <c r="Q145" s="64">
        <v>2.39537408</v>
      </c>
      <c r="R145" s="64">
        <v>3.2912439859199996</v>
      </c>
      <c r="S145" s="64">
        <v>14.761583992319999</v>
      </c>
      <c r="T145" s="64">
        <v>13.798902571520001</v>
      </c>
      <c r="U145" s="64">
        <v>16.232867481600003</v>
      </c>
      <c r="V145" s="64">
        <v>16.93241088</v>
      </c>
      <c r="W145" s="64">
        <v>15.993094656</v>
      </c>
      <c r="X145" s="64">
        <v>10.9317339648</v>
      </c>
      <c r="Y145" s="64">
        <v>13.988466708479999</v>
      </c>
      <c r="Z145" s="64">
        <v>12.664201688520965</v>
      </c>
      <c r="AA145" s="64">
        <v>10.784838277979372</v>
      </c>
      <c r="AB145" s="64">
        <v>9.172934247456832</v>
      </c>
      <c r="AC145" s="64">
        <v>9.049684362106799</v>
      </c>
      <c r="AD145" s="64">
        <v>9.115569093445988</v>
      </c>
      <c r="AE145" s="64">
        <v>8.041723702193481</v>
      </c>
    </row>
    <row r="146" spans="3:31" ht="12.75">
      <c r="C146" s="62" t="s">
        <v>94</v>
      </c>
      <c r="D146" s="61"/>
      <c r="E146" s="61"/>
      <c r="F146" s="64">
        <v>6.753082614971732</v>
      </c>
      <c r="G146" s="64">
        <v>6.476468724835999</v>
      </c>
      <c r="H146" s="64">
        <v>5.9059959600150655</v>
      </c>
      <c r="I146" s="64">
        <v>6.183420028205198</v>
      </c>
      <c r="J146" s="64">
        <v>6.593827087507732</v>
      </c>
      <c r="K146" s="64">
        <v>6.1452264812971995</v>
      </c>
      <c r="L146" s="64">
        <v>6.008655592780133</v>
      </c>
      <c r="M146" s="64">
        <v>6.793127977872134</v>
      </c>
      <c r="N146" s="64">
        <v>6.550888271419066</v>
      </c>
      <c r="O146" s="64">
        <v>6.7191713729492</v>
      </c>
      <c r="P146" s="64">
        <v>6.914537176269066</v>
      </c>
      <c r="Q146" s="64">
        <v>6.1858505204378655</v>
      </c>
      <c r="R146" s="64">
        <v>6.306681027009733</v>
      </c>
      <c r="S146" s="64">
        <v>6.4218403617852</v>
      </c>
      <c r="T146" s="64">
        <v>6.712111344631732</v>
      </c>
      <c r="U146" s="64">
        <v>6.596836274162933</v>
      </c>
      <c r="V146" s="64">
        <v>6.402164905040666</v>
      </c>
      <c r="W146" s="64">
        <v>6.763151820667733</v>
      </c>
      <c r="X146" s="64">
        <v>7.0800425436062655</v>
      </c>
      <c r="Y146" s="64">
        <v>7.154114883109332</v>
      </c>
      <c r="Z146" s="64">
        <v>7.046825729473198</v>
      </c>
      <c r="AA146" s="64">
        <v>6.456446041715998</v>
      </c>
      <c r="AB146" s="64">
        <v>6.380120266666666</v>
      </c>
      <c r="AC146" s="64">
        <v>5.898475733333333</v>
      </c>
      <c r="AD146" s="64">
        <v>5.975657599999999</v>
      </c>
      <c r="AE146" s="64">
        <v>5.944487999999999</v>
      </c>
    </row>
    <row r="147" spans="3:31" ht="12.75">
      <c r="C147" s="62" t="s">
        <v>95</v>
      </c>
      <c r="D147" s="61"/>
      <c r="E147" s="61"/>
      <c r="F147" s="64">
        <v>23.68525113207495</v>
      </c>
      <c r="G147" s="64">
        <v>21.97519653070115</v>
      </c>
      <c r="H147" s="64">
        <v>15.770096358748052</v>
      </c>
      <c r="I147" s="64">
        <v>14.154550286654253</v>
      </c>
      <c r="J147" s="64">
        <v>13.773636408753099</v>
      </c>
      <c r="K147" s="64">
        <v>11.7627776378915</v>
      </c>
      <c r="L147" s="64">
        <v>17.0298610299862</v>
      </c>
      <c r="M147" s="64">
        <v>17.35501224667265</v>
      </c>
      <c r="N147" s="64">
        <v>17.7382822938915</v>
      </c>
      <c r="O147" s="64">
        <v>19.384458562625753</v>
      </c>
      <c r="P147" s="64">
        <v>17.350038118541153</v>
      </c>
      <c r="Q147" s="64">
        <v>14.91297469320505</v>
      </c>
      <c r="R147" s="64">
        <v>18.8129568472846</v>
      </c>
      <c r="S147" s="64">
        <v>17.48931384390575</v>
      </c>
      <c r="T147" s="64">
        <v>19.8711382134584</v>
      </c>
      <c r="U147" s="64">
        <v>18.6053522466262</v>
      </c>
      <c r="V147" s="64">
        <v>23.910396107868053</v>
      </c>
      <c r="W147" s="64">
        <v>26.757171040367353</v>
      </c>
      <c r="X147" s="64">
        <v>29.132450497920004</v>
      </c>
      <c r="Y147" s="64">
        <v>25.0460692416</v>
      </c>
      <c r="Z147" s="64">
        <v>30.606102883840002</v>
      </c>
      <c r="AA147" s="64">
        <v>24.629027448960002</v>
      </c>
      <c r="AB147" s="64">
        <v>29.060718262400002</v>
      </c>
      <c r="AC147" s="64">
        <v>30.57730527104</v>
      </c>
      <c r="AD147" s="64">
        <v>37.38532273344</v>
      </c>
      <c r="AE147" s="64">
        <v>34.8529653824</v>
      </c>
    </row>
    <row r="148" spans="3:31" ht="12.75">
      <c r="C148" s="62" t="s">
        <v>96</v>
      </c>
      <c r="D148" s="61"/>
      <c r="E148" s="61"/>
      <c r="F148" s="64">
        <v>31.411360699680497</v>
      </c>
      <c r="G148" s="64">
        <v>26.614340971814745</v>
      </c>
      <c r="H148" s="64">
        <v>19.086028254986</v>
      </c>
      <c r="I148" s="64">
        <v>18.716174546569494</v>
      </c>
      <c r="J148" s="64">
        <v>17.190741024495498</v>
      </c>
      <c r="K148" s="64">
        <v>18.479902784939746</v>
      </c>
      <c r="L148" s="64">
        <v>22.317561184861248</v>
      </c>
      <c r="M148" s="64">
        <v>20.309996924602</v>
      </c>
      <c r="N148" s="64">
        <v>21.3275207344815</v>
      </c>
      <c r="O148" s="64">
        <v>19.949943484509497</v>
      </c>
      <c r="P148" s="64">
        <v>27.574767558338</v>
      </c>
      <c r="Q148" s="64">
        <v>30.258337485106495</v>
      </c>
      <c r="R148" s="64">
        <v>29.790907155990748</v>
      </c>
      <c r="S148" s="64">
        <v>30.87213272753225</v>
      </c>
      <c r="T148" s="64">
        <v>30.673357669435248</v>
      </c>
      <c r="U148" s="64">
        <v>29.297058708763995</v>
      </c>
      <c r="V148" s="64">
        <v>26.68677776370375</v>
      </c>
      <c r="W148" s="64">
        <v>31.499989248092746</v>
      </c>
      <c r="X148" s="64">
        <v>29.94281136</v>
      </c>
      <c r="Y148" s="64">
        <v>29.667551567499995</v>
      </c>
      <c r="Z148" s="64">
        <v>26.412796265624998</v>
      </c>
      <c r="AA148" s="64">
        <v>24.229253221249994</v>
      </c>
      <c r="AB148" s="64">
        <v>23.117774631874997</v>
      </c>
      <c r="AC148" s="64">
        <v>25.579773209375</v>
      </c>
      <c r="AD148" s="64">
        <v>28.509841263749998</v>
      </c>
      <c r="AE148" s="64">
        <v>25.894447136249997</v>
      </c>
    </row>
    <row r="149" spans="3:31" ht="12.75">
      <c r="C149" s="62" t="s">
        <v>97</v>
      </c>
      <c r="D149" s="61"/>
      <c r="E149" s="60"/>
      <c r="F149" s="64">
        <v>4.72125632</v>
      </c>
      <c r="G149" s="64">
        <v>2.1960621760000003</v>
      </c>
      <c r="H149" s="64">
        <v>2.290980384</v>
      </c>
      <c r="I149" s="64">
        <v>2.82135128</v>
      </c>
      <c r="J149" s="64">
        <v>3.564363616</v>
      </c>
      <c r="K149" s="64">
        <v>3.8876402399999996</v>
      </c>
      <c r="L149" s="64">
        <v>-0.10601357125332891</v>
      </c>
      <c r="M149" s="64">
        <v>2.6953811041520006</v>
      </c>
      <c r="N149" s="64">
        <v>1.7366246635466702</v>
      </c>
      <c r="O149" s="64">
        <v>1.2947422942079951</v>
      </c>
      <c r="P149" s="64">
        <v>1.093451438552006</v>
      </c>
      <c r="Q149" s="64">
        <v>1.1308669839866634</v>
      </c>
      <c r="R149" s="64">
        <v>0.5790922888960013</v>
      </c>
      <c r="S149" s="64">
        <v>1.4606375440213417</v>
      </c>
      <c r="T149" s="64">
        <v>1.125041943959997</v>
      </c>
      <c r="U149" s="64">
        <v>2.0612692808106607</v>
      </c>
      <c r="V149" s="64">
        <v>0</v>
      </c>
      <c r="W149" s="64">
        <v>0.10811111983466559</v>
      </c>
      <c r="X149" s="64">
        <v>0</v>
      </c>
      <c r="Y149" s="64">
        <v>0.8244289425386724</v>
      </c>
      <c r="Z149" s="64">
        <v>0.6466956253120038</v>
      </c>
      <c r="AA149" s="64">
        <v>1.8375181473733315</v>
      </c>
      <c r="AB149" s="64">
        <v>2.9690970898277365</v>
      </c>
      <c r="AC149" s="64">
        <v>3.0312191359999954</v>
      </c>
      <c r="AD149" s="64">
        <v>3.2635838400000097</v>
      </c>
      <c r="AE149" s="64">
        <v>3.4756089280000064</v>
      </c>
    </row>
    <row r="150" spans="3:31" ht="12.75">
      <c r="C150" s="62" t="s">
        <v>98</v>
      </c>
      <c r="D150" s="61"/>
      <c r="E150" s="61"/>
      <c r="F150" s="64">
        <v>7.305976406313786</v>
      </c>
      <c r="G150" s="64">
        <v>8.850535679693158</v>
      </c>
      <c r="H150" s="64">
        <v>7.1421058861003015</v>
      </c>
      <c r="I150" s="64">
        <v>2.9794730860004646</v>
      </c>
      <c r="J150" s="64">
        <v>4.7799050731282025</v>
      </c>
      <c r="K150" s="64">
        <v>4.743771303015252</v>
      </c>
      <c r="L150" s="64">
        <v>4.255800598691954</v>
      </c>
      <c r="M150" s="64">
        <v>7.371542979607498</v>
      </c>
      <c r="N150" s="64">
        <v>7.6029102242848365</v>
      </c>
      <c r="O150" s="64">
        <v>6.943178209991033</v>
      </c>
      <c r="P150" s="64">
        <v>9.087958843292725</v>
      </c>
      <c r="Q150" s="64">
        <v>7.812757055790505</v>
      </c>
      <c r="R150" s="64">
        <v>11.800530112527507</v>
      </c>
      <c r="S150" s="64">
        <v>6.305857858147823</v>
      </c>
      <c r="T150" s="64">
        <v>6.964175989606002</v>
      </c>
      <c r="U150" s="64">
        <v>6.769793709109522</v>
      </c>
      <c r="V150" s="64">
        <v>7.564997425210057</v>
      </c>
      <c r="W150" s="64">
        <v>6.009540070152389</v>
      </c>
      <c r="X150" s="64">
        <v>10.91230003753358</v>
      </c>
      <c r="Y150" s="64">
        <v>14.489033672658845</v>
      </c>
      <c r="Z150" s="64">
        <v>7.184205386395165</v>
      </c>
      <c r="AA150" s="64">
        <v>10.598209833651065</v>
      </c>
      <c r="AB150" s="64">
        <v>9.809007434747059</v>
      </c>
      <c r="AC150" s="64">
        <v>8.221192871279728</v>
      </c>
      <c r="AD150" s="64">
        <v>12.554230727939315</v>
      </c>
      <c r="AE150" s="64">
        <v>11.690011144922009</v>
      </c>
    </row>
    <row r="151" spans="1:31" ht="12.75">
      <c r="A151" s="4"/>
      <c r="B151" s="4"/>
      <c r="C151" s="62" t="s">
        <v>99</v>
      </c>
      <c r="D151" s="61"/>
      <c r="E151" s="61"/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</row>
    <row r="152" spans="1:31" ht="12.75">
      <c r="A152" s="1"/>
      <c r="B152" s="1"/>
      <c r="C152" s="62" t="s">
        <v>100</v>
      </c>
      <c r="D152" s="61"/>
      <c r="E152" s="61"/>
      <c r="F152" s="64">
        <v>2.3906127601997667</v>
      </c>
      <c r="G152" s="64">
        <v>2.6468072671348004</v>
      </c>
      <c r="H152" s="64">
        <v>2.0696657498106332</v>
      </c>
      <c r="I152" s="64">
        <v>2.2502486965599666</v>
      </c>
      <c r="J152" s="64">
        <v>2.228530478499967</v>
      </c>
      <c r="K152" s="64">
        <v>2.2804129050164</v>
      </c>
      <c r="L152" s="64">
        <v>2.2220954494739</v>
      </c>
      <c r="M152" s="64">
        <v>2.3773405027551666</v>
      </c>
      <c r="N152" s="64">
        <v>2.465822134793967</v>
      </c>
      <c r="O152" s="64">
        <v>2.430429474424233</v>
      </c>
      <c r="P152" s="64">
        <v>2.418765997843067</v>
      </c>
      <c r="Q152" s="64">
        <v>2.551488413941134</v>
      </c>
      <c r="R152" s="64">
        <v>2.706331262019</v>
      </c>
      <c r="S152" s="64">
        <v>2.9074259034667</v>
      </c>
      <c r="T152" s="64">
        <v>2.9480470077597007</v>
      </c>
      <c r="U152" s="64">
        <v>2.9484491911721</v>
      </c>
      <c r="V152" s="64">
        <v>3.5348410824239336</v>
      </c>
      <c r="W152" s="64">
        <v>3.1772948570696666</v>
      </c>
      <c r="X152" s="64">
        <v>3.077551936946667</v>
      </c>
      <c r="Y152" s="64">
        <v>2.7192013389566667</v>
      </c>
      <c r="Z152" s="64">
        <v>2.4030806094166666</v>
      </c>
      <c r="AA152" s="64">
        <v>2.6395678727366665</v>
      </c>
      <c r="AB152" s="64">
        <v>2.3367193875666668</v>
      </c>
      <c r="AC152" s="64">
        <v>2.2546727860066667</v>
      </c>
      <c r="AD152" s="64">
        <v>2.2341611356166666</v>
      </c>
      <c r="AE152" s="64">
        <v>2.2784019501833335</v>
      </c>
    </row>
    <row r="153" spans="3:31" ht="12.75">
      <c r="C153" s="62" t="s">
        <v>101</v>
      </c>
      <c r="D153" s="61"/>
      <c r="E153" s="61"/>
      <c r="F153" s="64">
        <v>17.17498196664466</v>
      </c>
      <c r="G153" s="64">
        <v>15.194744878331933</v>
      </c>
      <c r="H153" s="64">
        <v>13.372175567984229</v>
      </c>
      <c r="I153" s="64">
        <v>11.981005839898058</v>
      </c>
      <c r="J153" s="64">
        <v>10.299388528576095</v>
      </c>
      <c r="K153" s="64">
        <v>10.409793514249612</v>
      </c>
      <c r="L153" s="64">
        <v>9.987171312853077</v>
      </c>
      <c r="M153" s="64">
        <v>10.033821503232737</v>
      </c>
      <c r="N153" s="64">
        <v>12.186521707041189</v>
      </c>
      <c r="O153" s="64">
        <v>11.193600604845685</v>
      </c>
      <c r="P153" s="64">
        <v>10.085238688702415</v>
      </c>
      <c r="Q153" s="64">
        <v>11.181137282065144</v>
      </c>
      <c r="R153" s="64">
        <v>7.344327316164864</v>
      </c>
      <c r="S153" s="64">
        <v>6.953661708325896</v>
      </c>
      <c r="T153" s="64">
        <v>7.767017445004814</v>
      </c>
      <c r="U153" s="64">
        <v>7.131523223728574</v>
      </c>
      <c r="V153" s="64">
        <v>6.543783090078879</v>
      </c>
      <c r="W153" s="64">
        <v>7.180987640769287</v>
      </c>
      <c r="X153" s="64">
        <v>8.741741636245008</v>
      </c>
      <c r="Y153" s="64">
        <v>8.20193712306372</v>
      </c>
      <c r="Z153" s="64">
        <v>8.754974936921146</v>
      </c>
      <c r="AA153" s="64">
        <v>9.198537199470227</v>
      </c>
      <c r="AB153" s="64">
        <v>9.88706581534412</v>
      </c>
      <c r="AC153" s="64">
        <v>9.271167162816813</v>
      </c>
      <c r="AD153" s="64">
        <v>8.369516177217077</v>
      </c>
      <c r="AE153" s="64">
        <v>8.322897685555947</v>
      </c>
    </row>
    <row r="154" spans="1:31" ht="12.75">
      <c r="A154" s="4"/>
      <c r="B154" s="4"/>
      <c r="C154" s="62" t="s">
        <v>102</v>
      </c>
      <c r="D154" s="61"/>
      <c r="E154" s="60"/>
      <c r="F154" s="64">
        <v>0.8521974999999999</v>
      </c>
      <c r="G154" s="64">
        <v>0.8521974999999999</v>
      </c>
      <c r="H154" s="64">
        <v>0.8521974999999999</v>
      </c>
      <c r="I154" s="64">
        <v>0.8707519846682462</v>
      </c>
      <c r="J154" s="64">
        <v>0.8897104471717994</v>
      </c>
      <c r="K154" s="64">
        <v>0.909081683125</v>
      </c>
      <c r="L154" s="64">
        <v>0.5949389732613114</v>
      </c>
      <c r="M154" s="64">
        <v>0.38935157145450316</v>
      </c>
      <c r="N154" s="64">
        <v>0.25480705249999996</v>
      </c>
      <c r="O154" s="64">
        <v>0.25621953730039343</v>
      </c>
      <c r="P154" s="64">
        <v>0.2576398519991033</v>
      </c>
      <c r="Q154" s="64">
        <v>0.25906803999999994</v>
      </c>
      <c r="R154" s="64">
        <v>0.25612301367984525</v>
      </c>
      <c r="S154" s="64">
        <v>0.253211465746397</v>
      </c>
      <c r="T154" s="64">
        <v>0.250333015625</v>
      </c>
      <c r="U154" s="64">
        <v>0.29427444921875</v>
      </c>
      <c r="V154" s="64">
        <v>0.3382158828125</v>
      </c>
      <c r="W154" s="64">
        <v>0.38215731640625006</v>
      </c>
      <c r="X154" s="64">
        <v>0.42609874999999997</v>
      </c>
      <c r="Y154" s="64">
        <v>0.42609874999999997</v>
      </c>
      <c r="Z154" s="64">
        <v>0.42609874999999997</v>
      </c>
      <c r="AA154" s="64">
        <v>0.42609874999999997</v>
      </c>
      <c r="AB154" s="64">
        <v>0.42609874999999997</v>
      </c>
      <c r="AC154" s="64">
        <v>0.42609874999999997</v>
      </c>
      <c r="AD154" s="64">
        <v>0.42609874999999997</v>
      </c>
      <c r="AE154" s="64">
        <v>0.42609874999999997</v>
      </c>
    </row>
    <row r="155" spans="3:31" ht="12.75">
      <c r="C155" s="62" t="s">
        <v>103</v>
      </c>
      <c r="D155" s="61"/>
      <c r="E155" s="61"/>
      <c r="F155" s="64">
        <v>1.7338812516666666</v>
      </c>
      <c r="G155" s="64">
        <v>1.7338812516666666</v>
      </c>
      <c r="H155" s="64">
        <v>1.7338812516666666</v>
      </c>
      <c r="I155" s="64">
        <v>1.7338812516666666</v>
      </c>
      <c r="J155" s="64">
        <v>1.7338812516666666</v>
      </c>
      <c r="K155" s="64">
        <v>1.7353674355966668</v>
      </c>
      <c r="L155" s="64">
        <v>1.4677627831626308</v>
      </c>
      <c r="M155" s="64">
        <v>1.2414244634575586</v>
      </c>
      <c r="N155" s="64">
        <v>1.049988946545</v>
      </c>
      <c r="O155" s="64">
        <v>1.3987766945951743</v>
      </c>
      <c r="P155" s="64">
        <v>1.86342556060303</v>
      </c>
      <c r="Q155" s="64">
        <v>2.482422557743333</v>
      </c>
      <c r="R155" s="64">
        <v>2.306812339262565</v>
      </c>
      <c r="S155" s="64">
        <v>2.143625045613297</v>
      </c>
      <c r="T155" s="64">
        <v>1.991981860843333</v>
      </c>
      <c r="U155" s="64">
        <v>2.0513053693825</v>
      </c>
      <c r="V155" s="64">
        <v>2.1106288779216666</v>
      </c>
      <c r="W155" s="64">
        <v>2.169952386460833</v>
      </c>
      <c r="X155" s="64">
        <v>2.2292758950000002</v>
      </c>
      <c r="Y155" s="64">
        <v>2.2292758950000002</v>
      </c>
      <c r="Z155" s="64">
        <v>2.2292758950000002</v>
      </c>
      <c r="AA155" s="64">
        <v>2.2292758950000002</v>
      </c>
      <c r="AB155" s="64">
        <v>1.7338812516666666</v>
      </c>
      <c r="AC155" s="64">
        <v>1.7338812516666666</v>
      </c>
      <c r="AD155" s="64">
        <v>1.7338812516666666</v>
      </c>
      <c r="AE155" s="64">
        <v>1.7338812516666666</v>
      </c>
    </row>
    <row r="156" spans="3:31" ht="12.75">
      <c r="C156" s="62" t="s">
        <v>106</v>
      </c>
      <c r="D156" s="61"/>
      <c r="E156" s="61"/>
      <c r="F156" s="64">
        <v>6.378247595985465</v>
      </c>
      <c r="G156" s="64">
        <v>6.116987364712399</v>
      </c>
      <c r="H156" s="64">
        <v>5.578179143825199</v>
      </c>
      <c r="I156" s="64">
        <v>5.840204568740665</v>
      </c>
      <c r="J156" s="64">
        <v>6.2278316687488</v>
      </c>
      <c r="K156" s="64">
        <v>5.804130973566932</v>
      </c>
      <c r="L156" s="64">
        <v>5.675140572587199</v>
      </c>
      <c r="M156" s="64">
        <v>6.416070197565599</v>
      </c>
      <c r="N156" s="64">
        <v>6.187276205696666</v>
      </c>
      <c r="O156" s="64">
        <v>6.346218618943865</v>
      </c>
      <c r="P156" s="64">
        <v>6.530740485027732</v>
      </c>
      <c r="Q156" s="64">
        <v>5.8425001604287985</v>
      </c>
      <c r="R156" s="64">
        <v>5.956623868175199</v>
      </c>
      <c r="S156" s="64">
        <v>6.0653912130034655</v>
      </c>
      <c r="T156" s="64">
        <v>6.339550480070132</v>
      </c>
      <c r="U156" s="64">
        <v>6.230673826052134</v>
      </c>
      <c r="V156" s="64">
        <v>6.046807844420932</v>
      </c>
      <c r="W156" s="64">
        <v>6.3877578992128</v>
      </c>
      <c r="X156" s="64">
        <v>6.687059369740932</v>
      </c>
      <c r="Y156" s="64">
        <v>6.757020261634132</v>
      </c>
      <c r="Z156" s="64">
        <v>6.655686286428666</v>
      </c>
      <c r="AA156" s="64">
        <v>6.098076064107866</v>
      </c>
      <c r="AB156" s="64">
        <v>6.026122666666667</v>
      </c>
      <c r="AC156" s="64">
        <v>5.570823866666665</v>
      </c>
      <c r="AD156" s="64">
        <v>5.643923999999998</v>
      </c>
      <c r="AE156" s="64">
        <v>5.6146097333333325</v>
      </c>
    </row>
    <row r="157" spans="3:31" ht="12.75">
      <c r="C157" s="63" t="s">
        <v>69</v>
      </c>
      <c r="D157" s="61"/>
      <c r="E157" s="61"/>
      <c r="F157" s="64">
        <v>9.92209747086255</v>
      </c>
      <c r="G157" s="64">
        <v>10.73876397734069</v>
      </c>
      <c r="H157" s="64">
        <v>9.648089122452424</v>
      </c>
      <c r="I157" s="64">
        <v>11.358474385525254</v>
      </c>
      <c r="J157" s="64">
        <v>12.012678289238433</v>
      </c>
      <c r="K157" s="64">
        <v>11.826967680000001</v>
      </c>
      <c r="L157" s="64">
        <v>12.73314014974834</v>
      </c>
      <c r="M157" s="64">
        <v>14.283012582360755</v>
      </c>
      <c r="N157" s="64">
        <v>15.246894300000003</v>
      </c>
      <c r="O157" s="64">
        <v>16.148719307261647</v>
      </c>
      <c r="P157" s="64">
        <v>14.27242686277604</v>
      </c>
      <c r="Q157" s="64">
        <v>14.277071489999999</v>
      </c>
      <c r="R157" s="64">
        <v>12.681137568000002</v>
      </c>
      <c r="S157" s="64">
        <v>14.82816499550148</v>
      </c>
      <c r="T157" s="64">
        <v>18.344024160000004</v>
      </c>
      <c r="U157" s="64">
        <v>18.44785318657137</v>
      </c>
      <c r="V157" s="64">
        <v>18.542101559762994</v>
      </c>
      <c r="W157" s="64">
        <v>19.879744381867493</v>
      </c>
      <c r="X157" s="64">
        <v>21.923014666666667</v>
      </c>
      <c r="Y157" s="64">
        <v>22.500860791897853</v>
      </c>
      <c r="Z157" s="64">
        <v>22.62466759038514</v>
      </c>
      <c r="AA157" s="64">
        <v>21.16159576870205</v>
      </c>
      <c r="AB157" s="64">
        <v>17.688296816666668</v>
      </c>
      <c r="AC157" s="64">
        <v>17.87108770643525</v>
      </c>
      <c r="AD157" s="64">
        <v>18.85475174465091</v>
      </c>
      <c r="AE157" s="64">
        <v>19.03270930650878</v>
      </c>
    </row>
    <row r="158" spans="3:31" ht="12.75">
      <c r="C158" s="10"/>
      <c r="D158" s="10"/>
      <c r="E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3:31" ht="12.75">
      <c r="C160" s="10"/>
      <c r="D160" s="1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6:31" ht="12.75"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5:31" ht="12.75">
      <c r="E163" s="1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6:31" ht="12.75"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3:31" ht="12.75"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2.75">
      <c r="A167" s="4"/>
      <c r="B167" s="4"/>
      <c r="C167" s="10"/>
      <c r="D167" s="10"/>
      <c r="E167" s="1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6:31" ht="12.75"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3:31" ht="12.75">
      <c r="C171" s="4"/>
      <c r="D171" s="4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6:31" ht="12.75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2008-06-05T13:03:53Z</dcterms:modified>
  <cp:category/>
  <cp:version/>
  <cp:contentType/>
  <cp:contentStatus/>
</cp:coreProperties>
</file>