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5670" windowHeight="3900" firstSheet="2" activeTab="6"/>
  </bookViews>
  <sheets>
    <sheet name="Sheet4" sheetId="1" state="hidden" r:id="rId1"/>
    <sheet name="Sheet5" sheetId="2" state="hidden" r:id="rId2"/>
    <sheet name="Year 1" sheetId="3" r:id="rId3"/>
    <sheet name="Figure 1" sheetId="4" r:id="rId4"/>
    <sheet name="Year 2" sheetId="5" r:id="rId5"/>
    <sheet name="Figure 2" sheetId="6" r:id="rId6"/>
    <sheet name="Year 3" sheetId="7" r:id="rId7"/>
    <sheet name="Figure 3" sheetId="8" r:id="rId8"/>
  </sheets>
  <definedNames>
    <definedName name="_xlnm.Print_Area" localSheetId="2">'Year 1'!$B$1:$AS$189</definedName>
    <definedName name="_xlnm.Print_Area" localSheetId="4">'Year 2'!$B$1:$AS$189</definedName>
    <definedName name="_xlnm.Print_Area" localSheetId="6">'Year 3'!$B$1:$AS$189</definedName>
    <definedName name="solver_adj" localSheetId="2" hidden="1">'Year 1'!$F$19</definedName>
    <definedName name="solver_adj" localSheetId="4" hidden="1">'Year 2'!$F$19</definedName>
    <definedName name="solver_adj" localSheetId="6" hidden="1">'Year 3'!$F$19</definedName>
    <definedName name="solver_cvg" localSheetId="2" hidden="1">0.0001</definedName>
    <definedName name="solver_cvg" localSheetId="4" hidden="1">0.0001</definedName>
    <definedName name="solver_cvg" localSheetId="6" hidden="1">0.0001</definedName>
    <definedName name="solver_drv" localSheetId="2" hidden="1">1</definedName>
    <definedName name="solver_drv" localSheetId="4" hidden="1">1</definedName>
    <definedName name="solver_drv" localSheetId="6" hidden="1">1</definedName>
    <definedName name="solver_est" localSheetId="2" hidden="1">1</definedName>
    <definedName name="solver_est" localSheetId="4" hidden="1">1</definedName>
    <definedName name="solver_est" localSheetId="6" hidden="1">1</definedName>
    <definedName name="solver_itr" localSheetId="2" hidden="1">100</definedName>
    <definedName name="solver_itr" localSheetId="4" hidden="1">100</definedName>
    <definedName name="solver_itr" localSheetId="6" hidden="1">100</definedName>
    <definedName name="solver_lhs1" localSheetId="2" hidden="1">'Year 1'!$F$19</definedName>
    <definedName name="solver_lhs1" localSheetId="4" hidden="1">'Year 2'!$F$19</definedName>
    <definedName name="solver_lhs1" localSheetId="6" hidden="1">'Year 3'!$F$19</definedName>
    <definedName name="solver_lhs2" localSheetId="2" hidden="1">'Year 1'!$F$19</definedName>
    <definedName name="solver_lhs2" localSheetId="4" hidden="1">'Year 2'!$F$19</definedName>
    <definedName name="solver_lhs2" localSheetId="6" hidden="1">'Year 3'!$F$19</definedName>
    <definedName name="solver_lin" localSheetId="2" hidden="1">2</definedName>
    <definedName name="solver_lin" localSheetId="4" hidden="1">2</definedName>
    <definedName name="solver_lin" localSheetId="6" hidden="1">2</definedName>
    <definedName name="solver_neg" localSheetId="2" hidden="1">2</definedName>
    <definedName name="solver_neg" localSheetId="4" hidden="1">2</definedName>
    <definedName name="solver_neg" localSheetId="6" hidden="1">2</definedName>
    <definedName name="solver_num" localSheetId="2" hidden="1">2</definedName>
    <definedName name="solver_num" localSheetId="4" hidden="1">2</definedName>
    <definedName name="solver_num" localSheetId="6" hidden="1">2</definedName>
    <definedName name="solver_nwt" localSheetId="2" hidden="1">1</definedName>
    <definedName name="solver_nwt" localSheetId="4" hidden="1">1</definedName>
    <definedName name="solver_nwt" localSheetId="6" hidden="1">1</definedName>
    <definedName name="solver_opt" localSheetId="2" hidden="1">'Year 1'!$H$23</definedName>
    <definedName name="solver_opt" localSheetId="4" hidden="1">'Year 2'!$H$23</definedName>
    <definedName name="solver_opt" localSheetId="6" hidden="1">'Year 3'!$H$23</definedName>
    <definedName name="solver_pre" localSheetId="2" hidden="1">0.000001</definedName>
    <definedName name="solver_pre" localSheetId="4" hidden="1">0.000001</definedName>
    <definedName name="solver_pre" localSheetId="6" hidden="1">0.000001</definedName>
    <definedName name="solver_rel1" localSheetId="2" hidden="1">1</definedName>
    <definedName name="solver_rel1" localSheetId="4" hidden="1">1</definedName>
    <definedName name="solver_rel1" localSheetId="6" hidden="1">1</definedName>
    <definedName name="solver_rel2" localSheetId="2" hidden="1">3</definedName>
    <definedName name="solver_rel2" localSheetId="4" hidden="1">3</definedName>
    <definedName name="solver_rel2" localSheetId="6" hidden="1">3</definedName>
    <definedName name="solver_rhs1" localSheetId="2" hidden="1">'Year 1'!$C$19</definedName>
    <definedName name="solver_rhs1" localSheetId="4" hidden="1">'Year 2'!$C$19</definedName>
    <definedName name="solver_rhs1" localSheetId="6" hidden="1">'Year 3'!$C$19</definedName>
    <definedName name="solver_rhs2" localSheetId="2" hidden="1">0</definedName>
    <definedName name="solver_rhs2" localSheetId="4" hidden="1">0</definedName>
    <definedName name="solver_rhs2" localSheetId="6" hidden="1">0</definedName>
    <definedName name="solver_scl" localSheetId="2" hidden="1">2</definedName>
    <definedName name="solver_scl" localSheetId="4" hidden="1">2</definedName>
    <definedName name="solver_scl" localSheetId="6" hidden="1">2</definedName>
    <definedName name="solver_sho" localSheetId="2" hidden="1">2</definedName>
    <definedName name="solver_sho" localSheetId="4" hidden="1">2</definedName>
    <definedName name="solver_sho" localSheetId="6" hidden="1">2</definedName>
    <definedName name="solver_tim" localSheetId="2" hidden="1">100</definedName>
    <definedName name="solver_tim" localSheetId="4" hidden="1">100</definedName>
    <definedName name="solver_tim" localSheetId="6" hidden="1">100</definedName>
    <definedName name="solver_tol" localSheetId="2" hidden="1">0.05</definedName>
    <definedName name="solver_tol" localSheetId="4" hidden="1">0.05</definedName>
    <definedName name="solver_tol" localSheetId="6" hidden="1">0.05</definedName>
    <definedName name="solver_typ" localSheetId="2" hidden="1">3</definedName>
    <definedName name="solver_typ" localSheetId="4" hidden="1">3</definedName>
    <definedName name="solver_typ" localSheetId="6" hidden="1">3</definedName>
    <definedName name="solver_val" localSheetId="2" hidden="1">105000000</definedName>
    <definedName name="solver_val" localSheetId="4" hidden="1">105000000</definedName>
    <definedName name="solver_val" localSheetId="6" hidden="1">105000000</definedName>
  </definedNames>
  <calcPr fullCalcOnLoad="1"/>
</workbook>
</file>

<file path=xl/sharedStrings.xml><?xml version="1.0" encoding="utf-8"?>
<sst xmlns="http://schemas.openxmlformats.org/spreadsheetml/2006/main" count="461" uniqueCount="113">
  <si>
    <t>Minimum vol</t>
  </si>
  <si>
    <t>Maximum vol</t>
  </si>
  <si>
    <t>Discount</t>
  </si>
  <si>
    <t>No Discount</t>
  </si>
  <si>
    <t>Tier 1</t>
  </si>
  <si>
    <t>Tier 2</t>
  </si>
  <si>
    <t>120 million</t>
  </si>
  <si>
    <t>Hypothetical NSA Analysis</t>
  </si>
  <si>
    <t>Tier 3</t>
  </si>
  <si>
    <t>Tier 4</t>
  </si>
  <si>
    <t>Tier 5</t>
  </si>
  <si>
    <t>Alternate 2:</t>
  </si>
  <si>
    <t>Alternate 3:</t>
  </si>
  <si>
    <t>Volume</t>
  </si>
  <si>
    <t>94 million</t>
  </si>
  <si>
    <t>USPS Benefit</t>
  </si>
  <si>
    <t>Mailer Discounts</t>
  </si>
  <si>
    <t>Low Confidence in Forecasts</t>
  </si>
  <si>
    <t>Fails at volumes above 149 million</t>
  </si>
  <si>
    <t>149 million</t>
  </si>
  <si>
    <t>129 million</t>
  </si>
  <si>
    <t>High Confidence in Forecasts</t>
  </si>
  <si>
    <t>Fails at volumes above 129 million</t>
  </si>
  <si>
    <t>Contribution</t>
  </si>
  <si>
    <t>Leakage (BR Volume)</t>
  </si>
  <si>
    <t>New Contribution</t>
  </si>
  <si>
    <t>No Disc</t>
  </si>
  <si>
    <t>Total</t>
  </si>
  <si>
    <t>Disc</t>
  </si>
  <si>
    <t>FCM Marginal</t>
  </si>
  <si>
    <r>
      <t xml:space="preserve">Revenue </t>
    </r>
    <r>
      <rPr>
        <b/>
        <u val="single"/>
        <sz val="10"/>
        <rFont val="Arial"/>
        <family val="2"/>
      </rPr>
      <t>1</t>
    </r>
    <r>
      <rPr>
        <b/>
        <sz val="10"/>
        <rFont val="Arial"/>
        <family val="2"/>
      </rPr>
      <t>/</t>
    </r>
  </si>
  <si>
    <t>2/  FCM Marginal Cost:  USPS-T-1 (Ayub), Appendix A (REV 6-7-06), Page 6, Line (25)</t>
  </si>
  <si>
    <t>1/  FCM Marginal Revenue:  USPS-T-1 (Ayub), Appendix A (REV 6-7-06), Page 4, Line (9)</t>
  </si>
  <si>
    <r>
      <t xml:space="preserve">Cost </t>
    </r>
    <r>
      <rPr>
        <b/>
        <u val="single"/>
        <sz val="10"/>
        <rFont val="Arial"/>
        <family val="2"/>
      </rPr>
      <t>2</t>
    </r>
    <r>
      <rPr>
        <b/>
        <sz val="10"/>
        <rFont val="Arial"/>
        <family val="2"/>
      </rPr>
      <t>/</t>
    </r>
  </si>
  <si>
    <r>
      <t xml:space="preserve">Revenue </t>
    </r>
    <r>
      <rPr>
        <b/>
        <u val="single"/>
        <sz val="10"/>
        <rFont val="Arial"/>
        <family val="2"/>
      </rPr>
      <t>3</t>
    </r>
    <r>
      <rPr>
        <b/>
        <sz val="10"/>
        <rFont val="Arial"/>
        <family val="2"/>
      </rPr>
      <t>/</t>
    </r>
  </si>
  <si>
    <r>
      <t xml:space="preserve">Cost </t>
    </r>
    <r>
      <rPr>
        <b/>
        <u val="single"/>
        <sz val="10"/>
        <rFont val="Arial"/>
        <family val="2"/>
      </rPr>
      <t>4</t>
    </r>
    <r>
      <rPr>
        <b/>
        <sz val="10"/>
        <rFont val="Arial"/>
        <family val="2"/>
      </rPr>
      <t>/</t>
    </r>
  </si>
  <si>
    <r>
      <t>3</t>
    </r>
    <r>
      <rPr>
        <sz val="10"/>
        <rFont val="Arial"/>
        <family val="2"/>
      </rPr>
      <t>/  Std Mail Marginal Revenue:  USPS-T-1 (Ayub), Appendix A (REV 6-7-06), Page 8, Line (6)</t>
    </r>
  </si>
  <si>
    <r>
      <t>4</t>
    </r>
    <r>
      <rPr>
        <sz val="10"/>
        <rFont val="Arial"/>
        <family val="0"/>
      </rPr>
      <t>/  Std Mail Marginal Cost:  USPS-T-1 (Ayub), Appendix A (REV 6-7-06), Page 9, Line (17)</t>
    </r>
  </si>
  <si>
    <t>Net</t>
  </si>
  <si>
    <t xml:space="preserve">  Source:  Docket No. R2006-1, USPS-T-7 (Thress), Table 16; or, USPS LR-K-64 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</si>
  <si>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</si>
  <si>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</si>
  <si>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</si>
  <si>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</si>
  <si>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</si>
  <si>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</si>
  <si>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</si>
  <si>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</si>
  <si>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</si>
  <si>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</si>
  <si>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</si>
  <si>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</si>
  <si>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[13]</t>
  </si>
  <si>
    <t>[14]</t>
  </si>
  <si>
    <t>[15]</t>
  </si>
  <si>
    <t>[16]</t>
  </si>
  <si>
    <t>[17]</t>
  </si>
  <si>
    <t>[18]</t>
  </si>
  <si>
    <t>[19]</t>
  </si>
  <si>
    <t>[20]</t>
  </si>
  <si>
    <t>[21]</t>
  </si>
  <si>
    <t>[22]</t>
  </si>
  <si>
    <t>[23]</t>
  </si>
  <si>
    <t>[24]</t>
  </si>
  <si>
    <t>[25]</t>
  </si>
  <si>
    <t>[26]</t>
  </si>
  <si>
    <t>[27]</t>
  </si>
  <si>
    <t>[28]</t>
  </si>
  <si>
    <t>[29]</t>
  </si>
  <si>
    <t>[30]</t>
  </si>
  <si>
    <t>[31]</t>
  </si>
  <si>
    <t>[32]</t>
  </si>
  <si>
    <t>[33]</t>
  </si>
  <si>
    <t>[34]</t>
  </si>
  <si>
    <t>[35]</t>
  </si>
  <si>
    <t>[36]</t>
  </si>
  <si>
    <t>[37]</t>
  </si>
  <si>
    <t>[38]</t>
  </si>
  <si>
    <t>[39]</t>
  </si>
  <si>
    <t>[40]</t>
  </si>
  <si>
    <t>[41]</t>
  </si>
  <si>
    <t>[42]</t>
  </si>
  <si>
    <t>[43]</t>
  </si>
  <si>
    <t>Minimum</t>
  </si>
  <si>
    <t>Maximum</t>
  </si>
  <si>
    <t>Net USPS</t>
  </si>
  <si>
    <t>Benefit</t>
  </si>
  <si>
    <t>Total Mailer</t>
  </si>
  <si>
    <t>Discounts</t>
  </si>
  <si>
    <t>Before Rates</t>
  </si>
  <si>
    <t>% Change</t>
  </si>
  <si>
    <t>in Discount</t>
  </si>
  <si>
    <t>Revenue</t>
  </si>
  <si>
    <t>Year 1</t>
  </si>
  <si>
    <t>Year 2</t>
  </si>
  <si>
    <t>2/  FCM Marginal Cost:  USPS-T-1 (Ayub), Appendix A (REV 6-7-06), Page 10, Line (8)</t>
  </si>
  <si>
    <t>Year 1:  Std Mail Marginal</t>
  </si>
  <si>
    <t>Year 1:  FCM Marginal</t>
  </si>
  <si>
    <t>Year 2:  FCM Marginal</t>
  </si>
  <si>
    <t>Year 2:  Std Mail Marginal</t>
  </si>
  <si>
    <r>
      <t>4</t>
    </r>
    <r>
      <rPr>
        <sz val="10"/>
        <rFont val="Arial"/>
        <family val="0"/>
      </rPr>
      <t>/  Std Mail Marginal Cost:  USPS-T-1 (Ayub), Appendix A (REV 6-7-06), Page 10, Line (12)</t>
    </r>
  </si>
  <si>
    <t>OCA Financial Model WMB</t>
  </si>
  <si>
    <t>Year 3</t>
  </si>
  <si>
    <t>Year 3:  FCM Marginal</t>
  </si>
  <si>
    <t>Year 3:  Std Mail Marginal</t>
  </si>
  <si>
    <t>After Rates</t>
  </si>
  <si>
    <t>Volume (Actual)</t>
  </si>
  <si>
    <t>Guarantee</t>
  </si>
  <si>
    <t>Vol. Guarantee</t>
  </si>
  <si>
    <t>[44]</t>
  </si>
  <si>
    <t>Penalty</t>
  </si>
  <si>
    <t>Price Discount Elasticity</t>
  </si>
  <si>
    <t>Own-Price Elasticity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</si>
</sst>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_);_(&quot;$&quot;* \(#,##0.000\);_(&quot;$&quot;* &quot;-&quot;??_);_(@_)"/>
    <numFmt numFmtId="166" formatCode="\ #,##0_);\(#,##0\);_(* &quot;-&quot;_);_(@_)"/>
    <numFmt numFmtId="167" formatCode="_(* #,##0.000_);_(* \(#,##0.000\);_(* &quot;-&quot;???_);_(@_)"/>
    <numFmt numFmtId="168" formatCode="_(* #,##0.000_);_(* \(#,##0.000\);_(* &quot;-&quot;??_);_(@_)"/>
    <numFmt numFmtId="169" formatCode="_(* #,##0.0000_);_(* \(#,##0.0000\);_(* &quot;-&quot;??_);_(@_)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_(* #,##0.0_);_(* \(#,##0.0\);_(* &quot;-&quot;??_);_(@_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_(&quot;$&quot;* #,##0.0000_);_(&quot;$&quot;* \(#,##0.0000\);_(&quot;$&quot;* &quot;-&quot;??_);_(@_)"/>
    <numFmt numFmtId="179" formatCode="[$-409]dddd\,\ mmmm\ dd\,\ yyyy"/>
    <numFmt numFmtId="180" formatCode="[$-409]h:mm:ss\ AM/PM"/>
    <numFmt numFmtId="181" formatCode="_(* #,##0.0000_);_(* \(#,##0.0000\);_(* &quot;-&quot;????_);_(@_)"/>
    <numFmt numFmtId="182" formatCode="0.000"/>
    <numFmt numFmtId="183" formatCode="0.0"/>
    <numFmt numFmtId="184" formatCode="#,##0.0"/>
    <numFmt numFmtId="185" formatCode="0_);\(0\)"/>
    <numFmt numFmtId="186" formatCode="#,##0.000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00000000_);_(* \(#,##0.000000000\);_(* &quot;-&quot;??_);_(@_)"/>
    <numFmt numFmtId="192" formatCode="_(* #,##0.0000000000_);_(* \(#,##0.0000000000\);_(* &quot;-&quot;??_);_(@_)"/>
    <numFmt numFmtId="193" formatCode="0.0%_);\(0.0%\)"/>
    <numFmt numFmtId="194" formatCode="0.0%"/>
    <numFmt numFmtId="195" formatCode="General_);[Red]\-General_)"/>
    <numFmt numFmtId="196" formatCode="0.00%_);\(0.00%\)"/>
    <numFmt numFmtId="197" formatCode="\ #,##0.0_);\(#,##0.0\);_(* &quot;-&quot;_);_(@_)"/>
    <numFmt numFmtId="198" formatCode="\ #,##0.00_);\(#,##0.00\);_(* &quot;-&quot;_);_(@_)"/>
    <numFmt numFmtId="199" formatCode="\ #,##0.000_);\(#,##0.000\);_(* &quot;-&quot;_);_(@_)"/>
    <numFmt numFmtId="200" formatCode="\ #,##0.0000_);\(#,##0.0000\);_(* &quot;-&quot;_);_(@_)"/>
    <numFmt numFmtId="201" formatCode="&quot;$&quot;#,##0"/>
    <numFmt numFmtId="202" formatCode="0.000%_);\(0.000%\)"/>
    <numFmt numFmtId="203" formatCode="0.000;[Red]0.000"/>
    <numFmt numFmtId="204" formatCode="_(&quot;$&quot;* #,##0.00000_);_(&quot;$&quot;* \(#,##0.00000\);_(&quot;$&quot;* &quot;-&quot;??_);_(@_)"/>
    <numFmt numFmtId="205" formatCode="0%_);\(0%\)"/>
    <numFmt numFmtId="206" formatCode="_(&quot;$&quot;* #,##0.000_);_(&quot;$&quot;* \(#,##0.000\);_(&quot;$&quot;* &quot;-&quot;???_);_(@_)"/>
    <numFmt numFmtId="207" formatCode="_(* #,##0.0_);_(* \(#,##0.0\);_(* &quot;-&quot;_);_(@_)"/>
    <numFmt numFmtId="208" formatCode="_(* #,##0.00_);_(* \(#,##0.00\);_(* &quot;-&quot;_);_(@_)"/>
    <numFmt numFmtId="209" formatCode="_(* #,##0.000_);_(* \(#,##0.000\);_(* &quot;-&quot;_);_(@_)"/>
    <numFmt numFmtId="210" formatCode="_(* #,##0.0000_);_(* \(#,##0.0000\);_(* &quot;-&quot;_);_(@_)"/>
    <numFmt numFmtId="211" formatCode="_(* #,##0.00000_);_(* \(#,##0.00000\);_(* &quot;-&quot;_);_(@_)"/>
    <numFmt numFmtId="212" formatCode="_(* #,##0.000000_);_(* \(#,##0.000000\);_(* &quot;-&quot;_);_(@_)"/>
    <numFmt numFmtId="213" formatCode="_(* #,##0.0000000_);_(* \(#,##0.0000000\);_(* &quot;-&quot;_);_(@_)"/>
    <numFmt numFmtId="214" formatCode="_(* #,##0.00000000_);_(* \(#,##0.00000000\);_(* &quot;-&quot;_);_(@_)"/>
    <numFmt numFmtId="215" formatCode="_(* #,##0.000000000_);_(* \(#,##0.000000000\);_(* &quot;-&quot;_);_(@_)"/>
    <numFmt numFmtId="216" formatCode="_(* #,##0.000000000000000_);_(* \(#,##0.000000000000000\);_(* &quot;-&quot;???????????????_);_(@_)"/>
    <numFmt numFmtId="217" formatCode="_(* #,##0.0000000000000_);_(* \(#,##0.0000000000000\);_(* &quot;-&quot;?????????????_);_(@_)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sz val="10"/>
      <color indexed="9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sz val="10.25"/>
      <name val="Arial"/>
      <family val="0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2" borderId="1" applyNumberFormat="0" applyFont="0" applyBorder="0" applyAlignment="0" applyProtection="0"/>
    <xf numFmtId="41" fontId="0" fillId="2" borderId="0" applyNumberFormat="0" applyFon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1" fontId="9" fillId="0" borderId="0" applyNumberFormat="0" applyFill="0" applyBorder="0" applyAlignment="0" applyProtection="0"/>
    <xf numFmtId="41" fontId="10" fillId="3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9" fillId="0" borderId="2" applyNumberFormat="0" applyFont="0" applyFill="0" applyAlignment="0" applyProtection="0"/>
    <xf numFmtId="41" fontId="0" fillId="0" borderId="3" applyNumberFormat="0" applyFon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Font="1" applyAlignment="1">
      <alignment horizontal="center"/>
    </xf>
    <xf numFmtId="168" fontId="0" fillId="0" borderId="0" xfId="17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77" fontId="0" fillId="0" borderId="0" xfId="19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0" fillId="0" borderId="0" xfId="19" applyNumberFormat="1" applyFont="1" applyAlignment="1">
      <alignment/>
    </xf>
    <xf numFmtId="168" fontId="5" fillId="0" borderId="0" xfId="17" applyNumberFormat="1" applyFont="1" applyAlignment="1">
      <alignment/>
    </xf>
    <xf numFmtId="168" fontId="0" fillId="0" borderId="0" xfId="17" applyNumberFormat="1" applyFont="1" applyAlignment="1">
      <alignment horizontal="center"/>
    </xf>
    <xf numFmtId="0" fontId="0" fillId="0" borderId="4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168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177" fontId="0" fillId="0" borderId="0" xfId="19" applyNumberFormat="1" applyAlignment="1">
      <alignment/>
    </xf>
    <xf numFmtId="166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164" fontId="0" fillId="0" borderId="0" xfId="17" applyNumberFormat="1" applyFont="1" applyAlignment="1">
      <alignment/>
    </xf>
    <xf numFmtId="164" fontId="0" fillId="0" borderId="0" xfId="17" applyNumberFormat="1" applyAlignment="1">
      <alignment/>
    </xf>
    <xf numFmtId="0" fontId="0" fillId="0" borderId="0" xfId="0" applyBorder="1" applyAlignment="1">
      <alignment horizontal="center"/>
    </xf>
    <xf numFmtId="168" fontId="0" fillId="0" borderId="0" xfId="0" applyNumberFormat="1" applyAlignment="1">
      <alignment/>
    </xf>
    <xf numFmtId="165" fontId="5" fillId="0" borderId="0" xfId="17" applyNumberFormat="1" applyFont="1" applyAlignment="1">
      <alignment/>
    </xf>
    <xf numFmtId="0" fontId="0" fillId="0" borderId="0" xfId="0" applyNumberFormat="1" applyFont="1" applyAlignment="1">
      <alignment/>
    </xf>
    <xf numFmtId="41" fontId="0" fillId="0" borderId="0" xfId="17" applyNumberFormat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Font="1" applyAlignment="1">
      <alignment/>
    </xf>
    <xf numFmtId="169" fontId="0" fillId="0" borderId="0" xfId="17" applyNumberFormat="1" applyAlignment="1">
      <alignment/>
    </xf>
    <xf numFmtId="169" fontId="8" fillId="0" borderId="0" xfId="17" applyNumberFormat="1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ont="1" applyAlignment="1">
      <alignment horizontal="left"/>
    </xf>
    <xf numFmtId="165" fontId="0" fillId="0" borderId="0" xfId="19" applyNumberFormat="1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4" fillId="0" borderId="0" xfId="0" applyFont="1" applyAlignment="1">
      <alignment/>
    </xf>
    <xf numFmtId="165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5" fillId="0" borderId="0" xfId="19" applyNumberFormat="1" applyFon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4" xfId="0" applyFont="1" applyBorder="1" applyAlignment="1">
      <alignment horizontal="center"/>
    </xf>
    <xf numFmtId="169" fontId="0" fillId="0" borderId="0" xfId="17" applyNumberFormat="1" applyAlignment="1">
      <alignment/>
    </xf>
    <xf numFmtId="41" fontId="0" fillId="0" borderId="0" xfId="17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165" fontId="5" fillId="0" borderId="9" xfId="0" applyNumberFormat="1" applyFont="1" applyBorder="1" applyAlignment="1">
      <alignment/>
    </xf>
    <xf numFmtId="165" fontId="5" fillId="0" borderId="9" xfId="17" applyNumberFormat="1" applyFont="1" applyBorder="1" applyAlignment="1">
      <alignment/>
    </xf>
    <xf numFmtId="165" fontId="5" fillId="0" borderId="9" xfId="19" applyNumberFormat="1" applyFont="1" applyBorder="1" applyAlignment="1">
      <alignment/>
    </xf>
    <xf numFmtId="37" fontId="0" fillId="0" borderId="10" xfId="19" applyNumberFormat="1" applyFont="1" applyBorder="1" applyAlignment="1">
      <alignment/>
    </xf>
    <xf numFmtId="177" fontId="0" fillId="0" borderId="10" xfId="19" applyNumberFormat="1" applyFont="1" applyBorder="1" applyAlignment="1">
      <alignment/>
    </xf>
    <xf numFmtId="165" fontId="0" fillId="0" borderId="10" xfId="19" applyNumberFormat="1" applyFont="1" applyBorder="1" applyAlignment="1">
      <alignment/>
    </xf>
    <xf numFmtId="0" fontId="2" fillId="0" borderId="10" xfId="0" applyFont="1" applyBorder="1" applyAlignment="1">
      <alignment/>
    </xf>
    <xf numFmtId="41" fontId="0" fillId="0" borderId="4" xfId="17" applyNumberFormat="1" applyBorder="1" applyAlignment="1">
      <alignment/>
    </xf>
    <xf numFmtId="166" fontId="0" fillId="0" borderId="4" xfId="0" applyNumberFormat="1" applyFont="1" applyBorder="1" applyAlignment="1">
      <alignment/>
    </xf>
    <xf numFmtId="177" fontId="0" fillId="0" borderId="4" xfId="19" applyNumberFormat="1" applyBorder="1" applyAlignment="1">
      <alignment/>
    </xf>
    <xf numFmtId="177" fontId="0" fillId="0" borderId="0" xfId="19" applyNumberFormat="1" applyFont="1" applyAlignment="1">
      <alignment/>
    </xf>
    <xf numFmtId="177" fontId="0" fillId="0" borderId="4" xfId="19" applyNumberFormat="1" applyFont="1" applyBorder="1" applyAlignment="1">
      <alignment/>
    </xf>
    <xf numFmtId="41" fontId="0" fillId="0" borderId="4" xfId="17" applyNumberForma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4">
    <cellStyle name="Normal" xfId="0"/>
    <cellStyle name="assumption" xfId="15"/>
    <cellStyle name="assumptions" xfId="16"/>
    <cellStyle name="Comma" xfId="17"/>
    <cellStyle name="Comma [0]" xfId="18"/>
    <cellStyle name="Currency" xfId="19"/>
    <cellStyle name="Currency [0]" xfId="20"/>
    <cellStyle name="Followed Hyperlink" xfId="21"/>
    <cellStyle name="Given" xfId="22"/>
    <cellStyle name="header" xfId="23"/>
    <cellStyle name="Hyperlink" xfId="24"/>
    <cellStyle name="Percent" xfId="25"/>
    <cellStyle name="topline" xfId="26"/>
    <cellStyle name="underscore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 1
Net Change in USPS Contribution and Total WMB Discounts
(Response to WMB/OCA-T1-1(g):  Elasticities -0.1299 and -0.1115)</a:t>
            </a:r>
          </a:p>
        </c:rich>
      </c:tx>
      <c:layout>
        <c:manualLayout>
          <c:xMode val="factor"/>
          <c:yMode val="factor"/>
          <c:x val="-0.00475"/>
          <c:y val="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705"/>
          <c:w val="0.9755"/>
          <c:h val="0.724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'Year 1'!$B$19:$B$189</c:f>
              <c:numCache/>
            </c:numRef>
          </c:cat>
          <c:val>
            <c:numRef>
              <c:f>'Year 1'!$D$19:$D$189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'Year 1'!$B$19:$B$189</c:f>
              <c:numCache/>
            </c:numRef>
          </c:cat>
          <c:val>
            <c:numRef>
              <c:f>'Year 1'!$E$19:$E$189</c:f>
              <c:numCache/>
            </c:numRef>
          </c:val>
          <c:smooth val="0"/>
        </c:ser>
        <c:axId val="55628746"/>
        <c:axId val="30896667"/>
      </c:lineChart>
      <c:catAx>
        <c:axId val="55628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Actual Volume (million)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0896667"/>
        <c:crosses val="autoZero"/>
        <c:auto val="1"/>
        <c:lblOffset val="100"/>
        <c:tickLblSkip val="10"/>
        <c:tickMarkSkip val="5"/>
        <c:noMultiLvlLbl val="0"/>
      </c:catAx>
      <c:valAx>
        <c:axId val="30896667"/>
        <c:scaling>
          <c:orientation val="minMax"/>
          <c:max val="9500000"/>
          <c:min val="-3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28746"/>
        <c:crossesAt val="1"/>
        <c:crossBetween val="midCat"/>
        <c:dispUnits/>
        <c:majorUnit val="1000000"/>
        <c:minorUnit val="10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 1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Net Change in USPS Contribution and Total WMB Discounts
(Response to WMB/OCA-T1-1(g):  Elasticities -0.1299 and -0.1115)</a:t>
            </a:r>
          </a:p>
        </c:rich>
      </c:tx>
      <c:layout>
        <c:manualLayout>
          <c:xMode val="factor"/>
          <c:yMode val="factor"/>
          <c:x val="-0.00475"/>
          <c:y val="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6625"/>
          <c:w val="0.97375"/>
          <c:h val="0.73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'Year 1'!$B$19:$B$189</c:f>
              <c:numCache>
                <c:ptCount val="171"/>
                <c:pt idx="0">
                  <c:v>490</c:v>
                </c:pt>
                <c:pt idx="1">
                  <c:v>491</c:v>
                </c:pt>
                <c:pt idx="2">
                  <c:v>492</c:v>
                </c:pt>
                <c:pt idx="3">
                  <c:v>493</c:v>
                </c:pt>
                <c:pt idx="4">
                  <c:v>494</c:v>
                </c:pt>
                <c:pt idx="5">
                  <c:v>495</c:v>
                </c:pt>
                <c:pt idx="6">
                  <c:v>496</c:v>
                </c:pt>
                <c:pt idx="7">
                  <c:v>497</c:v>
                </c:pt>
                <c:pt idx="8">
                  <c:v>498</c:v>
                </c:pt>
                <c:pt idx="9">
                  <c:v>499</c:v>
                </c:pt>
                <c:pt idx="10">
                  <c:v>500</c:v>
                </c:pt>
                <c:pt idx="11">
                  <c:v>501</c:v>
                </c:pt>
                <c:pt idx="12">
                  <c:v>502</c:v>
                </c:pt>
                <c:pt idx="13">
                  <c:v>503</c:v>
                </c:pt>
                <c:pt idx="14">
                  <c:v>504</c:v>
                </c:pt>
                <c:pt idx="15">
                  <c:v>505</c:v>
                </c:pt>
                <c:pt idx="16">
                  <c:v>506</c:v>
                </c:pt>
                <c:pt idx="17">
                  <c:v>507</c:v>
                </c:pt>
                <c:pt idx="18">
                  <c:v>508</c:v>
                </c:pt>
                <c:pt idx="19">
                  <c:v>509</c:v>
                </c:pt>
                <c:pt idx="20">
                  <c:v>510</c:v>
                </c:pt>
                <c:pt idx="21">
                  <c:v>511</c:v>
                </c:pt>
                <c:pt idx="22">
                  <c:v>512</c:v>
                </c:pt>
                <c:pt idx="23">
                  <c:v>513</c:v>
                </c:pt>
                <c:pt idx="24">
                  <c:v>514</c:v>
                </c:pt>
                <c:pt idx="25">
                  <c:v>515</c:v>
                </c:pt>
                <c:pt idx="26">
                  <c:v>516</c:v>
                </c:pt>
                <c:pt idx="27">
                  <c:v>517</c:v>
                </c:pt>
                <c:pt idx="28">
                  <c:v>518</c:v>
                </c:pt>
                <c:pt idx="29">
                  <c:v>519</c:v>
                </c:pt>
                <c:pt idx="30">
                  <c:v>520</c:v>
                </c:pt>
                <c:pt idx="31">
                  <c:v>521</c:v>
                </c:pt>
                <c:pt idx="32">
                  <c:v>522</c:v>
                </c:pt>
                <c:pt idx="33">
                  <c:v>523</c:v>
                </c:pt>
                <c:pt idx="34">
                  <c:v>524</c:v>
                </c:pt>
                <c:pt idx="35">
                  <c:v>525</c:v>
                </c:pt>
                <c:pt idx="36">
                  <c:v>526</c:v>
                </c:pt>
                <c:pt idx="37">
                  <c:v>527</c:v>
                </c:pt>
                <c:pt idx="38">
                  <c:v>528</c:v>
                </c:pt>
                <c:pt idx="39">
                  <c:v>529</c:v>
                </c:pt>
                <c:pt idx="40">
                  <c:v>530</c:v>
                </c:pt>
                <c:pt idx="41">
                  <c:v>531</c:v>
                </c:pt>
                <c:pt idx="42">
                  <c:v>532</c:v>
                </c:pt>
                <c:pt idx="43">
                  <c:v>533</c:v>
                </c:pt>
                <c:pt idx="44">
                  <c:v>534</c:v>
                </c:pt>
                <c:pt idx="45">
                  <c:v>535</c:v>
                </c:pt>
                <c:pt idx="46">
                  <c:v>536</c:v>
                </c:pt>
                <c:pt idx="47">
                  <c:v>537</c:v>
                </c:pt>
                <c:pt idx="48">
                  <c:v>538</c:v>
                </c:pt>
                <c:pt idx="49">
                  <c:v>539</c:v>
                </c:pt>
                <c:pt idx="50">
                  <c:v>540</c:v>
                </c:pt>
                <c:pt idx="51">
                  <c:v>541</c:v>
                </c:pt>
                <c:pt idx="52">
                  <c:v>542</c:v>
                </c:pt>
                <c:pt idx="53">
                  <c:v>543</c:v>
                </c:pt>
                <c:pt idx="54">
                  <c:v>544</c:v>
                </c:pt>
                <c:pt idx="55">
                  <c:v>545</c:v>
                </c:pt>
                <c:pt idx="56">
                  <c:v>546</c:v>
                </c:pt>
                <c:pt idx="57">
                  <c:v>547</c:v>
                </c:pt>
                <c:pt idx="58">
                  <c:v>548</c:v>
                </c:pt>
                <c:pt idx="59">
                  <c:v>549</c:v>
                </c:pt>
                <c:pt idx="60">
                  <c:v>550</c:v>
                </c:pt>
                <c:pt idx="61">
                  <c:v>551</c:v>
                </c:pt>
                <c:pt idx="62">
                  <c:v>552</c:v>
                </c:pt>
                <c:pt idx="63">
                  <c:v>553</c:v>
                </c:pt>
                <c:pt idx="64">
                  <c:v>554</c:v>
                </c:pt>
                <c:pt idx="65">
                  <c:v>555</c:v>
                </c:pt>
                <c:pt idx="66">
                  <c:v>556</c:v>
                </c:pt>
                <c:pt idx="67">
                  <c:v>557</c:v>
                </c:pt>
                <c:pt idx="68">
                  <c:v>558</c:v>
                </c:pt>
                <c:pt idx="69">
                  <c:v>559</c:v>
                </c:pt>
                <c:pt idx="70">
                  <c:v>560</c:v>
                </c:pt>
                <c:pt idx="71">
                  <c:v>561</c:v>
                </c:pt>
                <c:pt idx="72">
                  <c:v>562</c:v>
                </c:pt>
                <c:pt idx="73">
                  <c:v>563</c:v>
                </c:pt>
                <c:pt idx="74">
                  <c:v>564</c:v>
                </c:pt>
                <c:pt idx="75">
                  <c:v>565</c:v>
                </c:pt>
                <c:pt idx="76">
                  <c:v>566</c:v>
                </c:pt>
                <c:pt idx="77">
                  <c:v>567</c:v>
                </c:pt>
                <c:pt idx="78">
                  <c:v>568</c:v>
                </c:pt>
                <c:pt idx="79">
                  <c:v>569</c:v>
                </c:pt>
                <c:pt idx="80">
                  <c:v>570</c:v>
                </c:pt>
                <c:pt idx="81">
                  <c:v>571</c:v>
                </c:pt>
                <c:pt idx="82">
                  <c:v>572</c:v>
                </c:pt>
                <c:pt idx="83">
                  <c:v>573</c:v>
                </c:pt>
                <c:pt idx="84">
                  <c:v>574</c:v>
                </c:pt>
                <c:pt idx="85">
                  <c:v>575</c:v>
                </c:pt>
                <c:pt idx="86">
                  <c:v>576</c:v>
                </c:pt>
                <c:pt idx="87">
                  <c:v>577</c:v>
                </c:pt>
                <c:pt idx="88">
                  <c:v>578</c:v>
                </c:pt>
                <c:pt idx="89">
                  <c:v>579</c:v>
                </c:pt>
                <c:pt idx="90">
                  <c:v>580</c:v>
                </c:pt>
                <c:pt idx="91">
                  <c:v>581</c:v>
                </c:pt>
                <c:pt idx="92">
                  <c:v>582</c:v>
                </c:pt>
                <c:pt idx="93">
                  <c:v>583</c:v>
                </c:pt>
                <c:pt idx="94">
                  <c:v>584</c:v>
                </c:pt>
                <c:pt idx="95">
                  <c:v>585</c:v>
                </c:pt>
                <c:pt idx="96">
                  <c:v>586</c:v>
                </c:pt>
                <c:pt idx="97">
                  <c:v>587</c:v>
                </c:pt>
                <c:pt idx="98">
                  <c:v>588</c:v>
                </c:pt>
                <c:pt idx="99">
                  <c:v>589</c:v>
                </c:pt>
                <c:pt idx="100">
                  <c:v>590</c:v>
                </c:pt>
                <c:pt idx="101">
                  <c:v>591</c:v>
                </c:pt>
                <c:pt idx="102">
                  <c:v>592</c:v>
                </c:pt>
                <c:pt idx="103">
                  <c:v>593</c:v>
                </c:pt>
                <c:pt idx="104">
                  <c:v>594</c:v>
                </c:pt>
                <c:pt idx="105">
                  <c:v>595</c:v>
                </c:pt>
                <c:pt idx="106">
                  <c:v>596</c:v>
                </c:pt>
                <c:pt idx="107">
                  <c:v>597</c:v>
                </c:pt>
                <c:pt idx="108">
                  <c:v>598</c:v>
                </c:pt>
                <c:pt idx="109">
                  <c:v>599</c:v>
                </c:pt>
                <c:pt idx="110">
                  <c:v>600</c:v>
                </c:pt>
                <c:pt idx="111">
                  <c:v>601</c:v>
                </c:pt>
                <c:pt idx="112">
                  <c:v>602</c:v>
                </c:pt>
                <c:pt idx="113">
                  <c:v>603</c:v>
                </c:pt>
                <c:pt idx="114">
                  <c:v>604</c:v>
                </c:pt>
                <c:pt idx="115">
                  <c:v>605</c:v>
                </c:pt>
                <c:pt idx="116">
                  <c:v>606</c:v>
                </c:pt>
                <c:pt idx="117">
                  <c:v>607</c:v>
                </c:pt>
                <c:pt idx="118">
                  <c:v>608</c:v>
                </c:pt>
                <c:pt idx="119">
                  <c:v>609</c:v>
                </c:pt>
                <c:pt idx="120">
                  <c:v>610</c:v>
                </c:pt>
                <c:pt idx="121">
                  <c:v>611</c:v>
                </c:pt>
                <c:pt idx="122">
                  <c:v>612</c:v>
                </c:pt>
                <c:pt idx="123">
                  <c:v>613</c:v>
                </c:pt>
                <c:pt idx="124">
                  <c:v>614</c:v>
                </c:pt>
                <c:pt idx="125">
                  <c:v>615</c:v>
                </c:pt>
                <c:pt idx="126">
                  <c:v>616</c:v>
                </c:pt>
                <c:pt idx="127">
                  <c:v>617</c:v>
                </c:pt>
                <c:pt idx="128">
                  <c:v>618</c:v>
                </c:pt>
                <c:pt idx="129">
                  <c:v>619</c:v>
                </c:pt>
                <c:pt idx="130">
                  <c:v>620</c:v>
                </c:pt>
                <c:pt idx="131">
                  <c:v>621</c:v>
                </c:pt>
                <c:pt idx="132">
                  <c:v>622</c:v>
                </c:pt>
                <c:pt idx="133">
                  <c:v>623</c:v>
                </c:pt>
                <c:pt idx="134">
                  <c:v>624</c:v>
                </c:pt>
                <c:pt idx="135">
                  <c:v>625</c:v>
                </c:pt>
                <c:pt idx="136">
                  <c:v>626</c:v>
                </c:pt>
                <c:pt idx="137">
                  <c:v>627</c:v>
                </c:pt>
                <c:pt idx="138">
                  <c:v>628</c:v>
                </c:pt>
                <c:pt idx="139">
                  <c:v>629</c:v>
                </c:pt>
                <c:pt idx="140">
                  <c:v>630</c:v>
                </c:pt>
                <c:pt idx="141">
                  <c:v>631</c:v>
                </c:pt>
                <c:pt idx="142">
                  <c:v>632</c:v>
                </c:pt>
                <c:pt idx="143">
                  <c:v>633</c:v>
                </c:pt>
                <c:pt idx="144">
                  <c:v>634</c:v>
                </c:pt>
                <c:pt idx="145">
                  <c:v>635</c:v>
                </c:pt>
                <c:pt idx="146">
                  <c:v>636</c:v>
                </c:pt>
                <c:pt idx="147">
                  <c:v>637</c:v>
                </c:pt>
                <c:pt idx="148">
                  <c:v>638</c:v>
                </c:pt>
                <c:pt idx="149">
                  <c:v>639</c:v>
                </c:pt>
                <c:pt idx="150">
                  <c:v>640</c:v>
                </c:pt>
                <c:pt idx="151">
                  <c:v>641</c:v>
                </c:pt>
                <c:pt idx="152">
                  <c:v>642</c:v>
                </c:pt>
                <c:pt idx="153">
                  <c:v>643</c:v>
                </c:pt>
                <c:pt idx="154">
                  <c:v>644</c:v>
                </c:pt>
                <c:pt idx="155">
                  <c:v>645</c:v>
                </c:pt>
                <c:pt idx="156">
                  <c:v>646</c:v>
                </c:pt>
                <c:pt idx="157">
                  <c:v>647</c:v>
                </c:pt>
                <c:pt idx="158">
                  <c:v>648</c:v>
                </c:pt>
                <c:pt idx="159">
                  <c:v>649</c:v>
                </c:pt>
                <c:pt idx="160">
                  <c:v>650</c:v>
                </c:pt>
                <c:pt idx="161">
                  <c:v>651</c:v>
                </c:pt>
                <c:pt idx="162">
                  <c:v>652</c:v>
                </c:pt>
                <c:pt idx="163">
                  <c:v>653</c:v>
                </c:pt>
                <c:pt idx="164">
                  <c:v>654</c:v>
                </c:pt>
                <c:pt idx="165">
                  <c:v>655</c:v>
                </c:pt>
                <c:pt idx="166">
                  <c:v>656</c:v>
                </c:pt>
                <c:pt idx="167">
                  <c:v>657</c:v>
                </c:pt>
                <c:pt idx="168">
                  <c:v>658</c:v>
                </c:pt>
                <c:pt idx="169">
                  <c:v>659</c:v>
                </c:pt>
                <c:pt idx="170">
                  <c:v>660</c:v>
                </c:pt>
              </c:numCache>
            </c:numRef>
          </c:cat>
          <c:val>
            <c:numRef>
              <c:f>'Year 1'!$D$19:$D$189</c:f>
              <c:numCache>
                <c:ptCount val="171"/>
                <c:pt idx="0">
                  <c:v>0</c:v>
                </c:pt>
                <c:pt idx="1">
                  <c:v>2566294.6097266995</c:v>
                </c:pt>
                <c:pt idx="2">
                  <c:v>2536083.3971192185</c:v>
                </c:pt>
                <c:pt idx="3">
                  <c:v>2505872.184511731</c:v>
                </c:pt>
                <c:pt idx="4">
                  <c:v>2475660.9719042564</c:v>
                </c:pt>
                <c:pt idx="5">
                  <c:v>2445449.7592967753</c:v>
                </c:pt>
                <c:pt idx="6">
                  <c:v>2415238.5466892943</c:v>
                </c:pt>
                <c:pt idx="7">
                  <c:v>2385027.334081807</c:v>
                </c:pt>
                <c:pt idx="8">
                  <c:v>2354816.121474332</c:v>
                </c:pt>
                <c:pt idx="9">
                  <c:v>2324604.9088668516</c:v>
                </c:pt>
                <c:pt idx="10">
                  <c:v>2044393.696259364</c:v>
                </c:pt>
                <c:pt idx="11">
                  <c:v>2014182.483651883</c:v>
                </c:pt>
                <c:pt idx="12">
                  <c:v>1983971.271044402</c:v>
                </c:pt>
                <c:pt idx="13">
                  <c:v>1953760.0584369274</c:v>
                </c:pt>
                <c:pt idx="14">
                  <c:v>1923548.8458294398</c:v>
                </c:pt>
                <c:pt idx="15">
                  <c:v>1893337.6332219588</c:v>
                </c:pt>
                <c:pt idx="16">
                  <c:v>2245577.048576027</c:v>
                </c:pt>
                <c:pt idx="17">
                  <c:v>2211131.548672028</c:v>
                </c:pt>
                <c:pt idx="18">
                  <c:v>2176686.048768028</c:v>
                </c:pt>
                <c:pt idx="19">
                  <c:v>2142240.548864029</c:v>
                </c:pt>
                <c:pt idx="20">
                  <c:v>2107795.048960029</c:v>
                </c:pt>
                <c:pt idx="21">
                  <c:v>2073349.5490560236</c:v>
                </c:pt>
                <c:pt idx="22">
                  <c:v>2038904.0491520304</c:v>
                </c:pt>
                <c:pt idx="23">
                  <c:v>2004458.5492480248</c:v>
                </c:pt>
                <c:pt idx="24">
                  <c:v>1970013.049344025</c:v>
                </c:pt>
                <c:pt idx="25">
                  <c:v>1935567.5494400319</c:v>
                </c:pt>
                <c:pt idx="26">
                  <c:v>1901122.0495360263</c:v>
                </c:pt>
                <c:pt idx="27">
                  <c:v>1866676.549632033</c:v>
                </c:pt>
                <c:pt idx="28">
                  <c:v>1832231.0497280273</c:v>
                </c:pt>
                <c:pt idx="29">
                  <c:v>1797785.5498240278</c:v>
                </c:pt>
                <c:pt idx="30">
                  <c:v>1763340.0499200348</c:v>
                </c:pt>
                <c:pt idx="31">
                  <c:v>2136199.5362359923</c:v>
                </c:pt>
                <c:pt idx="32">
                  <c:v>2097545.4086663853</c:v>
                </c:pt>
                <c:pt idx="33">
                  <c:v>2058891.2810967783</c:v>
                </c:pt>
                <c:pt idx="34">
                  <c:v>2020237.1535271774</c:v>
                </c:pt>
                <c:pt idx="35">
                  <c:v>1981583.0259575704</c:v>
                </c:pt>
                <c:pt idx="36">
                  <c:v>1942928.8983879695</c:v>
                </c:pt>
                <c:pt idx="37">
                  <c:v>1904274.770818362</c:v>
                </c:pt>
                <c:pt idx="38">
                  <c:v>1865620.643248761</c:v>
                </c:pt>
                <c:pt idx="39">
                  <c:v>1826966.515679154</c:v>
                </c:pt>
                <c:pt idx="40">
                  <c:v>1788312.3881095531</c:v>
                </c:pt>
                <c:pt idx="41">
                  <c:v>1749658.2605399461</c:v>
                </c:pt>
                <c:pt idx="42">
                  <c:v>1711004.132970339</c:v>
                </c:pt>
                <c:pt idx="43">
                  <c:v>1672350.0054007377</c:v>
                </c:pt>
                <c:pt idx="44">
                  <c:v>1633695.8778311305</c:v>
                </c:pt>
                <c:pt idx="45">
                  <c:v>1595041.7502615298</c:v>
                </c:pt>
                <c:pt idx="46">
                  <c:v>1556387.6226919226</c:v>
                </c:pt>
                <c:pt idx="47">
                  <c:v>1517733.4951223154</c:v>
                </c:pt>
                <c:pt idx="48">
                  <c:v>1479079.3675527144</c:v>
                </c:pt>
                <c:pt idx="49">
                  <c:v>1440425.2399831074</c:v>
                </c:pt>
                <c:pt idx="50">
                  <c:v>1401771.1124135065</c:v>
                </c:pt>
                <c:pt idx="51">
                  <c:v>1363116.9848438995</c:v>
                </c:pt>
                <c:pt idx="52">
                  <c:v>1324462.8572742925</c:v>
                </c:pt>
                <c:pt idx="53">
                  <c:v>1285808.729704691</c:v>
                </c:pt>
                <c:pt idx="54">
                  <c:v>1247154.602135084</c:v>
                </c:pt>
                <c:pt idx="55">
                  <c:v>1208500.4745654832</c:v>
                </c:pt>
                <c:pt idx="56">
                  <c:v>1169846.3469958762</c:v>
                </c:pt>
                <c:pt idx="57">
                  <c:v>1131192.2194262687</c:v>
                </c:pt>
                <c:pt idx="58">
                  <c:v>1092538.0918566682</c:v>
                </c:pt>
                <c:pt idx="59">
                  <c:v>1053883.9642870673</c:v>
                </c:pt>
                <c:pt idx="60">
                  <c:v>1015229.8367174536</c:v>
                </c:pt>
                <c:pt idx="61">
                  <c:v>976575.7091478526</c:v>
                </c:pt>
                <c:pt idx="62">
                  <c:v>937921.5815782521</c:v>
                </c:pt>
                <c:pt idx="63">
                  <c:v>899267.4540086384</c:v>
                </c:pt>
                <c:pt idx="64">
                  <c:v>860613.3264390375</c:v>
                </c:pt>
                <c:pt idx="65">
                  <c:v>821959.1988694367</c:v>
                </c:pt>
                <c:pt idx="66">
                  <c:v>783305.0712998232</c:v>
                </c:pt>
                <c:pt idx="67">
                  <c:v>744650.9437302225</c:v>
                </c:pt>
                <c:pt idx="68">
                  <c:v>705996.8161606216</c:v>
                </c:pt>
                <c:pt idx="69">
                  <c:v>667342.6885910206</c:v>
                </c:pt>
                <c:pt idx="70">
                  <c:v>628688.5610214071</c:v>
                </c:pt>
                <c:pt idx="71">
                  <c:v>1044742.0888155133</c:v>
                </c:pt>
                <c:pt idx="72">
                  <c:v>1001907.4044818513</c:v>
                </c:pt>
                <c:pt idx="73">
                  <c:v>959072.7201481892</c:v>
                </c:pt>
                <c:pt idx="74">
                  <c:v>916238.035814527</c:v>
                </c:pt>
                <c:pt idx="75">
                  <c:v>873403.3514808649</c:v>
                </c:pt>
                <c:pt idx="76">
                  <c:v>830568.6671471966</c:v>
                </c:pt>
                <c:pt idx="77">
                  <c:v>787733.9828135343</c:v>
                </c:pt>
                <c:pt idx="78">
                  <c:v>744899.2984798723</c:v>
                </c:pt>
                <c:pt idx="79">
                  <c:v>702064.6141462103</c:v>
                </c:pt>
                <c:pt idx="80">
                  <c:v>659229.9298125482</c:v>
                </c:pt>
                <c:pt idx="81">
                  <c:v>616395.2454788862</c:v>
                </c:pt>
                <c:pt idx="82">
                  <c:v>573560.5611452241</c:v>
                </c:pt>
                <c:pt idx="83">
                  <c:v>530725.8768115621</c:v>
                </c:pt>
                <c:pt idx="84">
                  <c:v>487891.19247790007</c:v>
                </c:pt>
                <c:pt idx="85">
                  <c:v>445056.5081442443</c:v>
                </c:pt>
                <c:pt idx="86">
                  <c:v>402221.8238105823</c:v>
                </c:pt>
                <c:pt idx="87">
                  <c:v>359387.1394769137</c:v>
                </c:pt>
                <c:pt idx="88">
                  <c:v>316552.455143258</c:v>
                </c:pt>
                <c:pt idx="89">
                  <c:v>273717.77080960246</c:v>
                </c:pt>
                <c:pt idx="90">
                  <c:v>230883.0864759211</c:v>
                </c:pt>
                <c:pt idx="91">
                  <c:v>188048.4021422658</c:v>
                </c:pt>
                <c:pt idx="92">
                  <c:v>145213.7178085968</c:v>
                </c:pt>
                <c:pt idx="93">
                  <c:v>102379.03347494127</c:v>
                </c:pt>
                <c:pt idx="94">
                  <c:v>59544.349141272716</c:v>
                </c:pt>
                <c:pt idx="95">
                  <c:v>16709.6648076172</c:v>
                </c:pt>
                <c:pt idx="96">
                  <c:v>-26125.019526051357</c:v>
                </c:pt>
                <c:pt idx="97">
                  <c:v>-68959.70385970687</c:v>
                </c:pt>
                <c:pt idx="98">
                  <c:v>-111794.38819336239</c:v>
                </c:pt>
                <c:pt idx="99">
                  <c:v>-154629.07252703095</c:v>
                </c:pt>
                <c:pt idx="100">
                  <c:v>-197463.75686068647</c:v>
                </c:pt>
                <c:pt idx="101">
                  <c:v>-240298.44119435502</c:v>
                </c:pt>
                <c:pt idx="102">
                  <c:v>-283133.125528011</c:v>
                </c:pt>
                <c:pt idx="103">
                  <c:v>-325967.8098616791</c:v>
                </c:pt>
                <c:pt idx="104">
                  <c:v>-368802.49419534765</c:v>
                </c:pt>
                <c:pt idx="105">
                  <c:v>-411637.17852900364</c:v>
                </c:pt>
                <c:pt idx="106">
                  <c:v>-454471.8628626717</c:v>
                </c:pt>
                <c:pt idx="107">
                  <c:v>-497306.5471963277</c:v>
                </c:pt>
                <c:pt idx="108">
                  <c:v>-540141.2315299963</c:v>
                </c:pt>
                <c:pt idx="109">
                  <c:v>-582975.9158636518</c:v>
                </c:pt>
                <c:pt idx="110">
                  <c:v>-625810.6001973203</c:v>
                </c:pt>
                <c:pt idx="111">
                  <c:v>-668645.2845309763</c:v>
                </c:pt>
                <c:pt idx="112">
                  <c:v>-711479.9688646444</c:v>
                </c:pt>
                <c:pt idx="113">
                  <c:v>-754314.6531983004</c:v>
                </c:pt>
                <c:pt idx="114">
                  <c:v>-797149.3375319559</c:v>
                </c:pt>
                <c:pt idx="115">
                  <c:v>-839984.021865624</c:v>
                </c:pt>
                <c:pt idx="116">
                  <c:v>-882818.70619928</c:v>
                </c:pt>
                <c:pt idx="117">
                  <c:v>-925653.3905329485</c:v>
                </c:pt>
                <c:pt idx="118">
                  <c:v>-968488.0748666166</c:v>
                </c:pt>
                <c:pt idx="119">
                  <c:v>-1011322.7592002852</c:v>
                </c:pt>
                <c:pt idx="120">
                  <c:v>-1054157.4435339412</c:v>
                </c:pt>
                <c:pt idx="121">
                  <c:v>-1096992.1278675972</c:v>
                </c:pt>
                <c:pt idx="122">
                  <c:v>-1139826.8122012652</c:v>
                </c:pt>
                <c:pt idx="123">
                  <c:v>-1182661.4965349208</c:v>
                </c:pt>
                <c:pt idx="124">
                  <c:v>-1225496.1808685898</c:v>
                </c:pt>
                <c:pt idx="125">
                  <c:v>-1268330.8652022448</c:v>
                </c:pt>
                <c:pt idx="126">
                  <c:v>-1311165.5495359134</c:v>
                </c:pt>
                <c:pt idx="127">
                  <c:v>-1354000.2338695694</c:v>
                </c:pt>
                <c:pt idx="128">
                  <c:v>-1396834.9182032375</c:v>
                </c:pt>
                <c:pt idx="129">
                  <c:v>-1439669.6025368934</c:v>
                </c:pt>
                <c:pt idx="130">
                  <c:v>-1482504.286870549</c:v>
                </c:pt>
                <c:pt idx="131">
                  <c:v>-1525338.9712042175</c:v>
                </c:pt>
                <c:pt idx="132">
                  <c:v>-1568173.655537886</c:v>
                </c:pt>
                <c:pt idx="133">
                  <c:v>-1611008.3398715546</c:v>
                </c:pt>
                <c:pt idx="134">
                  <c:v>-1653843.0242052102</c:v>
                </c:pt>
                <c:pt idx="135">
                  <c:v>-1696677.7085388792</c:v>
                </c:pt>
                <c:pt idx="136">
                  <c:v>-1739512.3928725342</c:v>
                </c:pt>
                <c:pt idx="137">
                  <c:v>-1782347.0772061902</c:v>
                </c:pt>
                <c:pt idx="138">
                  <c:v>-1825181.7615398583</c:v>
                </c:pt>
                <c:pt idx="139">
                  <c:v>-1868016.4458735143</c:v>
                </c:pt>
                <c:pt idx="140">
                  <c:v>-1910851.1302071824</c:v>
                </c:pt>
                <c:pt idx="141">
                  <c:v>-1953685.8145408384</c:v>
                </c:pt>
                <c:pt idx="142">
                  <c:v>-1996520.498874507</c:v>
                </c:pt>
                <c:pt idx="143">
                  <c:v>-2039355.1832081624</c:v>
                </c:pt>
                <c:pt idx="144">
                  <c:v>-2082189.867541831</c:v>
                </c:pt>
                <c:pt idx="145">
                  <c:v>-2125024.5518754865</c:v>
                </c:pt>
                <c:pt idx="146">
                  <c:v>-2167859.236209155</c:v>
                </c:pt>
                <c:pt idx="147">
                  <c:v>-2210693.9205428236</c:v>
                </c:pt>
                <c:pt idx="148">
                  <c:v>-2253528.604876479</c:v>
                </c:pt>
                <c:pt idx="149">
                  <c:v>-2296363.2892101477</c:v>
                </c:pt>
                <c:pt idx="150">
                  <c:v>-2339197.9735438027</c:v>
                </c:pt>
                <c:pt idx="151">
                  <c:v>-2382032.6578774718</c:v>
                </c:pt>
                <c:pt idx="152">
                  <c:v>-2424867.3422111277</c:v>
                </c:pt>
                <c:pt idx="153">
                  <c:v>-2467702.0265447833</c:v>
                </c:pt>
                <c:pt idx="154">
                  <c:v>-2510536.710878452</c:v>
                </c:pt>
                <c:pt idx="155">
                  <c:v>-2553371.3952121073</c:v>
                </c:pt>
                <c:pt idx="156">
                  <c:v>-2596206.079545776</c:v>
                </c:pt>
                <c:pt idx="157">
                  <c:v>-2639040.763879431</c:v>
                </c:pt>
                <c:pt idx="158">
                  <c:v>-2681875.4482131004</c:v>
                </c:pt>
                <c:pt idx="159">
                  <c:v>-2724710.1325467685</c:v>
                </c:pt>
                <c:pt idx="160">
                  <c:v>-2767544.816880437</c:v>
                </c:pt>
                <c:pt idx="161">
                  <c:v>-2810379.501214093</c:v>
                </c:pt>
                <c:pt idx="162">
                  <c:v>-2853214.1855477486</c:v>
                </c:pt>
                <c:pt idx="163">
                  <c:v>-2896048.869881416</c:v>
                </c:pt>
                <c:pt idx="164">
                  <c:v>-2938883.5542150727</c:v>
                </c:pt>
                <c:pt idx="165">
                  <c:v>-2981718.238548741</c:v>
                </c:pt>
                <c:pt idx="166">
                  <c:v>-3024552.9228823963</c:v>
                </c:pt>
                <c:pt idx="167">
                  <c:v>-3067387.6072160653</c:v>
                </c:pt>
                <c:pt idx="168">
                  <c:v>-3110222.2915497213</c:v>
                </c:pt>
                <c:pt idx="169">
                  <c:v>-3153056.975883377</c:v>
                </c:pt>
                <c:pt idx="170">
                  <c:v>-3195891.6602170444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'Year 1'!$B$19:$B$189</c:f>
              <c:numCache>
                <c:ptCount val="171"/>
                <c:pt idx="0">
                  <c:v>490</c:v>
                </c:pt>
                <c:pt idx="1">
                  <c:v>491</c:v>
                </c:pt>
                <c:pt idx="2">
                  <c:v>492</c:v>
                </c:pt>
                <c:pt idx="3">
                  <c:v>493</c:v>
                </c:pt>
                <c:pt idx="4">
                  <c:v>494</c:v>
                </c:pt>
                <c:pt idx="5">
                  <c:v>495</c:v>
                </c:pt>
                <c:pt idx="6">
                  <c:v>496</c:v>
                </c:pt>
                <c:pt idx="7">
                  <c:v>497</c:v>
                </c:pt>
                <c:pt idx="8">
                  <c:v>498</c:v>
                </c:pt>
                <c:pt idx="9">
                  <c:v>499</c:v>
                </c:pt>
                <c:pt idx="10">
                  <c:v>500</c:v>
                </c:pt>
                <c:pt idx="11">
                  <c:v>501</c:v>
                </c:pt>
                <c:pt idx="12">
                  <c:v>502</c:v>
                </c:pt>
                <c:pt idx="13">
                  <c:v>503</c:v>
                </c:pt>
                <c:pt idx="14">
                  <c:v>504</c:v>
                </c:pt>
                <c:pt idx="15">
                  <c:v>505</c:v>
                </c:pt>
                <c:pt idx="16">
                  <c:v>506</c:v>
                </c:pt>
                <c:pt idx="17">
                  <c:v>507</c:v>
                </c:pt>
                <c:pt idx="18">
                  <c:v>508</c:v>
                </c:pt>
                <c:pt idx="19">
                  <c:v>509</c:v>
                </c:pt>
                <c:pt idx="20">
                  <c:v>510</c:v>
                </c:pt>
                <c:pt idx="21">
                  <c:v>511</c:v>
                </c:pt>
                <c:pt idx="22">
                  <c:v>512</c:v>
                </c:pt>
                <c:pt idx="23">
                  <c:v>513</c:v>
                </c:pt>
                <c:pt idx="24">
                  <c:v>514</c:v>
                </c:pt>
                <c:pt idx="25">
                  <c:v>515</c:v>
                </c:pt>
                <c:pt idx="26">
                  <c:v>516</c:v>
                </c:pt>
                <c:pt idx="27">
                  <c:v>517</c:v>
                </c:pt>
                <c:pt idx="28">
                  <c:v>518</c:v>
                </c:pt>
                <c:pt idx="29">
                  <c:v>519</c:v>
                </c:pt>
                <c:pt idx="30">
                  <c:v>520</c:v>
                </c:pt>
                <c:pt idx="31">
                  <c:v>521</c:v>
                </c:pt>
                <c:pt idx="32">
                  <c:v>522</c:v>
                </c:pt>
                <c:pt idx="33">
                  <c:v>523</c:v>
                </c:pt>
                <c:pt idx="34">
                  <c:v>524</c:v>
                </c:pt>
                <c:pt idx="35">
                  <c:v>525</c:v>
                </c:pt>
                <c:pt idx="36">
                  <c:v>526</c:v>
                </c:pt>
                <c:pt idx="37">
                  <c:v>527</c:v>
                </c:pt>
                <c:pt idx="38">
                  <c:v>528</c:v>
                </c:pt>
                <c:pt idx="39">
                  <c:v>529</c:v>
                </c:pt>
                <c:pt idx="40">
                  <c:v>530</c:v>
                </c:pt>
                <c:pt idx="41">
                  <c:v>531</c:v>
                </c:pt>
                <c:pt idx="42">
                  <c:v>532</c:v>
                </c:pt>
                <c:pt idx="43">
                  <c:v>533</c:v>
                </c:pt>
                <c:pt idx="44">
                  <c:v>534</c:v>
                </c:pt>
                <c:pt idx="45">
                  <c:v>535</c:v>
                </c:pt>
                <c:pt idx="46">
                  <c:v>536</c:v>
                </c:pt>
                <c:pt idx="47">
                  <c:v>537</c:v>
                </c:pt>
                <c:pt idx="48">
                  <c:v>538</c:v>
                </c:pt>
                <c:pt idx="49">
                  <c:v>539</c:v>
                </c:pt>
                <c:pt idx="50">
                  <c:v>540</c:v>
                </c:pt>
                <c:pt idx="51">
                  <c:v>541</c:v>
                </c:pt>
                <c:pt idx="52">
                  <c:v>542</c:v>
                </c:pt>
                <c:pt idx="53">
                  <c:v>543</c:v>
                </c:pt>
                <c:pt idx="54">
                  <c:v>544</c:v>
                </c:pt>
                <c:pt idx="55">
                  <c:v>545</c:v>
                </c:pt>
                <c:pt idx="56">
                  <c:v>546</c:v>
                </c:pt>
                <c:pt idx="57">
                  <c:v>547</c:v>
                </c:pt>
                <c:pt idx="58">
                  <c:v>548</c:v>
                </c:pt>
                <c:pt idx="59">
                  <c:v>549</c:v>
                </c:pt>
                <c:pt idx="60">
                  <c:v>550</c:v>
                </c:pt>
                <c:pt idx="61">
                  <c:v>551</c:v>
                </c:pt>
                <c:pt idx="62">
                  <c:v>552</c:v>
                </c:pt>
                <c:pt idx="63">
                  <c:v>553</c:v>
                </c:pt>
                <c:pt idx="64">
                  <c:v>554</c:v>
                </c:pt>
                <c:pt idx="65">
                  <c:v>555</c:v>
                </c:pt>
                <c:pt idx="66">
                  <c:v>556</c:v>
                </c:pt>
                <c:pt idx="67">
                  <c:v>557</c:v>
                </c:pt>
                <c:pt idx="68">
                  <c:v>558</c:v>
                </c:pt>
                <c:pt idx="69">
                  <c:v>559</c:v>
                </c:pt>
                <c:pt idx="70">
                  <c:v>560</c:v>
                </c:pt>
                <c:pt idx="71">
                  <c:v>561</c:v>
                </c:pt>
                <c:pt idx="72">
                  <c:v>562</c:v>
                </c:pt>
                <c:pt idx="73">
                  <c:v>563</c:v>
                </c:pt>
                <c:pt idx="74">
                  <c:v>564</c:v>
                </c:pt>
                <c:pt idx="75">
                  <c:v>565</c:v>
                </c:pt>
                <c:pt idx="76">
                  <c:v>566</c:v>
                </c:pt>
                <c:pt idx="77">
                  <c:v>567</c:v>
                </c:pt>
                <c:pt idx="78">
                  <c:v>568</c:v>
                </c:pt>
                <c:pt idx="79">
                  <c:v>569</c:v>
                </c:pt>
                <c:pt idx="80">
                  <c:v>570</c:v>
                </c:pt>
                <c:pt idx="81">
                  <c:v>571</c:v>
                </c:pt>
                <c:pt idx="82">
                  <c:v>572</c:v>
                </c:pt>
                <c:pt idx="83">
                  <c:v>573</c:v>
                </c:pt>
                <c:pt idx="84">
                  <c:v>574</c:v>
                </c:pt>
                <c:pt idx="85">
                  <c:v>575</c:v>
                </c:pt>
                <c:pt idx="86">
                  <c:v>576</c:v>
                </c:pt>
                <c:pt idx="87">
                  <c:v>577</c:v>
                </c:pt>
                <c:pt idx="88">
                  <c:v>578</c:v>
                </c:pt>
                <c:pt idx="89">
                  <c:v>579</c:v>
                </c:pt>
                <c:pt idx="90">
                  <c:v>580</c:v>
                </c:pt>
                <c:pt idx="91">
                  <c:v>581</c:v>
                </c:pt>
                <c:pt idx="92">
                  <c:v>582</c:v>
                </c:pt>
                <c:pt idx="93">
                  <c:v>583</c:v>
                </c:pt>
                <c:pt idx="94">
                  <c:v>584</c:v>
                </c:pt>
                <c:pt idx="95">
                  <c:v>585</c:v>
                </c:pt>
                <c:pt idx="96">
                  <c:v>586</c:v>
                </c:pt>
                <c:pt idx="97">
                  <c:v>587</c:v>
                </c:pt>
                <c:pt idx="98">
                  <c:v>588</c:v>
                </c:pt>
                <c:pt idx="99">
                  <c:v>589</c:v>
                </c:pt>
                <c:pt idx="100">
                  <c:v>590</c:v>
                </c:pt>
                <c:pt idx="101">
                  <c:v>591</c:v>
                </c:pt>
                <c:pt idx="102">
                  <c:v>592</c:v>
                </c:pt>
                <c:pt idx="103">
                  <c:v>593</c:v>
                </c:pt>
                <c:pt idx="104">
                  <c:v>594</c:v>
                </c:pt>
                <c:pt idx="105">
                  <c:v>595</c:v>
                </c:pt>
                <c:pt idx="106">
                  <c:v>596</c:v>
                </c:pt>
                <c:pt idx="107">
                  <c:v>597</c:v>
                </c:pt>
                <c:pt idx="108">
                  <c:v>598</c:v>
                </c:pt>
                <c:pt idx="109">
                  <c:v>599</c:v>
                </c:pt>
                <c:pt idx="110">
                  <c:v>600</c:v>
                </c:pt>
                <c:pt idx="111">
                  <c:v>601</c:v>
                </c:pt>
                <c:pt idx="112">
                  <c:v>602</c:v>
                </c:pt>
                <c:pt idx="113">
                  <c:v>603</c:v>
                </c:pt>
                <c:pt idx="114">
                  <c:v>604</c:v>
                </c:pt>
                <c:pt idx="115">
                  <c:v>605</c:v>
                </c:pt>
                <c:pt idx="116">
                  <c:v>606</c:v>
                </c:pt>
                <c:pt idx="117">
                  <c:v>607</c:v>
                </c:pt>
                <c:pt idx="118">
                  <c:v>608</c:v>
                </c:pt>
                <c:pt idx="119">
                  <c:v>609</c:v>
                </c:pt>
                <c:pt idx="120">
                  <c:v>610</c:v>
                </c:pt>
                <c:pt idx="121">
                  <c:v>611</c:v>
                </c:pt>
                <c:pt idx="122">
                  <c:v>612</c:v>
                </c:pt>
                <c:pt idx="123">
                  <c:v>613</c:v>
                </c:pt>
                <c:pt idx="124">
                  <c:v>614</c:v>
                </c:pt>
                <c:pt idx="125">
                  <c:v>615</c:v>
                </c:pt>
                <c:pt idx="126">
                  <c:v>616</c:v>
                </c:pt>
                <c:pt idx="127">
                  <c:v>617</c:v>
                </c:pt>
                <c:pt idx="128">
                  <c:v>618</c:v>
                </c:pt>
                <c:pt idx="129">
                  <c:v>619</c:v>
                </c:pt>
                <c:pt idx="130">
                  <c:v>620</c:v>
                </c:pt>
                <c:pt idx="131">
                  <c:v>621</c:v>
                </c:pt>
                <c:pt idx="132">
                  <c:v>622</c:v>
                </c:pt>
                <c:pt idx="133">
                  <c:v>623</c:v>
                </c:pt>
                <c:pt idx="134">
                  <c:v>624</c:v>
                </c:pt>
                <c:pt idx="135">
                  <c:v>625</c:v>
                </c:pt>
                <c:pt idx="136">
                  <c:v>626</c:v>
                </c:pt>
                <c:pt idx="137">
                  <c:v>627</c:v>
                </c:pt>
                <c:pt idx="138">
                  <c:v>628</c:v>
                </c:pt>
                <c:pt idx="139">
                  <c:v>629</c:v>
                </c:pt>
                <c:pt idx="140">
                  <c:v>630</c:v>
                </c:pt>
                <c:pt idx="141">
                  <c:v>631</c:v>
                </c:pt>
                <c:pt idx="142">
                  <c:v>632</c:v>
                </c:pt>
                <c:pt idx="143">
                  <c:v>633</c:v>
                </c:pt>
                <c:pt idx="144">
                  <c:v>634</c:v>
                </c:pt>
                <c:pt idx="145">
                  <c:v>635</c:v>
                </c:pt>
                <c:pt idx="146">
                  <c:v>636</c:v>
                </c:pt>
                <c:pt idx="147">
                  <c:v>637</c:v>
                </c:pt>
                <c:pt idx="148">
                  <c:v>638</c:v>
                </c:pt>
                <c:pt idx="149">
                  <c:v>639</c:v>
                </c:pt>
                <c:pt idx="150">
                  <c:v>640</c:v>
                </c:pt>
                <c:pt idx="151">
                  <c:v>641</c:v>
                </c:pt>
                <c:pt idx="152">
                  <c:v>642</c:v>
                </c:pt>
                <c:pt idx="153">
                  <c:v>643</c:v>
                </c:pt>
                <c:pt idx="154">
                  <c:v>644</c:v>
                </c:pt>
                <c:pt idx="155">
                  <c:v>645</c:v>
                </c:pt>
                <c:pt idx="156">
                  <c:v>646</c:v>
                </c:pt>
                <c:pt idx="157">
                  <c:v>647</c:v>
                </c:pt>
                <c:pt idx="158">
                  <c:v>648</c:v>
                </c:pt>
                <c:pt idx="159">
                  <c:v>649</c:v>
                </c:pt>
                <c:pt idx="160">
                  <c:v>650</c:v>
                </c:pt>
                <c:pt idx="161">
                  <c:v>651</c:v>
                </c:pt>
                <c:pt idx="162">
                  <c:v>652</c:v>
                </c:pt>
                <c:pt idx="163">
                  <c:v>653</c:v>
                </c:pt>
                <c:pt idx="164">
                  <c:v>654</c:v>
                </c:pt>
                <c:pt idx="165">
                  <c:v>655</c:v>
                </c:pt>
                <c:pt idx="166">
                  <c:v>656</c:v>
                </c:pt>
                <c:pt idx="167">
                  <c:v>657</c:v>
                </c:pt>
                <c:pt idx="168">
                  <c:v>658</c:v>
                </c:pt>
                <c:pt idx="169">
                  <c:v>659</c:v>
                </c:pt>
                <c:pt idx="170">
                  <c:v>660</c:v>
                </c:pt>
              </c:numCache>
            </c:numRef>
          </c:cat>
          <c:val>
            <c:numRef>
              <c:f>'Year 1'!$E$19:$E$189</c:f>
              <c:numCache>
                <c:ptCount val="171"/>
                <c:pt idx="0">
                  <c:v>0</c:v>
                </c:pt>
                <c:pt idx="1">
                  <c:v>-215000</c:v>
                </c:pt>
                <c:pt idx="2">
                  <c:v>-180000</c:v>
                </c:pt>
                <c:pt idx="3">
                  <c:v>-145000</c:v>
                </c:pt>
                <c:pt idx="4">
                  <c:v>-110000</c:v>
                </c:pt>
                <c:pt idx="5">
                  <c:v>-74999.99999999997</c:v>
                </c:pt>
                <c:pt idx="6">
                  <c:v>-39999.99999999997</c:v>
                </c:pt>
                <c:pt idx="7">
                  <c:v>-4999.999999999971</c:v>
                </c:pt>
                <c:pt idx="8">
                  <c:v>30000</c:v>
                </c:pt>
                <c:pt idx="9">
                  <c:v>65000.00000000006</c:v>
                </c:pt>
                <c:pt idx="10">
                  <c:v>350000.00000000006</c:v>
                </c:pt>
                <c:pt idx="11">
                  <c:v>385000.00000000006</c:v>
                </c:pt>
                <c:pt idx="12">
                  <c:v>420000.00000000006</c:v>
                </c:pt>
                <c:pt idx="13">
                  <c:v>455000.00000000006</c:v>
                </c:pt>
                <c:pt idx="14">
                  <c:v>490000.00000000006</c:v>
                </c:pt>
                <c:pt idx="15">
                  <c:v>525000</c:v>
                </c:pt>
                <c:pt idx="16">
                  <c:v>565000</c:v>
                </c:pt>
                <c:pt idx="17">
                  <c:v>605000</c:v>
                </c:pt>
                <c:pt idx="18">
                  <c:v>645000</c:v>
                </c:pt>
                <c:pt idx="19">
                  <c:v>685000</c:v>
                </c:pt>
                <c:pt idx="20">
                  <c:v>725000</c:v>
                </c:pt>
                <c:pt idx="21">
                  <c:v>765000</c:v>
                </c:pt>
                <c:pt idx="22">
                  <c:v>805000</c:v>
                </c:pt>
                <c:pt idx="23">
                  <c:v>845000</c:v>
                </c:pt>
                <c:pt idx="24">
                  <c:v>885000</c:v>
                </c:pt>
                <c:pt idx="25">
                  <c:v>925000</c:v>
                </c:pt>
                <c:pt idx="26">
                  <c:v>965000</c:v>
                </c:pt>
                <c:pt idx="27">
                  <c:v>1005000</c:v>
                </c:pt>
                <c:pt idx="28">
                  <c:v>1045000</c:v>
                </c:pt>
                <c:pt idx="29">
                  <c:v>1085000</c:v>
                </c:pt>
                <c:pt idx="30">
                  <c:v>1125000</c:v>
                </c:pt>
                <c:pt idx="31">
                  <c:v>1170000.0000000002</c:v>
                </c:pt>
                <c:pt idx="32">
                  <c:v>1215000</c:v>
                </c:pt>
                <c:pt idx="33">
                  <c:v>1260000</c:v>
                </c:pt>
                <c:pt idx="34">
                  <c:v>1305000</c:v>
                </c:pt>
                <c:pt idx="35">
                  <c:v>1350000</c:v>
                </c:pt>
                <c:pt idx="36">
                  <c:v>1395000</c:v>
                </c:pt>
                <c:pt idx="37">
                  <c:v>1440000</c:v>
                </c:pt>
                <c:pt idx="38">
                  <c:v>1485000</c:v>
                </c:pt>
                <c:pt idx="39">
                  <c:v>1530000</c:v>
                </c:pt>
                <c:pt idx="40">
                  <c:v>1575000</c:v>
                </c:pt>
                <c:pt idx="41">
                  <c:v>1620000</c:v>
                </c:pt>
                <c:pt idx="42">
                  <c:v>1665000</c:v>
                </c:pt>
                <c:pt idx="43">
                  <c:v>1710000.0000000002</c:v>
                </c:pt>
                <c:pt idx="44">
                  <c:v>1755000</c:v>
                </c:pt>
                <c:pt idx="45">
                  <c:v>1800000.0000000002</c:v>
                </c:pt>
                <c:pt idx="46">
                  <c:v>1845000</c:v>
                </c:pt>
                <c:pt idx="47">
                  <c:v>1890000</c:v>
                </c:pt>
                <c:pt idx="48">
                  <c:v>1935000</c:v>
                </c:pt>
                <c:pt idx="49">
                  <c:v>1980000</c:v>
                </c:pt>
                <c:pt idx="50">
                  <c:v>2025000</c:v>
                </c:pt>
                <c:pt idx="51">
                  <c:v>2070000</c:v>
                </c:pt>
                <c:pt idx="52">
                  <c:v>2115000</c:v>
                </c:pt>
                <c:pt idx="53">
                  <c:v>2160000</c:v>
                </c:pt>
                <c:pt idx="54">
                  <c:v>2205000</c:v>
                </c:pt>
                <c:pt idx="55">
                  <c:v>2250000</c:v>
                </c:pt>
                <c:pt idx="56">
                  <c:v>2295000</c:v>
                </c:pt>
                <c:pt idx="57">
                  <c:v>2340000</c:v>
                </c:pt>
                <c:pt idx="58">
                  <c:v>2385000</c:v>
                </c:pt>
                <c:pt idx="59">
                  <c:v>2430000</c:v>
                </c:pt>
                <c:pt idx="60">
                  <c:v>2475000</c:v>
                </c:pt>
                <c:pt idx="61">
                  <c:v>2520000</c:v>
                </c:pt>
                <c:pt idx="62">
                  <c:v>2565000</c:v>
                </c:pt>
                <c:pt idx="63">
                  <c:v>2610000</c:v>
                </c:pt>
                <c:pt idx="64">
                  <c:v>2655000</c:v>
                </c:pt>
                <c:pt idx="65">
                  <c:v>2700000</c:v>
                </c:pt>
                <c:pt idx="66">
                  <c:v>2745000</c:v>
                </c:pt>
                <c:pt idx="67">
                  <c:v>2790000</c:v>
                </c:pt>
                <c:pt idx="68">
                  <c:v>2835000</c:v>
                </c:pt>
                <c:pt idx="69">
                  <c:v>2880000</c:v>
                </c:pt>
                <c:pt idx="70">
                  <c:v>2925000</c:v>
                </c:pt>
                <c:pt idx="71">
                  <c:v>2975000</c:v>
                </c:pt>
                <c:pt idx="72">
                  <c:v>3025000</c:v>
                </c:pt>
                <c:pt idx="73">
                  <c:v>3075000</c:v>
                </c:pt>
                <c:pt idx="74">
                  <c:v>3125000</c:v>
                </c:pt>
                <c:pt idx="75">
                  <c:v>3175000</c:v>
                </c:pt>
                <c:pt idx="76">
                  <c:v>3225000</c:v>
                </c:pt>
                <c:pt idx="77">
                  <c:v>3275000</c:v>
                </c:pt>
                <c:pt idx="78">
                  <c:v>3325000</c:v>
                </c:pt>
                <c:pt idx="79">
                  <c:v>3375000</c:v>
                </c:pt>
                <c:pt idx="80">
                  <c:v>3425000</c:v>
                </c:pt>
                <c:pt idx="81">
                  <c:v>3475000</c:v>
                </c:pt>
                <c:pt idx="82">
                  <c:v>3525000</c:v>
                </c:pt>
                <c:pt idx="83">
                  <c:v>3575000</c:v>
                </c:pt>
                <c:pt idx="84">
                  <c:v>3625000</c:v>
                </c:pt>
                <c:pt idx="85">
                  <c:v>3675000</c:v>
                </c:pt>
                <c:pt idx="86">
                  <c:v>3725000</c:v>
                </c:pt>
                <c:pt idx="87">
                  <c:v>3775000</c:v>
                </c:pt>
                <c:pt idx="88">
                  <c:v>3825000</c:v>
                </c:pt>
                <c:pt idx="89">
                  <c:v>3875000</c:v>
                </c:pt>
                <c:pt idx="90">
                  <c:v>3925000</c:v>
                </c:pt>
                <c:pt idx="91">
                  <c:v>3975000</c:v>
                </c:pt>
                <c:pt idx="92">
                  <c:v>4025000</c:v>
                </c:pt>
                <c:pt idx="93">
                  <c:v>4075000</c:v>
                </c:pt>
                <c:pt idx="94">
                  <c:v>4125000</c:v>
                </c:pt>
                <c:pt idx="95">
                  <c:v>4175000</c:v>
                </c:pt>
                <c:pt idx="96">
                  <c:v>4225000</c:v>
                </c:pt>
                <c:pt idx="97">
                  <c:v>4275000</c:v>
                </c:pt>
                <c:pt idx="98">
                  <c:v>4325000</c:v>
                </c:pt>
                <c:pt idx="99">
                  <c:v>4375000</c:v>
                </c:pt>
                <c:pt idx="100">
                  <c:v>4425000</c:v>
                </c:pt>
                <c:pt idx="101">
                  <c:v>4475000</c:v>
                </c:pt>
                <c:pt idx="102">
                  <c:v>4525000</c:v>
                </c:pt>
                <c:pt idx="103">
                  <c:v>4575000</c:v>
                </c:pt>
                <c:pt idx="104">
                  <c:v>4625000</c:v>
                </c:pt>
                <c:pt idx="105">
                  <c:v>4675000</c:v>
                </c:pt>
                <c:pt idx="106">
                  <c:v>4725000</c:v>
                </c:pt>
                <c:pt idx="107">
                  <c:v>4775000</c:v>
                </c:pt>
                <c:pt idx="108">
                  <c:v>4825000</c:v>
                </c:pt>
                <c:pt idx="109">
                  <c:v>4875000</c:v>
                </c:pt>
                <c:pt idx="110">
                  <c:v>4925000</c:v>
                </c:pt>
                <c:pt idx="111">
                  <c:v>4975000</c:v>
                </c:pt>
                <c:pt idx="112">
                  <c:v>5025000</c:v>
                </c:pt>
                <c:pt idx="113">
                  <c:v>5075000</c:v>
                </c:pt>
                <c:pt idx="114">
                  <c:v>5125000</c:v>
                </c:pt>
                <c:pt idx="115">
                  <c:v>5175000</c:v>
                </c:pt>
                <c:pt idx="116">
                  <c:v>5225000</c:v>
                </c:pt>
                <c:pt idx="117">
                  <c:v>5275000</c:v>
                </c:pt>
                <c:pt idx="118">
                  <c:v>5325000</c:v>
                </c:pt>
                <c:pt idx="119">
                  <c:v>5375000</c:v>
                </c:pt>
                <c:pt idx="120">
                  <c:v>5425000</c:v>
                </c:pt>
                <c:pt idx="121">
                  <c:v>5475000</c:v>
                </c:pt>
                <c:pt idx="122">
                  <c:v>5525000</c:v>
                </c:pt>
                <c:pt idx="123">
                  <c:v>5575000</c:v>
                </c:pt>
                <c:pt idx="124">
                  <c:v>5625000</c:v>
                </c:pt>
                <c:pt idx="125">
                  <c:v>5675000</c:v>
                </c:pt>
                <c:pt idx="126">
                  <c:v>5725000</c:v>
                </c:pt>
                <c:pt idx="127">
                  <c:v>5775000</c:v>
                </c:pt>
                <c:pt idx="128">
                  <c:v>5825000</c:v>
                </c:pt>
                <c:pt idx="129">
                  <c:v>5875000</c:v>
                </c:pt>
                <c:pt idx="130">
                  <c:v>5925000</c:v>
                </c:pt>
                <c:pt idx="131">
                  <c:v>5975000</c:v>
                </c:pt>
                <c:pt idx="132">
                  <c:v>6025000</c:v>
                </c:pt>
                <c:pt idx="133">
                  <c:v>6075000</c:v>
                </c:pt>
                <c:pt idx="134">
                  <c:v>6125000</c:v>
                </c:pt>
                <c:pt idx="135">
                  <c:v>6175000</c:v>
                </c:pt>
                <c:pt idx="136">
                  <c:v>6225000</c:v>
                </c:pt>
                <c:pt idx="137">
                  <c:v>6275000</c:v>
                </c:pt>
                <c:pt idx="138">
                  <c:v>6325000</c:v>
                </c:pt>
                <c:pt idx="139">
                  <c:v>6375000</c:v>
                </c:pt>
                <c:pt idx="140">
                  <c:v>6425000</c:v>
                </c:pt>
                <c:pt idx="141">
                  <c:v>6475000</c:v>
                </c:pt>
                <c:pt idx="142">
                  <c:v>6525000</c:v>
                </c:pt>
                <c:pt idx="143">
                  <c:v>6575000</c:v>
                </c:pt>
                <c:pt idx="144">
                  <c:v>6625000</c:v>
                </c:pt>
                <c:pt idx="145">
                  <c:v>6675000</c:v>
                </c:pt>
                <c:pt idx="146">
                  <c:v>6725000</c:v>
                </c:pt>
                <c:pt idx="147">
                  <c:v>6775000</c:v>
                </c:pt>
                <c:pt idx="148">
                  <c:v>6825000</c:v>
                </c:pt>
                <c:pt idx="149">
                  <c:v>6875000</c:v>
                </c:pt>
                <c:pt idx="150">
                  <c:v>6925000</c:v>
                </c:pt>
                <c:pt idx="151">
                  <c:v>6975000</c:v>
                </c:pt>
                <c:pt idx="152">
                  <c:v>7025000</c:v>
                </c:pt>
                <c:pt idx="153">
                  <c:v>7075000</c:v>
                </c:pt>
                <c:pt idx="154">
                  <c:v>7125000</c:v>
                </c:pt>
                <c:pt idx="155">
                  <c:v>7175000</c:v>
                </c:pt>
                <c:pt idx="156">
                  <c:v>7225000</c:v>
                </c:pt>
                <c:pt idx="157">
                  <c:v>7275000</c:v>
                </c:pt>
                <c:pt idx="158">
                  <c:v>7325000.000000001</c:v>
                </c:pt>
                <c:pt idx="159">
                  <c:v>7375000</c:v>
                </c:pt>
                <c:pt idx="160">
                  <c:v>7425000</c:v>
                </c:pt>
                <c:pt idx="161">
                  <c:v>7475000.000000001</c:v>
                </c:pt>
                <c:pt idx="162">
                  <c:v>7525000</c:v>
                </c:pt>
                <c:pt idx="163">
                  <c:v>7575000</c:v>
                </c:pt>
                <c:pt idx="164">
                  <c:v>7625000</c:v>
                </c:pt>
                <c:pt idx="165">
                  <c:v>7675000</c:v>
                </c:pt>
                <c:pt idx="166">
                  <c:v>7725000</c:v>
                </c:pt>
                <c:pt idx="167">
                  <c:v>7775000</c:v>
                </c:pt>
                <c:pt idx="168">
                  <c:v>7825000.000000001</c:v>
                </c:pt>
                <c:pt idx="169">
                  <c:v>7875000</c:v>
                </c:pt>
                <c:pt idx="170">
                  <c:v>7925000</c:v>
                </c:pt>
              </c:numCache>
            </c:numRef>
          </c:val>
          <c:smooth val="0"/>
        </c:ser>
        <c:axId val="9634548"/>
        <c:axId val="19602069"/>
      </c:lineChart>
      <c:catAx>
        <c:axId val="9634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Actual Volume (million)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9602069"/>
        <c:crosses val="autoZero"/>
        <c:auto val="1"/>
        <c:lblOffset val="100"/>
        <c:tickLblSkip val="10"/>
        <c:tickMarkSkip val="5"/>
        <c:noMultiLvlLbl val="0"/>
      </c:catAx>
      <c:valAx>
        <c:axId val="19602069"/>
        <c:scaling>
          <c:orientation val="minMax"/>
          <c:max val="9500000"/>
          <c:min val="-3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34548"/>
        <c:crossesAt val="1"/>
        <c:crossBetween val="midCat"/>
        <c:dispUnits/>
        <c:majorUnit val="1000000"/>
        <c:minorUnit val="10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 2
Net Change in USPS Contribution and Total WMB Discounts
(Response to WMB/OCA-T1-1(g):  Elasticities -0.1299 and -0.1115)</a:t>
            </a:r>
          </a:p>
        </c:rich>
      </c:tx>
      <c:layout>
        <c:manualLayout>
          <c:xMode val="factor"/>
          <c:yMode val="factor"/>
          <c:x val="-0.0042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65"/>
          <c:w val="0.9755"/>
          <c:h val="0.71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'Year 2'!$B$19:$B$189</c:f>
              <c:numCache/>
            </c:numRef>
          </c:cat>
          <c:val>
            <c:numRef>
              <c:f>'Year 2'!$D$19:$D$189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'Year 2'!$B$19:$B$189</c:f>
              <c:numCache/>
            </c:numRef>
          </c:cat>
          <c:val>
            <c:numRef>
              <c:f>'Year 2'!$E$19:$E$189</c:f>
              <c:numCache/>
            </c:numRef>
          </c:val>
          <c:smooth val="0"/>
        </c:ser>
        <c:axId val="42200894"/>
        <c:axId val="44263727"/>
      </c:lineChart>
      <c:catAx>
        <c:axId val="42200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Actual Volume (million)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4263727"/>
        <c:crosses val="autoZero"/>
        <c:auto val="1"/>
        <c:lblOffset val="100"/>
        <c:tickLblSkip val="10"/>
        <c:tickMarkSkip val="5"/>
        <c:noMultiLvlLbl val="0"/>
      </c:catAx>
      <c:valAx>
        <c:axId val="44263727"/>
        <c:scaling>
          <c:orientation val="minMax"/>
          <c:max val="9500000"/>
          <c:min val="-3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00894"/>
        <c:crossesAt val="1"/>
        <c:crossBetween val="midCat"/>
        <c:dispUnits/>
        <c:majorUnit val="1000000"/>
        <c:minorUnit val="10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 2
Net Change in USPS Contribution and Total WMB Discounts
(Response to WMB/OCA-T1-1(g):  Elasticities -0.1299 and -0.1115)</a:t>
            </a:r>
          </a:p>
        </c:rich>
      </c:tx>
      <c:layout>
        <c:manualLayout>
          <c:xMode val="factor"/>
          <c:yMode val="factor"/>
          <c:x val="-0.0042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715"/>
          <c:w val="0.97375"/>
          <c:h val="0.72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'Year 2'!$B$19:$B$189</c:f>
              <c:numCache>
                <c:ptCount val="171"/>
                <c:pt idx="0">
                  <c:v>490</c:v>
                </c:pt>
                <c:pt idx="1">
                  <c:v>491</c:v>
                </c:pt>
                <c:pt idx="2">
                  <c:v>492</c:v>
                </c:pt>
                <c:pt idx="3">
                  <c:v>493</c:v>
                </c:pt>
                <c:pt idx="4">
                  <c:v>494</c:v>
                </c:pt>
                <c:pt idx="5">
                  <c:v>495</c:v>
                </c:pt>
                <c:pt idx="6">
                  <c:v>496</c:v>
                </c:pt>
                <c:pt idx="7">
                  <c:v>497</c:v>
                </c:pt>
                <c:pt idx="8">
                  <c:v>498</c:v>
                </c:pt>
                <c:pt idx="9">
                  <c:v>499</c:v>
                </c:pt>
                <c:pt idx="10">
                  <c:v>500</c:v>
                </c:pt>
                <c:pt idx="11">
                  <c:v>501</c:v>
                </c:pt>
                <c:pt idx="12">
                  <c:v>502</c:v>
                </c:pt>
                <c:pt idx="13">
                  <c:v>503</c:v>
                </c:pt>
                <c:pt idx="14">
                  <c:v>504</c:v>
                </c:pt>
                <c:pt idx="15">
                  <c:v>505</c:v>
                </c:pt>
                <c:pt idx="16">
                  <c:v>506</c:v>
                </c:pt>
                <c:pt idx="17">
                  <c:v>507</c:v>
                </c:pt>
                <c:pt idx="18">
                  <c:v>508</c:v>
                </c:pt>
                <c:pt idx="19">
                  <c:v>509</c:v>
                </c:pt>
                <c:pt idx="20">
                  <c:v>510</c:v>
                </c:pt>
                <c:pt idx="21">
                  <c:v>511</c:v>
                </c:pt>
                <c:pt idx="22">
                  <c:v>512</c:v>
                </c:pt>
                <c:pt idx="23">
                  <c:v>513</c:v>
                </c:pt>
                <c:pt idx="24">
                  <c:v>514</c:v>
                </c:pt>
                <c:pt idx="25">
                  <c:v>515</c:v>
                </c:pt>
                <c:pt idx="26">
                  <c:v>516</c:v>
                </c:pt>
                <c:pt idx="27">
                  <c:v>517</c:v>
                </c:pt>
                <c:pt idx="28">
                  <c:v>518</c:v>
                </c:pt>
                <c:pt idx="29">
                  <c:v>519</c:v>
                </c:pt>
                <c:pt idx="30">
                  <c:v>520</c:v>
                </c:pt>
                <c:pt idx="31">
                  <c:v>521</c:v>
                </c:pt>
                <c:pt idx="32">
                  <c:v>522</c:v>
                </c:pt>
                <c:pt idx="33">
                  <c:v>523</c:v>
                </c:pt>
                <c:pt idx="34">
                  <c:v>524</c:v>
                </c:pt>
                <c:pt idx="35">
                  <c:v>525</c:v>
                </c:pt>
                <c:pt idx="36">
                  <c:v>526</c:v>
                </c:pt>
                <c:pt idx="37">
                  <c:v>527</c:v>
                </c:pt>
                <c:pt idx="38">
                  <c:v>528</c:v>
                </c:pt>
                <c:pt idx="39">
                  <c:v>529</c:v>
                </c:pt>
                <c:pt idx="40">
                  <c:v>530</c:v>
                </c:pt>
                <c:pt idx="41">
                  <c:v>531</c:v>
                </c:pt>
                <c:pt idx="42">
                  <c:v>532</c:v>
                </c:pt>
                <c:pt idx="43">
                  <c:v>533</c:v>
                </c:pt>
                <c:pt idx="44">
                  <c:v>534</c:v>
                </c:pt>
                <c:pt idx="45">
                  <c:v>535</c:v>
                </c:pt>
                <c:pt idx="46">
                  <c:v>536</c:v>
                </c:pt>
                <c:pt idx="47">
                  <c:v>537</c:v>
                </c:pt>
                <c:pt idx="48">
                  <c:v>538</c:v>
                </c:pt>
                <c:pt idx="49">
                  <c:v>539</c:v>
                </c:pt>
                <c:pt idx="50">
                  <c:v>540</c:v>
                </c:pt>
                <c:pt idx="51">
                  <c:v>541</c:v>
                </c:pt>
                <c:pt idx="52">
                  <c:v>542</c:v>
                </c:pt>
                <c:pt idx="53">
                  <c:v>543</c:v>
                </c:pt>
                <c:pt idx="54">
                  <c:v>544</c:v>
                </c:pt>
                <c:pt idx="55">
                  <c:v>545</c:v>
                </c:pt>
                <c:pt idx="56">
                  <c:v>546</c:v>
                </c:pt>
                <c:pt idx="57">
                  <c:v>547</c:v>
                </c:pt>
                <c:pt idx="58">
                  <c:v>548</c:v>
                </c:pt>
                <c:pt idx="59">
                  <c:v>549</c:v>
                </c:pt>
                <c:pt idx="60">
                  <c:v>550</c:v>
                </c:pt>
                <c:pt idx="61">
                  <c:v>551</c:v>
                </c:pt>
                <c:pt idx="62">
                  <c:v>552</c:v>
                </c:pt>
                <c:pt idx="63">
                  <c:v>553</c:v>
                </c:pt>
                <c:pt idx="64">
                  <c:v>554</c:v>
                </c:pt>
                <c:pt idx="65">
                  <c:v>555</c:v>
                </c:pt>
                <c:pt idx="66">
                  <c:v>556</c:v>
                </c:pt>
                <c:pt idx="67">
                  <c:v>557</c:v>
                </c:pt>
                <c:pt idx="68">
                  <c:v>558</c:v>
                </c:pt>
                <c:pt idx="69">
                  <c:v>559</c:v>
                </c:pt>
                <c:pt idx="70">
                  <c:v>560</c:v>
                </c:pt>
                <c:pt idx="71">
                  <c:v>561</c:v>
                </c:pt>
                <c:pt idx="72">
                  <c:v>562</c:v>
                </c:pt>
                <c:pt idx="73">
                  <c:v>563</c:v>
                </c:pt>
                <c:pt idx="74">
                  <c:v>564</c:v>
                </c:pt>
                <c:pt idx="75">
                  <c:v>565</c:v>
                </c:pt>
                <c:pt idx="76">
                  <c:v>566</c:v>
                </c:pt>
                <c:pt idx="77">
                  <c:v>567</c:v>
                </c:pt>
                <c:pt idx="78">
                  <c:v>568</c:v>
                </c:pt>
                <c:pt idx="79">
                  <c:v>569</c:v>
                </c:pt>
                <c:pt idx="80">
                  <c:v>570</c:v>
                </c:pt>
                <c:pt idx="81">
                  <c:v>571</c:v>
                </c:pt>
                <c:pt idx="82">
                  <c:v>572</c:v>
                </c:pt>
                <c:pt idx="83">
                  <c:v>573</c:v>
                </c:pt>
                <c:pt idx="84">
                  <c:v>574</c:v>
                </c:pt>
                <c:pt idx="85">
                  <c:v>575</c:v>
                </c:pt>
                <c:pt idx="86">
                  <c:v>576</c:v>
                </c:pt>
                <c:pt idx="87">
                  <c:v>577</c:v>
                </c:pt>
                <c:pt idx="88">
                  <c:v>578</c:v>
                </c:pt>
                <c:pt idx="89">
                  <c:v>579</c:v>
                </c:pt>
                <c:pt idx="90">
                  <c:v>580</c:v>
                </c:pt>
                <c:pt idx="91">
                  <c:v>581</c:v>
                </c:pt>
                <c:pt idx="92">
                  <c:v>582</c:v>
                </c:pt>
                <c:pt idx="93">
                  <c:v>583</c:v>
                </c:pt>
                <c:pt idx="94">
                  <c:v>584</c:v>
                </c:pt>
                <c:pt idx="95">
                  <c:v>585</c:v>
                </c:pt>
                <c:pt idx="96">
                  <c:v>586</c:v>
                </c:pt>
                <c:pt idx="97">
                  <c:v>587</c:v>
                </c:pt>
                <c:pt idx="98">
                  <c:v>588</c:v>
                </c:pt>
                <c:pt idx="99">
                  <c:v>589</c:v>
                </c:pt>
                <c:pt idx="100">
                  <c:v>590</c:v>
                </c:pt>
                <c:pt idx="101">
                  <c:v>591</c:v>
                </c:pt>
                <c:pt idx="102">
                  <c:v>592</c:v>
                </c:pt>
                <c:pt idx="103">
                  <c:v>593</c:v>
                </c:pt>
                <c:pt idx="104">
                  <c:v>594</c:v>
                </c:pt>
                <c:pt idx="105">
                  <c:v>595</c:v>
                </c:pt>
                <c:pt idx="106">
                  <c:v>596</c:v>
                </c:pt>
                <c:pt idx="107">
                  <c:v>597</c:v>
                </c:pt>
                <c:pt idx="108">
                  <c:v>598</c:v>
                </c:pt>
                <c:pt idx="109">
                  <c:v>599</c:v>
                </c:pt>
                <c:pt idx="110">
                  <c:v>600</c:v>
                </c:pt>
                <c:pt idx="111">
                  <c:v>601</c:v>
                </c:pt>
                <c:pt idx="112">
                  <c:v>602</c:v>
                </c:pt>
                <c:pt idx="113">
                  <c:v>603</c:v>
                </c:pt>
                <c:pt idx="114">
                  <c:v>604</c:v>
                </c:pt>
                <c:pt idx="115">
                  <c:v>605</c:v>
                </c:pt>
                <c:pt idx="116">
                  <c:v>606</c:v>
                </c:pt>
                <c:pt idx="117">
                  <c:v>607</c:v>
                </c:pt>
                <c:pt idx="118">
                  <c:v>608</c:v>
                </c:pt>
                <c:pt idx="119">
                  <c:v>609</c:v>
                </c:pt>
                <c:pt idx="120">
                  <c:v>610</c:v>
                </c:pt>
                <c:pt idx="121">
                  <c:v>611</c:v>
                </c:pt>
                <c:pt idx="122">
                  <c:v>612</c:v>
                </c:pt>
                <c:pt idx="123">
                  <c:v>613</c:v>
                </c:pt>
                <c:pt idx="124">
                  <c:v>614</c:v>
                </c:pt>
                <c:pt idx="125">
                  <c:v>615</c:v>
                </c:pt>
                <c:pt idx="126">
                  <c:v>616</c:v>
                </c:pt>
                <c:pt idx="127">
                  <c:v>617</c:v>
                </c:pt>
                <c:pt idx="128">
                  <c:v>618</c:v>
                </c:pt>
                <c:pt idx="129">
                  <c:v>619</c:v>
                </c:pt>
                <c:pt idx="130">
                  <c:v>620</c:v>
                </c:pt>
                <c:pt idx="131">
                  <c:v>621</c:v>
                </c:pt>
                <c:pt idx="132">
                  <c:v>622</c:v>
                </c:pt>
                <c:pt idx="133">
                  <c:v>623</c:v>
                </c:pt>
                <c:pt idx="134">
                  <c:v>624</c:v>
                </c:pt>
                <c:pt idx="135">
                  <c:v>625</c:v>
                </c:pt>
                <c:pt idx="136">
                  <c:v>626</c:v>
                </c:pt>
                <c:pt idx="137">
                  <c:v>627</c:v>
                </c:pt>
                <c:pt idx="138">
                  <c:v>628</c:v>
                </c:pt>
                <c:pt idx="139">
                  <c:v>629</c:v>
                </c:pt>
                <c:pt idx="140">
                  <c:v>630</c:v>
                </c:pt>
                <c:pt idx="141">
                  <c:v>631</c:v>
                </c:pt>
                <c:pt idx="142">
                  <c:v>632</c:v>
                </c:pt>
                <c:pt idx="143">
                  <c:v>633</c:v>
                </c:pt>
                <c:pt idx="144">
                  <c:v>634</c:v>
                </c:pt>
                <c:pt idx="145">
                  <c:v>635</c:v>
                </c:pt>
                <c:pt idx="146">
                  <c:v>636</c:v>
                </c:pt>
                <c:pt idx="147">
                  <c:v>637</c:v>
                </c:pt>
                <c:pt idx="148">
                  <c:v>638</c:v>
                </c:pt>
                <c:pt idx="149">
                  <c:v>639</c:v>
                </c:pt>
                <c:pt idx="150">
                  <c:v>640</c:v>
                </c:pt>
                <c:pt idx="151">
                  <c:v>641</c:v>
                </c:pt>
                <c:pt idx="152">
                  <c:v>642</c:v>
                </c:pt>
                <c:pt idx="153">
                  <c:v>643</c:v>
                </c:pt>
                <c:pt idx="154">
                  <c:v>644</c:v>
                </c:pt>
                <c:pt idx="155">
                  <c:v>645</c:v>
                </c:pt>
                <c:pt idx="156">
                  <c:v>646</c:v>
                </c:pt>
                <c:pt idx="157">
                  <c:v>647</c:v>
                </c:pt>
                <c:pt idx="158">
                  <c:v>648</c:v>
                </c:pt>
                <c:pt idx="159">
                  <c:v>649</c:v>
                </c:pt>
                <c:pt idx="160">
                  <c:v>650</c:v>
                </c:pt>
                <c:pt idx="161">
                  <c:v>651</c:v>
                </c:pt>
                <c:pt idx="162">
                  <c:v>652</c:v>
                </c:pt>
                <c:pt idx="163">
                  <c:v>653</c:v>
                </c:pt>
                <c:pt idx="164">
                  <c:v>654</c:v>
                </c:pt>
                <c:pt idx="165">
                  <c:v>655</c:v>
                </c:pt>
                <c:pt idx="166">
                  <c:v>656</c:v>
                </c:pt>
                <c:pt idx="167">
                  <c:v>657</c:v>
                </c:pt>
                <c:pt idx="168">
                  <c:v>658</c:v>
                </c:pt>
                <c:pt idx="169">
                  <c:v>659</c:v>
                </c:pt>
                <c:pt idx="170">
                  <c:v>660</c:v>
                </c:pt>
              </c:numCache>
            </c:numRef>
          </c:cat>
          <c:val>
            <c:numRef>
              <c:f>'Year 2'!$D$19:$D$189</c:f>
              <c:numCache>
                <c:ptCount val="171"/>
                <c:pt idx="0">
                  <c:v>0</c:v>
                </c:pt>
                <c:pt idx="1">
                  <c:v>2536912.983013045</c:v>
                </c:pt>
                <c:pt idx="2">
                  <c:v>2506641.930025292</c:v>
                </c:pt>
                <c:pt idx="3">
                  <c:v>2476370.8770375326</c:v>
                </c:pt>
                <c:pt idx="4">
                  <c:v>2446099.8240497857</c:v>
                </c:pt>
                <c:pt idx="5">
                  <c:v>2415828.7710620323</c:v>
                </c:pt>
                <c:pt idx="6">
                  <c:v>2385557.718074279</c:v>
                </c:pt>
                <c:pt idx="7">
                  <c:v>2355286.6650865194</c:v>
                </c:pt>
                <c:pt idx="8">
                  <c:v>2325015.6120987725</c:v>
                </c:pt>
                <c:pt idx="9">
                  <c:v>2294744.5591110196</c:v>
                </c:pt>
                <c:pt idx="10">
                  <c:v>2014473.5061232597</c:v>
                </c:pt>
                <c:pt idx="11">
                  <c:v>1984202.4531355067</c:v>
                </c:pt>
                <c:pt idx="12">
                  <c:v>1953931.4001477533</c:v>
                </c:pt>
                <c:pt idx="13">
                  <c:v>1923660.3471600064</c:v>
                </c:pt>
                <c:pt idx="14">
                  <c:v>1893389.294172247</c:v>
                </c:pt>
                <c:pt idx="15">
                  <c:v>1863118.2411844938</c:v>
                </c:pt>
                <c:pt idx="16">
                  <c:v>2210456.2579487637</c:v>
                </c:pt>
                <c:pt idx="17">
                  <c:v>2175941.3493676353</c:v>
                </c:pt>
                <c:pt idx="18">
                  <c:v>2141426.4407865065</c:v>
                </c:pt>
                <c:pt idx="19">
                  <c:v>2106911.532205378</c:v>
                </c:pt>
                <c:pt idx="20">
                  <c:v>2072396.62362425</c:v>
                </c:pt>
                <c:pt idx="21">
                  <c:v>2037881.7150431152</c:v>
                </c:pt>
                <c:pt idx="22">
                  <c:v>2003366.8064619931</c:v>
                </c:pt>
                <c:pt idx="23">
                  <c:v>1968851.8978808583</c:v>
                </c:pt>
                <c:pt idx="24">
                  <c:v>1934336.98929973</c:v>
                </c:pt>
                <c:pt idx="25">
                  <c:v>1899822.0807186076</c:v>
                </c:pt>
                <c:pt idx="26">
                  <c:v>1865307.1721374728</c:v>
                </c:pt>
                <c:pt idx="27">
                  <c:v>1830792.2635563507</c:v>
                </c:pt>
                <c:pt idx="28">
                  <c:v>1796277.354975216</c:v>
                </c:pt>
                <c:pt idx="29">
                  <c:v>1761762.4463940875</c:v>
                </c:pt>
                <c:pt idx="30">
                  <c:v>1727247.5378129655</c:v>
                </c:pt>
                <c:pt idx="31">
                  <c:v>2094885.4787747567</c:v>
                </c:pt>
                <c:pt idx="32">
                  <c:v>2056152.0535900607</c:v>
                </c:pt>
                <c:pt idx="33">
                  <c:v>2017418.6284053652</c:v>
                </c:pt>
                <c:pt idx="34">
                  <c:v>1978685.2032206755</c:v>
                </c:pt>
                <c:pt idx="35">
                  <c:v>1939951.7780359793</c:v>
                </c:pt>
                <c:pt idx="36">
                  <c:v>1901218.3528512898</c:v>
                </c:pt>
                <c:pt idx="37">
                  <c:v>1862484.9276665943</c:v>
                </c:pt>
                <c:pt idx="38">
                  <c:v>1823751.5024819043</c:v>
                </c:pt>
                <c:pt idx="39">
                  <c:v>1785018.0772972084</c:v>
                </c:pt>
                <c:pt idx="40">
                  <c:v>1746284.6521125187</c:v>
                </c:pt>
                <c:pt idx="41">
                  <c:v>1707551.226927823</c:v>
                </c:pt>
                <c:pt idx="42">
                  <c:v>1668817.8017431267</c:v>
                </c:pt>
                <c:pt idx="43">
                  <c:v>1630084.3765584372</c:v>
                </c:pt>
                <c:pt idx="44">
                  <c:v>1591350.9513737413</c:v>
                </c:pt>
                <c:pt idx="45">
                  <c:v>1552617.5261890516</c:v>
                </c:pt>
                <c:pt idx="46">
                  <c:v>1513884.1010043558</c:v>
                </c:pt>
                <c:pt idx="47">
                  <c:v>1475150.6758196596</c:v>
                </c:pt>
                <c:pt idx="48">
                  <c:v>1436417.2506349701</c:v>
                </c:pt>
                <c:pt idx="49">
                  <c:v>1397683.8254502742</c:v>
                </c:pt>
                <c:pt idx="50">
                  <c:v>1358950.4002655847</c:v>
                </c:pt>
                <c:pt idx="51">
                  <c:v>1320216.9750808887</c:v>
                </c:pt>
                <c:pt idx="52">
                  <c:v>1281483.5498961927</c:v>
                </c:pt>
                <c:pt idx="53">
                  <c:v>1242750.1247115033</c:v>
                </c:pt>
                <c:pt idx="54">
                  <c:v>1204016.6995268073</c:v>
                </c:pt>
                <c:pt idx="55">
                  <c:v>1165283.2743421174</c:v>
                </c:pt>
                <c:pt idx="56">
                  <c:v>1126549.8491574218</c:v>
                </c:pt>
                <c:pt idx="57">
                  <c:v>1087816.4239727259</c:v>
                </c:pt>
                <c:pt idx="58">
                  <c:v>1049082.9987880364</c:v>
                </c:pt>
                <c:pt idx="59">
                  <c:v>1010349.5736033466</c:v>
                </c:pt>
                <c:pt idx="60">
                  <c:v>971616.1484186442</c:v>
                </c:pt>
                <c:pt idx="61">
                  <c:v>932882.7232339545</c:v>
                </c:pt>
                <c:pt idx="62">
                  <c:v>894149.2980492653</c:v>
                </c:pt>
                <c:pt idx="63">
                  <c:v>855415.872864563</c:v>
                </c:pt>
                <c:pt idx="64">
                  <c:v>816682.4476798731</c:v>
                </c:pt>
                <c:pt idx="65">
                  <c:v>777949.0224951836</c:v>
                </c:pt>
                <c:pt idx="66">
                  <c:v>739215.5973104814</c:v>
                </c:pt>
                <c:pt idx="67">
                  <c:v>700482.1721257919</c:v>
                </c:pt>
                <c:pt idx="68">
                  <c:v>661748.7469411024</c:v>
                </c:pt>
                <c:pt idx="69">
                  <c:v>623015.3217564125</c:v>
                </c:pt>
                <c:pt idx="70">
                  <c:v>584281.8965717105</c:v>
                </c:pt>
                <c:pt idx="71">
                  <c:v>994511.6493588134</c:v>
                </c:pt>
                <c:pt idx="72">
                  <c:v>951587.4276999163</c:v>
                </c:pt>
                <c:pt idx="73">
                  <c:v>908663.2060410196</c:v>
                </c:pt>
                <c:pt idx="74">
                  <c:v>865738.9843821228</c:v>
                </c:pt>
                <c:pt idx="75">
                  <c:v>822814.7627232256</c:v>
                </c:pt>
                <c:pt idx="76">
                  <c:v>779890.5410643227</c:v>
                </c:pt>
                <c:pt idx="77">
                  <c:v>736966.3194054258</c:v>
                </c:pt>
                <c:pt idx="78">
                  <c:v>694042.0977465292</c:v>
                </c:pt>
                <c:pt idx="79">
                  <c:v>651117.876087632</c:v>
                </c:pt>
                <c:pt idx="80">
                  <c:v>608193.6544287354</c:v>
                </c:pt>
                <c:pt idx="81">
                  <c:v>565269.4327698383</c:v>
                </c:pt>
                <c:pt idx="82">
                  <c:v>522345.21111094207</c:v>
                </c:pt>
                <c:pt idx="83">
                  <c:v>479420.98945204495</c:v>
                </c:pt>
                <c:pt idx="84">
                  <c:v>436496.7677931483</c:v>
                </c:pt>
                <c:pt idx="85">
                  <c:v>393572.5461342579</c:v>
                </c:pt>
                <c:pt idx="86">
                  <c:v>350648.3244753608</c:v>
                </c:pt>
                <c:pt idx="87">
                  <c:v>307724.10281645716</c:v>
                </c:pt>
                <c:pt idx="88">
                  <c:v>264799.8811575668</c:v>
                </c:pt>
                <c:pt idx="89">
                  <c:v>221875.65949867666</c:v>
                </c:pt>
                <c:pt idx="90">
                  <c:v>178951.43783976068</c:v>
                </c:pt>
                <c:pt idx="91">
                  <c:v>136027.2161808703</c:v>
                </c:pt>
                <c:pt idx="92">
                  <c:v>93102.99452196714</c:v>
                </c:pt>
                <c:pt idx="93">
                  <c:v>50178.772863076534</c:v>
                </c:pt>
                <c:pt idx="94">
                  <c:v>7254.55120417336</c:v>
                </c:pt>
                <c:pt idx="95">
                  <c:v>-35669.67045471724</c:v>
                </c:pt>
                <c:pt idx="96">
                  <c:v>-78593.89211362042</c:v>
                </c:pt>
                <c:pt idx="97">
                  <c:v>-121518.11377251055</c:v>
                </c:pt>
                <c:pt idx="98">
                  <c:v>-164442.33543140115</c:v>
                </c:pt>
                <c:pt idx="99">
                  <c:v>-207366.55709030433</c:v>
                </c:pt>
                <c:pt idx="100">
                  <c:v>-250290.77874919446</c:v>
                </c:pt>
                <c:pt idx="101">
                  <c:v>-293215.0004080981</c:v>
                </c:pt>
                <c:pt idx="102">
                  <c:v>-336139.2220669887</c:v>
                </c:pt>
                <c:pt idx="103">
                  <c:v>-379063.4437258914</c:v>
                </c:pt>
                <c:pt idx="104">
                  <c:v>-421987.6653847946</c:v>
                </c:pt>
                <c:pt idx="105">
                  <c:v>-464911.88704368565</c:v>
                </c:pt>
                <c:pt idx="106">
                  <c:v>-507836.10870258836</c:v>
                </c:pt>
                <c:pt idx="107">
                  <c:v>-550760.330361479</c:v>
                </c:pt>
                <c:pt idx="108">
                  <c:v>-593684.5520203821</c:v>
                </c:pt>
                <c:pt idx="109">
                  <c:v>-636608.7736792727</c:v>
                </c:pt>
                <c:pt idx="110">
                  <c:v>-679532.9953381759</c:v>
                </c:pt>
                <c:pt idx="111">
                  <c:v>-722457.216997067</c:v>
                </c:pt>
                <c:pt idx="112">
                  <c:v>-765381.4386559697</c:v>
                </c:pt>
                <c:pt idx="113">
                  <c:v>-808305.6603148603</c:v>
                </c:pt>
                <c:pt idx="114">
                  <c:v>-851229.8819737509</c:v>
                </c:pt>
                <c:pt idx="115">
                  <c:v>-894154.1036326536</c:v>
                </c:pt>
                <c:pt idx="116">
                  <c:v>-937078.3252915442</c:v>
                </c:pt>
                <c:pt idx="117">
                  <c:v>-980002.5469504478</c:v>
                </c:pt>
                <c:pt idx="118">
                  <c:v>-1022926.7686093505</c:v>
                </c:pt>
                <c:pt idx="119">
                  <c:v>-1065850.9902682537</c:v>
                </c:pt>
                <c:pt idx="120">
                  <c:v>-1108775.2119271443</c:v>
                </c:pt>
                <c:pt idx="121">
                  <c:v>-1151699.433586035</c:v>
                </c:pt>
                <c:pt idx="122">
                  <c:v>-1194623.655244938</c:v>
                </c:pt>
                <c:pt idx="123">
                  <c:v>-1237547.8769038287</c:v>
                </c:pt>
                <c:pt idx="124">
                  <c:v>-1280472.0985627319</c:v>
                </c:pt>
                <c:pt idx="125">
                  <c:v>-1323396.320221622</c:v>
                </c:pt>
                <c:pt idx="126">
                  <c:v>-1366320.5418805252</c:v>
                </c:pt>
                <c:pt idx="127">
                  <c:v>-1409244.7635394162</c:v>
                </c:pt>
                <c:pt idx="128">
                  <c:v>-1452168.985198319</c:v>
                </c:pt>
                <c:pt idx="129">
                  <c:v>-1495093.2068572096</c:v>
                </c:pt>
                <c:pt idx="130">
                  <c:v>-1538017.4285161002</c:v>
                </c:pt>
                <c:pt idx="131">
                  <c:v>-1580941.6501750033</c:v>
                </c:pt>
                <c:pt idx="132">
                  <c:v>-1623865.8718339065</c:v>
                </c:pt>
                <c:pt idx="133">
                  <c:v>-1666790.0934928097</c:v>
                </c:pt>
                <c:pt idx="134">
                  <c:v>-1709714.3151517003</c:v>
                </c:pt>
                <c:pt idx="135">
                  <c:v>-1752638.5368106035</c:v>
                </c:pt>
                <c:pt idx="136">
                  <c:v>-1795562.7584694936</c:v>
                </c:pt>
                <c:pt idx="137">
                  <c:v>-1838486.9801283842</c:v>
                </c:pt>
                <c:pt idx="138">
                  <c:v>-1881411.2017872874</c:v>
                </c:pt>
                <c:pt idx="139">
                  <c:v>-1924335.4234461784</c:v>
                </c:pt>
                <c:pt idx="140">
                  <c:v>-1967259.6451050807</c:v>
                </c:pt>
                <c:pt idx="141">
                  <c:v>-2010183.8667639717</c:v>
                </c:pt>
                <c:pt idx="142">
                  <c:v>-2053108.088422875</c:v>
                </c:pt>
                <c:pt idx="143">
                  <c:v>-2096032.310081765</c:v>
                </c:pt>
                <c:pt idx="144">
                  <c:v>-2138956.5317406687</c:v>
                </c:pt>
                <c:pt idx="145">
                  <c:v>-2181880.753399559</c:v>
                </c:pt>
                <c:pt idx="146">
                  <c:v>-2224804.975058462</c:v>
                </c:pt>
                <c:pt idx="147">
                  <c:v>-2267729.196717365</c:v>
                </c:pt>
                <c:pt idx="148">
                  <c:v>-2310653.418376256</c:v>
                </c:pt>
                <c:pt idx="149">
                  <c:v>-2353577.640035159</c:v>
                </c:pt>
                <c:pt idx="150">
                  <c:v>-2396501.861694049</c:v>
                </c:pt>
                <c:pt idx="151">
                  <c:v>-2439426.0833529523</c:v>
                </c:pt>
                <c:pt idx="152">
                  <c:v>-2482350.3050118433</c:v>
                </c:pt>
                <c:pt idx="153">
                  <c:v>-2525274.5266707335</c:v>
                </c:pt>
                <c:pt idx="154">
                  <c:v>-2568198.748329637</c:v>
                </c:pt>
                <c:pt idx="155">
                  <c:v>-2611122.9699885272</c:v>
                </c:pt>
                <c:pt idx="156">
                  <c:v>-2654047.1916474304</c:v>
                </c:pt>
                <c:pt idx="157">
                  <c:v>-2696971.4133063206</c:v>
                </c:pt>
                <c:pt idx="158">
                  <c:v>-2739895.6349652247</c:v>
                </c:pt>
                <c:pt idx="159">
                  <c:v>-2782819.8566241274</c:v>
                </c:pt>
                <c:pt idx="160">
                  <c:v>-2825744.0782830305</c:v>
                </c:pt>
                <c:pt idx="161">
                  <c:v>-2868668.2999419216</c:v>
                </c:pt>
                <c:pt idx="162">
                  <c:v>-2911592.5216008117</c:v>
                </c:pt>
                <c:pt idx="163">
                  <c:v>-2954516.743259714</c:v>
                </c:pt>
                <c:pt idx="164">
                  <c:v>-2997440.964918605</c:v>
                </c:pt>
                <c:pt idx="165">
                  <c:v>-3040365.1865775087</c:v>
                </c:pt>
                <c:pt idx="166">
                  <c:v>-3083289.408236399</c:v>
                </c:pt>
                <c:pt idx="167">
                  <c:v>-3126213.629895302</c:v>
                </c:pt>
                <c:pt idx="168">
                  <c:v>-3169137.851554193</c:v>
                </c:pt>
                <c:pt idx="169">
                  <c:v>-3212062.073213083</c:v>
                </c:pt>
                <c:pt idx="170">
                  <c:v>-3254986.294871986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'Year 2'!$B$19:$B$189</c:f>
              <c:numCache>
                <c:ptCount val="171"/>
                <c:pt idx="0">
                  <c:v>490</c:v>
                </c:pt>
                <c:pt idx="1">
                  <c:v>491</c:v>
                </c:pt>
                <c:pt idx="2">
                  <c:v>492</c:v>
                </c:pt>
                <c:pt idx="3">
                  <c:v>493</c:v>
                </c:pt>
                <c:pt idx="4">
                  <c:v>494</c:v>
                </c:pt>
                <c:pt idx="5">
                  <c:v>495</c:v>
                </c:pt>
                <c:pt idx="6">
                  <c:v>496</c:v>
                </c:pt>
                <c:pt idx="7">
                  <c:v>497</c:v>
                </c:pt>
                <c:pt idx="8">
                  <c:v>498</c:v>
                </c:pt>
                <c:pt idx="9">
                  <c:v>499</c:v>
                </c:pt>
                <c:pt idx="10">
                  <c:v>500</c:v>
                </c:pt>
                <c:pt idx="11">
                  <c:v>501</c:v>
                </c:pt>
                <c:pt idx="12">
                  <c:v>502</c:v>
                </c:pt>
                <c:pt idx="13">
                  <c:v>503</c:v>
                </c:pt>
                <c:pt idx="14">
                  <c:v>504</c:v>
                </c:pt>
                <c:pt idx="15">
                  <c:v>505</c:v>
                </c:pt>
                <c:pt idx="16">
                  <c:v>506</c:v>
                </c:pt>
                <c:pt idx="17">
                  <c:v>507</c:v>
                </c:pt>
                <c:pt idx="18">
                  <c:v>508</c:v>
                </c:pt>
                <c:pt idx="19">
                  <c:v>509</c:v>
                </c:pt>
                <c:pt idx="20">
                  <c:v>510</c:v>
                </c:pt>
                <c:pt idx="21">
                  <c:v>511</c:v>
                </c:pt>
                <c:pt idx="22">
                  <c:v>512</c:v>
                </c:pt>
                <c:pt idx="23">
                  <c:v>513</c:v>
                </c:pt>
                <c:pt idx="24">
                  <c:v>514</c:v>
                </c:pt>
                <c:pt idx="25">
                  <c:v>515</c:v>
                </c:pt>
                <c:pt idx="26">
                  <c:v>516</c:v>
                </c:pt>
                <c:pt idx="27">
                  <c:v>517</c:v>
                </c:pt>
                <c:pt idx="28">
                  <c:v>518</c:v>
                </c:pt>
                <c:pt idx="29">
                  <c:v>519</c:v>
                </c:pt>
                <c:pt idx="30">
                  <c:v>520</c:v>
                </c:pt>
                <c:pt idx="31">
                  <c:v>521</c:v>
                </c:pt>
                <c:pt idx="32">
                  <c:v>522</c:v>
                </c:pt>
                <c:pt idx="33">
                  <c:v>523</c:v>
                </c:pt>
                <c:pt idx="34">
                  <c:v>524</c:v>
                </c:pt>
                <c:pt idx="35">
                  <c:v>525</c:v>
                </c:pt>
                <c:pt idx="36">
                  <c:v>526</c:v>
                </c:pt>
                <c:pt idx="37">
                  <c:v>527</c:v>
                </c:pt>
                <c:pt idx="38">
                  <c:v>528</c:v>
                </c:pt>
                <c:pt idx="39">
                  <c:v>529</c:v>
                </c:pt>
                <c:pt idx="40">
                  <c:v>530</c:v>
                </c:pt>
                <c:pt idx="41">
                  <c:v>531</c:v>
                </c:pt>
                <c:pt idx="42">
                  <c:v>532</c:v>
                </c:pt>
                <c:pt idx="43">
                  <c:v>533</c:v>
                </c:pt>
                <c:pt idx="44">
                  <c:v>534</c:v>
                </c:pt>
                <c:pt idx="45">
                  <c:v>535</c:v>
                </c:pt>
                <c:pt idx="46">
                  <c:v>536</c:v>
                </c:pt>
                <c:pt idx="47">
                  <c:v>537</c:v>
                </c:pt>
                <c:pt idx="48">
                  <c:v>538</c:v>
                </c:pt>
                <c:pt idx="49">
                  <c:v>539</c:v>
                </c:pt>
                <c:pt idx="50">
                  <c:v>540</c:v>
                </c:pt>
                <c:pt idx="51">
                  <c:v>541</c:v>
                </c:pt>
                <c:pt idx="52">
                  <c:v>542</c:v>
                </c:pt>
                <c:pt idx="53">
                  <c:v>543</c:v>
                </c:pt>
                <c:pt idx="54">
                  <c:v>544</c:v>
                </c:pt>
                <c:pt idx="55">
                  <c:v>545</c:v>
                </c:pt>
                <c:pt idx="56">
                  <c:v>546</c:v>
                </c:pt>
                <c:pt idx="57">
                  <c:v>547</c:v>
                </c:pt>
                <c:pt idx="58">
                  <c:v>548</c:v>
                </c:pt>
                <c:pt idx="59">
                  <c:v>549</c:v>
                </c:pt>
                <c:pt idx="60">
                  <c:v>550</c:v>
                </c:pt>
                <c:pt idx="61">
                  <c:v>551</c:v>
                </c:pt>
                <c:pt idx="62">
                  <c:v>552</c:v>
                </c:pt>
                <c:pt idx="63">
                  <c:v>553</c:v>
                </c:pt>
                <c:pt idx="64">
                  <c:v>554</c:v>
                </c:pt>
                <c:pt idx="65">
                  <c:v>555</c:v>
                </c:pt>
                <c:pt idx="66">
                  <c:v>556</c:v>
                </c:pt>
                <c:pt idx="67">
                  <c:v>557</c:v>
                </c:pt>
                <c:pt idx="68">
                  <c:v>558</c:v>
                </c:pt>
                <c:pt idx="69">
                  <c:v>559</c:v>
                </c:pt>
                <c:pt idx="70">
                  <c:v>560</c:v>
                </c:pt>
                <c:pt idx="71">
                  <c:v>561</c:v>
                </c:pt>
                <c:pt idx="72">
                  <c:v>562</c:v>
                </c:pt>
                <c:pt idx="73">
                  <c:v>563</c:v>
                </c:pt>
                <c:pt idx="74">
                  <c:v>564</c:v>
                </c:pt>
                <c:pt idx="75">
                  <c:v>565</c:v>
                </c:pt>
                <c:pt idx="76">
                  <c:v>566</c:v>
                </c:pt>
                <c:pt idx="77">
                  <c:v>567</c:v>
                </c:pt>
                <c:pt idx="78">
                  <c:v>568</c:v>
                </c:pt>
                <c:pt idx="79">
                  <c:v>569</c:v>
                </c:pt>
                <c:pt idx="80">
                  <c:v>570</c:v>
                </c:pt>
                <c:pt idx="81">
                  <c:v>571</c:v>
                </c:pt>
                <c:pt idx="82">
                  <c:v>572</c:v>
                </c:pt>
                <c:pt idx="83">
                  <c:v>573</c:v>
                </c:pt>
                <c:pt idx="84">
                  <c:v>574</c:v>
                </c:pt>
                <c:pt idx="85">
                  <c:v>575</c:v>
                </c:pt>
                <c:pt idx="86">
                  <c:v>576</c:v>
                </c:pt>
                <c:pt idx="87">
                  <c:v>577</c:v>
                </c:pt>
                <c:pt idx="88">
                  <c:v>578</c:v>
                </c:pt>
                <c:pt idx="89">
                  <c:v>579</c:v>
                </c:pt>
                <c:pt idx="90">
                  <c:v>580</c:v>
                </c:pt>
                <c:pt idx="91">
                  <c:v>581</c:v>
                </c:pt>
                <c:pt idx="92">
                  <c:v>582</c:v>
                </c:pt>
                <c:pt idx="93">
                  <c:v>583</c:v>
                </c:pt>
                <c:pt idx="94">
                  <c:v>584</c:v>
                </c:pt>
                <c:pt idx="95">
                  <c:v>585</c:v>
                </c:pt>
                <c:pt idx="96">
                  <c:v>586</c:v>
                </c:pt>
                <c:pt idx="97">
                  <c:v>587</c:v>
                </c:pt>
                <c:pt idx="98">
                  <c:v>588</c:v>
                </c:pt>
                <c:pt idx="99">
                  <c:v>589</c:v>
                </c:pt>
                <c:pt idx="100">
                  <c:v>590</c:v>
                </c:pt>
                <c:pt idx="101">
                  <c:v>591</c:v>
                </c:pt>
                <c:pt idx="102">
                  <c:v>592</c:v>
                </c:pt>
                <c:pt idx="103">
                  <c:v>593</c:v>
                </c:pt>
                <c:pt idx="104">
                  <c:v>594</c:v>
                </c:pt>
                <c:pt idx="105">
                  <c:v>595</c:v>
                </c:pt>
                <c:pt idx="106">
                  <c:v>596</c:v>
                </c:pt>
                <c:pt idx="107">
                  <c:v>597</c:v>
                </c:pt>
                <c:pt idx="108">
                  <c:v>598</c:v>
                </c:pt>
                <c:pt idx="109">
                  <c:v>599</c:v>
                </c:pt>
                <c:pt idx="110">
                  <c:v>600</c:v>
                </c:pt>
                <c:pt idx="111">
                  <c:v>601</c:v>
                </c:pt>
                <c:pt idx="112">
                  <c:v>602</c:v>
                </c:pt>
                <c:pt idx="113">
                  <c:v>603</c:v>
                </c:pt>
                <c:pt idx="114">
                  <c:v>604</c:v>
                </c:pt>
                <c:pt idx="115">
                  <c:v>605</c:v>
                </c:pt>
                <c:pt idx="116">
                  <c:v>606</c:v>
                </c:pt>
                <c:pt idx="117">
                  <c:v>607</c:v>
                </c:pt>
                <c:pt idx="118">
                  <c:v>608</c:v>
                </c:pt>
                <c:pt idx="119">
                  <c:v>609</c:v>
                </c:pt>
                <c:pt idx="120">
                  <c:v>610</c:v>
                </c:pt>
                <c:pt idx="121">
                  <c:v>611</c:v>
                </c:pt>
                <c:pt idx="122">
                  <c:v>612</c:v>
                </c:pt>
                <c:pt idx="123">
                  <c:v>613</c:v>
                </c:pt>
                <c:pt idx="124">
                  <c:v>614</c:v>
                </c:pt>
                <c:pt idx="125">
                  <c:v>615</c:v>
                </c:pt>
                <c:pt idx="126">
                  <c:v>616</c:v>
                </c:pt>
                <c:pt idx="127">
                  <c:v>617</c:v>
                </c:pt>
                <c:pt idx="128">
                  <c:v>618</c:v>
                </c:pt>
                <c:pt idx="129">
                  <c:v>619</c:v>
                </c:pt>
                <c:pt idx="130">
                  <c:v>620</c:v>
                </c:pt>
                <c:pt idx="131">
                  <c:v>621</c:v>
                </c:pt>
                <c:pt idx="132">
                  <c:v>622</c:v>
                </c:pt>
                <c:pt idx="133">
                  <c:v>623</c:v>
                </c:pt>
                <c:pt idx="134">
                  <c:v>624</c:v>
                </c:pt>
                <c:pt idx="135">
                  <c:v>625</c:v>
                </c:pt>
                <c:pt idx="136">
                  <c:v>626</c:v>
                </c:pt>
                <c:pt idx="137">
                  <c:v>627</c:v>
                </c:pt>
                <c:pt idx="138">
                  <c:v>628</c:v>
                </c:pt>
                <c:pt idx="139">
                  <c:v>629</c:v>
                </c:pt>
                <c:pt idx="140">
                  <c:v>630</c:v>
                </c:pt>
                <c:pt idx="141">
                  <c:v>631</c:v>
                </c:pt>
                <c:pt idx="142">
                  <c:v>632</c:v>
                </c:pt>
                <c:pt idx="143">
                  <c:v>633</c:v>
                </c:pt>
                <c:pt idx="144">
                  <c:v>634</c:v>
                </c:pt>
                <c:pt idx="145">
                  <c:v>635</c:v>
                </c:pt>
                <c:pt idx="146">
                  <c:v>636</c:v>
                </c:pt>
                <c:pt idx="147">
                  <c:v>637</c:v>
                </c:pt>
                <c:pt idx="148">
                  <c:v>638</c:v>
                </c:pt>
                <c:pt idx="149">
                  <c:v>639</c:v>
                </c:pt>
                <c:pt idx="150">
                  <c:v>640</c:v>
                </c:pt>
                <c:pt idx="151">
                  <c:v>641</c:v>
                </c:pt>
                <c:pt idx="152">
                  <c:v>642</c:v>
                </c:pt>
                <c:pt idx="153">
                  <c:v>643</c:v>
                </c:pt>
                <c:pt idx="154">
                  <c:v>644</c:v>
                </c:pt>
                <c:pt idx="155">
                  <c:v>645</c:v>
                </c:pt>
                <c:pt idx="156">
                  <c:v>646</c:v>
                </c:pt>
                <c:pt idx="157">
                  <c:v>647</c:v>
                </c:pt>
                <c:pt idx="158">
                  <c:v>648</c:v>
                </c:pt>
                <c:pt idx="159">
                  <c:v>649</c:v>
                </c:pt>
                <c:pt idx="160">
                  <c:v>650</c:v>
                </c:pt>
                <c:pt idx="161">
                  <c:v>651</c:v>
                </c:pt>
                <c:pt idx="162">
                  <c:v>652</c:v>
                </c:pt>
                <c:pt idx="163">
                  <c:v>653</c:v>
                </c:pt>
                <c:pt idx="164">
                  <c:v>654</c:v>
                </c:pt>
                <c:pt idx="165">
                  <c:v>655</c:v>
                </c:pt>
                <c:pt idx="166">
                  <c:v>656</c:v>
                </c:pt>
                <c:pt idx="167">
                  <c:v>657</c:v>
                </c:pt>
                <c:pt idx="168">
                  <c:v>658</c:v>
                </c:pt>
                <c:pt idx="169">
                  <c:v>659</c:v>
                </c:pt>
                <c:pt idx="170">
                  <c:v>660</c:v>
                </c:pt>
              </c:numCache>
            </c:numRef>
          </c:cat>
          <c:val>
            <c:numRef>
              <c:f>'Year 2'!$E$19:$E$189</c:f>
              <c:numCache>
                <c:ptCount val="171"/>
                <c:pt idx="0">
                  <c:v>0</c:v>
                </c:pt>
                <c:pt idx="1">
                  <c:v>-215000</c:v>
                </c:pt>
                <c:pt idx="2">
                  <c:v>-180000</c:v>
                </c:pt>
                <c:pt idx="3">
                  <c:v>-145000</c:v>
                </c:pt>
                <c:pt idx="4">
                  <c:v>-110000</c:v>
                </c:pt>
                <c:pt idx="5">
                  <c:v>-74999.99999999997</c:v>
                </c:pt>
                <c:pt idx="6">
                  <c:v>-39999.99999999997</c:v>
                </c:pt>
                <c:pt idx="7">
                  <c:v>-4999.999999999971</c:v>
                </c:pt>
                <c:pt idx="8">
                  <c:v>30000</c:v>
                </c:pt>
                <c:pt idx="9">
                  <c:v>65000.00000000006</c:v>
                </c:pt>
                <c:pt idx="10">
                  <c:v>350000.00000000006</c:v>
                </c:pt>
                <c:pt idx="11">
                  <c:v>385000.00000000006</c:v>
                </c:pt>
                <c:pt idx="12">
                  <c:v>420000.00000000006</c:v>
                </c:pt>
                <c:pt idx="13">
                  <c:v>455000.00000000006</c:v>
                </c:pt>
                <c:pt idx="14">
                  <c:v>490000.00000000006</c:v>
                </c:pt>
                <c:pt idx="15">
                  <c:v>525000</c:v>
                </c:pt>
                <c:pt idx="16">
                  <c:v>565000</c:v>
                </c:pt>
                <c:pt idx="17">
                  <c:v>605000</c:v>
                </c:pt>
                <c:pt idx="18">
                  <c:v>645000</c:v>
                </c:pt>
                <c:pt idx="19">
                  <c:v>685000</c:v>
                </c:pt>
                <c:pt idx="20">
                  <c:v>725000</c:v>
                </c:pt>
                <c:pt idx="21">
                  <c:v>765000</c:v>
                </c:pt>
                <c:pt idx="22">
                  <c:v>805000</c:v>
                </c:pt>
                <c:pt idx="23">
                  <c:v>845000</c:v>
                </c:pt>
                <c:pt idx="24">
                  <c:v>885000</c:v>
                </c:pt>
                <c:pt idx="25">
                  <c:v>925000</c:v>
                </c:pt>
                <c:pt idx="26">
                  <c:v>965000</c:v>
                </c:pt>
                <c:pt idx="27">
                  <c:v>1005000</c:v>
                </c:pt>
                <c:pt idx="28">
                  <c:v>1045000</c:v>
                </c:pt>
                <c:pt idx="29">
                  <c:v>1085000</c:v>
                </c:pt>
                <c:pt idx="30">
                  <c:v>1125000</c:v>
                </c:pt>
                <c:pt idx="31">
                  <c:v>1170000.0000000002</c:v>
                </c:pt>
                <c:pt idx="32">
                  <c:v>1215000</c:v>
                </c:pt>
                <c:pt idx="33">
                  <c:v>1260000</c:v>
                </c:pt>
                <c:pt idx="34">
                  <c:v>1305000</c:v>
                </c:pt>
                <c:pt idx="35">
                  <c:v>1350000</c:v>
                </c:pt>
                <c:pt idx="36">
                  <c:v>1395000</c:v>
                </c:pt>
                <c:pt idx="37">
                  <c:v>1440000</c:v>
                </c:pt>
                <c:pt idx="38">
                  <c:v>1485000</c:v>
                </c:pt>
                <c:pt idx="39">
                  <c:v>1530000</c:v>
                </c:pt>
                <c:pt idx="40">
                  <c:v>1575000</c:v>
                </c:pt>
                <c:pt idx="41">
                  <c:v>1620000</c:v>
                </c:pt>
                <c:pt idx="42">
                  <c:v>1665000</c:v>
                </c:pt>
                <c:pt idx="43">
                  <c:v>1710000.0000000002</c:v>
                </c:pt>
                <c:pt idx="44">
                  <c:v>1755000</c:v>
                </c:pt>
                <c:pt idx="45">
                  <c:v>1800000.0000000002</c:v>
                </c:pt>
                <c:pt idx="46">
                  <c:v>1845000</c:v>
                </c:pt>
                <c:pt idx="47">
                  <c:v>1890000</c:v>
                </c:pt>
                <c:pt idx="48">
                  <c:v>1935000</c:v>
                </c:pt>
                <c:pt idx="49">
                  <c:v>1980000</c:v>
                </c:pt>
                <c:pt idx="50">
                  <c:v>2025000</c:v>
                </c:pt>
                <c:pt idx="51">
                  <c:v>2070000</c:v>
                </c:pt>
                <c:pt idx="52">
                  <c:v>2115000</c:v>
                </c:pt>
                <c:pt idx="53">
                  <c:v>2160000</c:v>
                </c:pt>
                <c:pt idx="54">
                  <c:v>2205000</c:v>
                </c:pt>
                <c:pt idx="55">
                  <c:v>2250000</c:v>
                </c:pt>
                <c:pt idx="56">
                  <c:v>2295000</c:v>
                </c:pt>
                <c:pt idx="57">
                  <c:v>2340000</c:v>
                </c:pt>
                <c:pt idx="58">
                  <c:v>2385000</c:v>
                </c:pt>
                <c:pt idx="59">
                  <c:v>2430000</c:v>
                </c:pt>
                <c:pt idx="60">
                  <c:v>2475000</c:v>
                </c:pt>
                <c:pt idx="61">
                  <c:v>2520000</c:v>
                </c:pt>
                <c:pt idx="62">
                  <c:v>2565000</c:v>
                </c:pt>
                <c:pt idx="63">
                  <c:v>2610000</c:v>
                </c:pt>
                <c:pt idx="64">
                  <c:v>2655000</c:v>
                </c:pt>
                <c:pt idx="65">
                  <c:v>2700000</c:v>
                </c:pt>
                <c:pt idx="66">
                  <c:v>2745000</c:v>
                </c:pt>
                <c:pt idx="67">
                  <c:v>2790000</c:v>
                </c:pt>
                <c:pt idx="68">
                  <c:v>2835000</c:v>
                </c:pt>
                <c:pt idx="69">
                  <c:v>2880000</c:v>
                </c:pt>
                <c:pt idx="70">
                  <c:v>2925000</c:v>
                </c:pt>
                <c:pt idx="71">
                  <c:v>2975000</c:v>
                </c:pt>
                <c:pt idx="72">
                  <c:v>3025000</c:v>
                </c:pt>
                <c:pt idx="73">
                  <c:v>3075000</c:v>
                </c:pt>
                <c:pt idx="74">
                  <c:v>3125000</c:v>
                </c:pt>
                <c:pt idx="75">
                  <c:v>3175000</c:v>
                </c:pt>
                <c:pt idx="76">
                  <c:v>3225000</c:v>
                </c:pt>
                <c:pt idx="77">
                  <c:v>3275000</c:v>
                </c:pt>
                <c:pt idx="78">
                  <c:v>3325000</c:v>
                </c:pt>
                <c:pt idx="79">
                  <c:v>3375000</c:v>
                </c:pt>
                <c:pt idx="80">
                  <c:v>3425000</c:v>
                </c:pt>
                <c:pt idx="81">
                  <c:v>3475000</c:v>
                </c:pt>
                <c:pt idx="82">
                  <c:v>3525000</c:v>
                </c:pt>
                <c:pt idx="83">
                  <c:v>3575000</c:v>
                </c:pt>
                <c:pt idx="84">
                  <c:v>3625000</c:v>
                </c:pt>
                <c:pt idx="85">
                  <c:v>3675000</c:v>
                </c:pt>
                <c:pt idx="86">
                  <c:v>3725000</c:v>
                </c:pt>
                <c:pt idx="87">
                  <c:v>3775000</c:v>
                </c:pt>
                <c:pt idx="88">
                  <c:v>3825000</c:v>
                </c:pt>
                <c:pt idx="89">
                  <c:v>3875000</c:v>
                </c:pt>
                <c:pt idx="90">
                  <c:v>3925000</c:v>
                </c:pt>
                <c:pt idx="91">
                  <c:v>3975000</c:v>
                </c:pt>
                <c:pt idx="92">
                  <c:v>4025000</c:v>
                </c:pt>
                <c:pt idx="93">
                  <c:v>4075000</c:v>
                </c:pt>
                <c:pt idx="94">
                  <c:v>4125000</c:v>
                </c:pt>
                <c:pt idx="95">
                  <c:v>4175000</c:v>
                </c:pt>
                <c:pt idx="96">
                  <c:v>4225000</c:v>
                </c:pt>
                <c:pt idx="97">
                  <c:v>4275000</c:v>
                </c:pt>
                <c:pt idx="98">
                  <c:v>4325000</c:v>
                </c:pt>
                <c:pt idx="99">
                  <c:v>4375000</c:v>
                </c:pt>
                <c:pt idx="100">
                  <c:v>4425000</c:v>
                </c:pt>
                <c:pt idx="101">
                  <c:v>4475000</c:v>
                </c:pt>
                <c:pt idx="102">
                  <c:v>4525000</c:v>
                </c:pt>
                <c:pt idx="103">
                  <c:v>4575000</c:v>
                </c:pt>
                <c:pt idx="104">
                  <c:v>4625000</c:v>
                </c:pt>
                <c:pt idx="105">
                  <c:v>4675000</c:v>
                </c:pt>
                <c:pt idx="106">
                  <c:v>4725000</c:v>
                </c:pt>
                <c:pt idx="107">
                  <c:v>4775000</c:v>
                </c:pt>
                <c:pt idx="108">
                  <c:v>4825000</c:v>
                </c:pt>
                <c:pt idx="109">
                  <c:v>4875000</c:v>
                </c:pt>
                <c:pt idx="110">
                  <c:v>4925000</c:v>
                </c:pt>
                <c:pt idx="111">
                  <c:v>4975000</c:v>
                </c:pt>
                <c:pt idx="112">
                  <c:v>5025000</c:v>
                </c:pt>
                <c:pt idx="113">
                  <c:v>5075000</c:v>
                </c:pt>
                <c:pt idx="114">
                  <c:v>5125000</c:v>
                </c:pt>
                <c:pt idx="115">
                  <c:v>5175000</c:v>
                </c:pt>
                <c:pt idx="116">
                  <c:v>5225000</c:v>
                </c:pt>
                <c:pt idx="117">
                  <c:v>5275000</c:v>
                </c:pt>
                <c:pt idx="118">
                  <c:v>5325000</c:v>
                </c:pt>
                <c:pt idx="119">
                  <c:v>5375000</c:v>
                </c:pt>
                <c:pt idx="120">
                  <c:v>5425000</c:v>
                </c:pt>
                <c:pt idx="121">
                  <c:v>5475000</c:v>
                </c:pt>
                <c:pt idx="122">
                  <c:v>5525000</c:v>
                </c:pt>
                <c:pt idx="123">
                  <c:v>5575000</c:v>
                </c:pt>
                <c:pt idx="124">
                  <c:v>5625000</c:v>
                </c:pt>
                <c:pt idx="125">
                  <c:v>5675000</c:v>
                </c:pt>
                <c:pt idx="126">
                  <c:v>5725000</c:v>
                </c:pt>
                <c:pt idx="127">
                  <c:v>5775000</c:v>
                </c:pt>
                <c:pt idx="128">
                  <c:v>5825000</c:v>
                </c:pt>
                <c:pt idx="129">
                  <c:v>5875000</c:v>
                </c:pt>
                <c:pt idx="130">
                  <c:v>5925000</c:v>
                </c:pt>
                <c:pt idx="131">
                  <c:v>5975000</c:v>
                </c:pt>
                <c:pt idx="132">
                  <c:v>6025000</c:v>
                </c:pt>
                <c:pt idx="133">
                  <c:v>6075000</c:v>
                </c:pt>
                <c:pt idx="134">
                  <c:v>6125000</c:v>
                </c:pt>
                <c:pt idx="135">
                  <c:v>6175000</c:v>
                </c:pt>
                <c:pt idx="136">
                  <c:v>6225000</c:v>
                </c:pt>
                <c:pt idx="137">
                  <c:v>6275000</c:v>
                </c:pt>
                <c:pt idx="138">
                  <c:v>6325000</c:v>
                </c:pt>
                <c:pt idx="139">
                  <c:v>6375000</c:v>
                </c:pt>
                <c:pt idx="140">
                  <c:v>6425000</c:v>
                </c:pt>
                <c:pt idx="141">
                  <c:v>6475000</c:v>
                </c:pt>
                <c:pt idx="142">
                  <c:v>6525000</c:v>
                </c:pt>
                <c:pt idx="143">
                  <c:v>6575000</c:v>
                </c:pt>
                <c:pt idx="144">
                  <c:v>6625000</c:v>
                </c:pt>
                <c:pt idx="145">
                  <c:v>6675000</c:v>
                </c:pt>
                <c:pt idx="146">
                  <c:v>6725000</c:v>
                </c:pt>
                <c:pt idx="147">
                  <c:v>6775000</c:v>
                </c:pt>
                <c:pt idx="148">
                  <c:v>6825000</c:v>
                </c:pt>
                <c:pt idx="149">
                  <c:v>6875000</c:v>
                </c:pt>
                <c:pt idx="150">
                  <c:v>6925000</c:v>
                </c:pt>
                <c:pt idx="151">
                  <c:v>6975000</c:v>
                </c:pt>
                <c:pt idx="152">
                  <c:v>7025000</c:v>
                </c:pt>
                <c:pt idx="153">
                  <c:v>7075000</c:v>
                </c:pt>
                <c:pt idx="154">
                  <c:v>7125000</c:v>
                </c:pt>
                <c:pt idx="155">
                  <c:v>7175000</c:v>
                </c:pt>
                <c:pt idx="156">
                  <c:v>7225000</c:v>
                </c:pt>
                <c:pt idx="157">
                  <c:v>7275000</c:v>
                </c:pt>
                <c:pt idx="158">
                  <c:v>7325000.000000001</c:v>
                </c:pt>
                <c:pt idx="159">
                  <c:v>7375000</c:v>
                </c:pt>
                <c:pt idx="160">
                  <c:v>7425000</c:v>
                </c:pt>
                <c:pt idx="161">
                  <c:v>7475000.000000001</c:v>
                </c:pt>
                <c:pt idx="162">
                  <c:v>7525000</c:v>
                </c:pt>
                <c:pt idx="163">
                  <c:v>7575000</c:v>
                </c:pt>
                <c:pt idx="164">
                  <c:v>7625000</c:v>
                </c:pt>
                <c:pt idx="165">
                  <c:v>7675000</c:v>
                </c:pt>
                <c:pt idx="166">
                  <c:v>7725000</c:v>
                </c:pt>
                <c:pt idx="167">
                  <c:v>7775000</c:v>
                </c:pt>
                <c:pt idx="168">
                  <c:v>7825000.000000001</c:v>
                </c:pt>
                <c:pt idx="169">
                  <c:v>7875000</c:v>
                </c:pt>
                <c:pt idx="170">
                  <c:v>7925000</c:v>
                </c:pt>
              </c:numCache>
            </c:numRef>
          </c:val>
          <c:smooth val="0"/>
        </c:ser>
        <c:axId val="62829224"/>
        <c:axId val="28592105"/>
      </c:lineChart>
      <c:catAx>
        <c:axId val="62829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Actual Volume (million)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8592105"/>
        <c:crosses val="autoZero"/>
        <c:auto val="1"/>
        <c:lblOffset val="100"/>
        <c:tickLblSkip val="10"/>
        <c:tickMarkSkip val="5"/>
        <c:noMultiLvlLbl val="0"/>
      </c:catAx>
      <c:valAx>
        <c:axId val="28592105"/>
        <c:scaling>
          <c:orientation val="minMax"/>
          <c:max val="9500000"/>
          <c:min val="-3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29224"/>
        <c:crossesAt val="1"/>
        <c:crossBetween val="midCat"/>
        <c:dispUnits/>
        <c:majorUnit val="1000000"/>
        <c:minorUnit val="10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 3
Net Change in USPS Contribution and Total WMB Discounts
(Response to WMB/OCA-T1-1(g):  Elasticities -0.1299 and -0.1115)</a:t>
            </a:r>
          </a:p>
        </c:rich>
      </c:tx>
      <c:layout>
        <c:manualLayout>
          <c:xMode val="factor"/>
          <c:yMode val="factor"/>
          <c:x val="-0.00475"/>
          <c:y val="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73"/>
          <c:w val="0.97675"/>
          <c:h val="0.71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'Year 3'!$B$19:$B$189</c:f>
              <c:numCache/>
            </c:numRef>
          </c:cat>
          <c:val>
            <c:numRef>
              <c:f>'Year 3'!$D$19:$D$189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'Year 3'!$B$19:$B$189</c:f>
              <c:numCache/>
            </c:numRef>
          </c:cat>
          <c:val>
            <c:numRef>
              <c:f>'Year 3'!$E$19:$E$189</c:f>
              <c:numCache/>
            </c:numRef>
          </c:val>
          <c:smooth val="0"/>
        </c:ser>
        <c:axId val="56002354"/>
        <c:axId val="34259139"/>
      </c:lineChart>
      <c:catAx>
        <c:axId val="56002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Actual Volume (million)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4259139"/>
        <c:crosses val="autoZero"/>
        <c:auto val="1"/>
        <c:lblOffset val="100"/>
        <c:tickLblSkip val="10"/>
        <c:tickMarkSkip val="5"/>
        <c:noMultiLvlLbl val="0"/>
      </c:catAx>
      <c:valAx>
        <c:axId val="34259139"/>
        <c:scaling>
          <c:orientation val="minMax"/>
          <c:max val="9500000"/>
          <c:min val="-3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02354"/>
        <c:crossesAt val="1"/>
        <c:crossBetween val="midCat"/>
        <c:dispUnits/>
        <c:majorUnit val="1000000"/>
        <c:minorUnit val="10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 3
Net Change in USPS Contribution and Total WMB Discounts
(Response to WMB/OCA-T1-1(g):  Elasticities -0.1299 and -0.1115)</a:t>
            </a:r>
          </a:p>
        </c:rich>
      </c:tx>
      <c:layout>
        <c:manualLayout>
          <c:xMode val="factor"/>
          <c:yMode val="factor"/>
          <c:x val="-0.00475"/>
          <c:y val="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71"/>
          <c:w val="0.97575"/>
          <c:h val="0.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'Year 3'!$B$19:$B$189</c:f>
              <c:numCache>
                <c:ptCount val="171"/>
                <c:pt idx="0">
                  <c:v>490</c:v>
                </c:pt>
                <c:pt idx="1">
                  <c:v>491</c:v>
                </c:pt>
                <c:pt idx="2">
                  <c:v>492</c:v>
                </c:pt>
                <c:pt idx="3">
                  <c:v>493</c:v>
                </c:pt>
                <c:pt idx="4">
                  <c:v>494</c:v>
                </c:pt>
                <c:pt idx="5">
                  <c:v>495</c:v>
                </c:pt>
                <c:pt idx="6">
                  <c:v>496</c:v>
                </c:pt>
                <c:pt idx="7">
                  <c:v>497</c:v>
                </c:pt>
                <c:pt idx="8">
                  <c:v>498</c:v>
                </c:pt>
                <c:pt idx="9">
                  <c:v>499</c:v>
                </c:pt>
                <c:pt idx="10">
                  <c:v>500</c:v>
                </c:pt>
                <c:pt idx="11">
                  <c:v>501</c:v>
                </c:pt>
                <c:pt idx="12">
                  <c:v>502</c:v>
                </c:pt>
                <c:pt idx="13">
                  <c:v>503</c:v>
                </c:pt>
                <c:pt idx="14">
                  <c:v>504</c:v>
                </c:pt>
                <c:pt idx="15">
                  <c:v>505</c:v>
                </c:pt>
                <c:pt idx="16">
                  <c:v>506</c:v>
                </c:pt>
                <c:pt idx="17">
                  <c:v>507</c:v>
                </c:pt>
                <c:pt idx="18">
                  <c:v>508</c:v>
                </c:pt>
                <c:pt idx="19">
                  <c:v>509</c:v>
                </c:pt>
                <c:pt idx="20">
                  <c:v>510</c:v>
                </c:pt>
                <c:pt idx="21">
                  <c:v>511</c:v>
                </c:pt>
                <c:pt idx="22">
                  <c:v>512</c:v>
                </c:pt>
                <c:pt idx="23">
                  <c:v>513</c:v>
                </c:pt>
                <c:pt idx="24">
                  <c:v>514</c:v>
                </c:pt>
                <c:pt idx="25">
                  <c:v>515</c:v>
                </c:pt>
                <c:pt idx="26">
                  <c:v>516</c:v>
                </c:pt>
                <c:pt idx="27">
                  <c:v>517</c:v>
                </c:pt>
                <c:pt idx="28">
                  <c:v>518</c:v>
                </c:pt>
                <c:pt idx="29">
                  <c:v>519</c:v>
                </c:pt>
                <c:pt idx="30">
                  <c:v>520</c:v>
                </c:pt>
                <c:pt idx="31">
                  <c:v>521</c:v>
                </c:pt>
                <c:pt idx="32">
                  <c:v>522</c:v>
                </c:pt>
                <c:pt idx="33">
                  <c:v>523</c:v>
                </c:pt>
                <c:pt idx="34">
                  <c:v>524</c:v>
                </c:pt>
                <c:pt idx="35">
                  <c:v>525</c:v>
                </c:pt>
                <c:pt idx="36">
                  <c:v>526</c:v>
                </c:pt>
                <c:pt idx="37">
                  <c:v>527</c:v>
                </c:pt>
                <c:pt idx="38">
                  <c:v>528</c:v>
                </c:pt>
                <c:pt idx="39">
                  <c:v>529</c:v>
                </c:pt>
                <c:pt idx="40">
                  <c:v>530</c:v>
                </c:pt>
                <c:pt idx="41">
                  <c:v>531</c:v>
                </c:pt>
                <c:pt idx="42">
                  <c:v>532</c:v>
                </c:pt>
                <c:pt idx="43">
                  <c:v>533</c:v>
                </c:pt>
                <c:pt idx="44">
                  <c:v>534</c:v>
                </c:pt>
                <c:pt idx="45">
                  <c:v>535</c:v>
                </c:pt>
                <c:pt idx="46">
                  <c:v>536</c:v>
                </c:pt>
                <c:pt idx="47">
                  <c:v>537</c:v>
                </c:pt>
                <c:pt idx="48">
                  <c:v>538</c:v>
                </c:pt>
                <c:pt idx="49">
                  <c:v>539</c:v>
                </c:pt>
                <c:pt idx="50">
                  <c:v>540</c:v>
                </c:pt>
                <c:pt idx="51">
                  <c:v>541</c:v>
                </c:pt>
                <c:pt idx="52">
                  <c:v>542</c:v>
                </c:pt>
                <c:pt idx="53">
                  <c:v>543</c:v>
                </c:pt>
                <c:pt idx="54">
                  <c:v>544</c:v>
                </c:pt>
                <c:pt idx="55">
                  <c:v>545</c:v>
                </c:pt>
                <c:pt idx="56">
                  <c:v>546</c:v>
                </c:pt>
                <c:pt idx="57">
                  <c:v>547</c:v>
                </c:pt>
                <c:pt idx="58">
                  <c:v>548</c:v>
                </c:pt>
                <c:pt idx="59">
                  <c:v>549</c:v>
                </c:pt>
                <c:pt idx="60">
                  <c:v>550</c:v>
                </c:pt>
                <c:pt idx="61">
                  <c:v>551</c:v>
                </c:pt>
                <c:pt idx="62">
                  <c:v>552</c:v>
                </c:pt>
                <c:pt idx="63">
                  <c:v>553</c:v>
                </c:pt>
                <c:pt idx="64">
                  <c:v>554</c:v>
                </c:pt>
                <c:pt idx="65">
                  <c:v>555</c:v>
                </c:pt>
                <c:pt idx="66">
                  <c:v>556</c:v>
                </c:pt>
                <c:pt idx="67">
                  <c:v>557</c:v>
                </c:pt>
                <c:pt idx="68">
                  <c:v>558</c:v>
                </c:pt>
                <c:pt idx="69">
                  <c:v>559</c:v>
                </c:pt>
                <c:pt idx="70">
                  <c:v>560</c:v>
                </c:pt>
                <c:pt idx="71">
                  <c:v>561</c:v>
                </c:pt>
                <c:pt idx="72">
                  <c:v>562</c:v>
                </c:pt>
                <c:pt idx="73">
                  <c:v>563</c:v>
                </c:pt>
                <c:pt idx="74">
                  <c:v>564</c:v>
                </c:pt>
                <c:pt idx="75">
                  <c:v>565</c:v>
                </c:pt>
                <c:pt idx="76">
                  <c:v>566</c:v>
                </c:pt>
                <c:pt idx="77">
                  <c:v>567</c:v>
                </c:pt>
                <c:pt idx="78">
                  <c:v>568</c:v>
                </c:pt>
                <c:pt idx="79">
                  <c:v>569</c:v>
                </c:pt>
                <c:pt idx="80">
                  <c:v>570</c:v>
                </c:pt>
                <c:pt idx="81">
                  <c:v>571</c:v>
                </c:pt>
                <c:pt idx="82">
                  <c:v>572</c:v>
                </c:pt>
                <c:pt idx="83">
                  <c:v>573</c:v>
                </c:pt>
                <c:pt idx="84">
                  <c:v>574</c:v>
                </c:pt>
                <c:pt idx="85">
                  <c:v>575</c:v>
                </c:pt>
                <c:pt idx="86">
                  <c:v>576</c:v>
                </c:pt>
                <c:pt idx="87">
                  <c:v>577</c:v>
                </c:pt>
                <c:pt idx="88">
                  <c:v>578</c:v>
                </c:pt>
                <c:pt idx="89">
                  <c:v>579</c:v>
                </c:pt>
                <c:pt idx="90">
                  <c:v>580</c:v>
                </c:pt>
                <c:pt idx="91">
                  <c:v>581</c:v>
                </c:pt>
                <c:pt idx="92">
                  <c:v>582</c:v>
                </c:pt>
                <c:pt idx="93">
                  <c:v>583</c:v>
                </c:pt>
                <c:pt idx="94">
                  <c:v>584</c:v>
                </c:pt>
                <c:pt idx="95">
                  <c:v>585</c:v>
                </c:pt>
                <c:pt idx="96">
                  <c:v>586</c:v>
                </c:pt>
                <c:pt idx="97">
                  <c:v>587</c:v>
                </c:pt>
                <c:pt idx="98">
                  <c:v>588</c:v>
                </c:pt>
                <c:pt idx="99">
                  <c:v>589</c:v>
                </c:pt>
                <c:pt idx="100">
                  <c:v>590</c:v>
                </c:pt>
                <c:pt idx="101">
                  <c:v>591</c:v>
                </c:pt>
                <c:pt idx="102">
                  <c:v>592</c:v>
                </c:pt>
                <c:pt idx="103">
                  <c:v>593</c:v>
                </c:pt>
                <c:pt idx="104">
                  <c:v>594</c:v>
                </c:pt>
                <c:pt idx="105">
                  <c:v>595</c:v>
                </c:pt>
                <c:pt idx="106">
                  <c:v>596</c:v>
                </c:pt>
                <c:pt idx="107">
                  <c:v>597</c:v>
                </c:pt>
                <c:pt idx="108">
                  <c:v>598</c:v>
                </c:pt>
                <c:pt idx="109">
                  <c:v>599</c:v>
                </c:pt>
                <c:pt idx="110">
                  <c:v>600</c:v>
                </c:pt>
                <c:pt idx="111">
                  <c:v>601</c:v>
                </c:pt>
                <c:pt idx="112">
                  <c:v>602</c:v>
                </c:pt>
                <c:pt idx="113">
                  <c:v>603</c:v>
                </c:pt>
                <c:pt idx="114">
                  <c:v>604</c:v>
                </c:pt>
                <c:pt idx="115">
                  <c:v>605</c:v>
                </c:pt>
                <c:pt idx="116">
                  <c:v>606</c:v>
                </c:pt>
                <c:pt idx="117">
                  <c:v>607</c:v>
                </c:pt>
                <c:pt idx="118">
                  <c:v>608</c:v>
                </c:pt>
                <c:pt idx="119">
                  <c:v>609</c:v>
                </c:pt>
                <c:pt idx="120">
                  <c:v>610</c:v>
                </c:pt>
                <c:pt idx="121">
                  <c:v>611</c:v>
                </c:pt>
                <c:pt idx="122">
                  <c:v>612</c:v>
                </c:pt>
                <c:pt idx="123">
                  <c:v>613</c:v>
                </c:pt>
                <c:pt idx="124">
                  <c:v>614</c:v>
                </c:pt>
                <c:pt idx="125">
                  <c:v>615</c:v>
                </c:pt>
                <c:pt idx="126">
                  <c:v>616</c:v>
                </c:pt>
                <c:pt idx="127">
                  <c:v>617</c:v>
                </c:pt>
                <c:pt idx="128">
                  <c:v>618</c:v>
                </c:pt>
                <c:pt idx="129">
                  <c:v>619</c:v>
                </c:pt>
                <c:pt idx="130">
                  <c:v>620</c:v>
                </c:pt>
                <c:pt idx="131">
                  <c:v>621</c:v>
                </c:pt>
                <c:pt idx="132">
                  <c:v>622</c:v>
                </c:pt>
                <c:pt idx="133">
                  <c:v>623</c:v>
                </c:pt>
                <c:pt idx="134">
                  <c:v>624</c:v>
                </c:pt>
                <c:pt idx="135">
                  <c:v>625</c:v>
                </c:pt>
                <c:pt idx="136">
                  <c:v>626</c:v>
                </c:pt>
                <c:pt idx="137">
                  <c:v>627</c:v>
                </c:pt>
                <c:pt idx="138">
                  <c:v>628</c:v>
                </c:pt>
                <c:pt idx="139">
                  <c:v>629</c:v>
                </c:pt>
                <c:pt idx="140">
                  <c:v>630</c:v>
                </c:pt>
                <c:pt idx="141">
                  <c:v>631</c:v>
                </c:pt>
                <c:pt idx="142">
                  <c:v>632</c:v>
                </c:pt>
                <c:pt idx="143">
                  <c:v>633</c:v>
                </c:pt>
                <c:pt idx="144">
                  <c:v>634</c:v>
                </c:pt>
                <c:pt idx="145">
                  <c:v>635</c:v>
                </c:pt>
                <c:pt idx="146">
                  <c:v>636</c:v>
                </c:pt>
                <c:pt idx="147">
                  <c:v>637</c:v>
                </c:pt>
                <c:pt idx="148">
                  <c:v>638</c:v>
                </c:pt>
                <c:pt idx="149">
                  <c:v>639</c:v>
                </c:pt>
                <c:pt idx="150">
                  <c:v>640</c:v>
                </c:pt>
                <c:pt idx="151">
                  <c:v>641</c:v>
                </c:pt>
                <c:pt idx="152">
                  <c:v>642</c:v>
                </c:pt>
                <c:pt idx="153">
                  <c:v>643</c:v>
                </c:pt>
                <c:pt idx="154">
                  <c:v>644</c:v>
                </c:pt>
                <c:pt idx="155">
                  <c:v>645</c:v>
                </c:pt>
                <c:pt idx="156">
                  <c:v>646</c:v>
                </c:pt>
                <c:pt idx="157">
                  <c:v>647</c:v>
                </c:pt>
                <c:pt idx="158">
                  <c:v>648</c:v>
                </c:pt>
                <c:pt idx="159">
                  <c:v>649</c:v>
                </c:pt>
                <c:pt idx="160">
                  <c:v>650</c:v>
                </c:pt>
                <c:pt idx="161">
                  <c:v>651</c:v>
                </c:pt>
                <c:pt idx="162">
                  <c:v>652</c:v>
                </c:pt>
                <c:pt idx="163">
                  <c:v>653</c:v>
                </c:pt>
                <c:pt idx="164">
                  <c:v>654</c:v>
                </c:pt>
                <c:pt idx="165">
                  <c:v>655</c:v>
                </c:pt>
                <c:pt idx="166">
                  <c:v>656</c:v>
                </c:pt>
                <c:pt idx="167">
                  <c:v>657</c:v>
                </c:pt>
                <c:pt idx="168">
                  <c:v>658</c:v>
                </c:pt>
                <c:pt idx="169">
                  <c:v>659</c:v>
                </c:pt>
                <c:pt idx="170">
                  <c:v>660</c:v>
                </c:pt>
              </c:numCache>
            </c:numRef>
          </c:cat>
          <c:val>
            <c:numRef>
              <c:f>'Year 3'!$D$19:$D$189</c:f>
              <c:numCache>
                <c:ptCount val="171"/>
                <c:pt idx="0">
                  <c:v>0</c:v>
                </c:pt>
                <c:pt idx="1">
                  <c:v>2506356.091230859</c:v>
                </c:pt>
                <c:pt idx="2">
                  <c:v>2476022.804247623</c:v>
                </c:pt>
                <c:pt idx="3">
                  <c:v>2445689.5172643806</c:v>
                </c:pt>
                <c:pt idx="4">
                  <c:v>2415356.2302811504</c:v>
                </c:pt>
                <c:pt idx="5">
                  <c:v>2385022.943297914</c:v>
                </c:pt>
                <c:pt idx="6">
                  <c:v>2354689.656314678</c:v>
                </c:pt>
                <c:pt idx="7">
                  <c:v>2324356.3693314353</c:v>
                </c:pt>
                <c:pt idx="8">
                  <c:v>2294023.082348205</c:v>
                </c:pt>
                <c:pt idx="9">
                  <c:v>2263689.795364969</c:v>
                </c:pt>
                <c:pt idx="10">
                  <c:v>1983356.5083817265</c:v>
                </c:pt>
                <c:pt idx="11">
                  <c:v>1953023.22139849</c:v>
                </c:pt>
                <c:pt idx="12">
                  <c:v>1922689.9344152538</c:v>
                </c:pt>
                <c:pt idx="13">
                  <c:v>1892356.6474320237</c:v>
                </c:pt>
                <c:pt idx="14">
                  <c:v>1862023.3604487812</c:v>
                </c:pt>
                <c:pt idx="15">
                  <c:v>1831690.0734655447</c:v>
                </c:pt>
                <c:pt idx="16">
                  <c:v>2173930.635696427</c:v>
                </c:pt>
                <c:pt idx="17">
                  <c:v>2139343.542091084</c:v>
                </c:pt>
                <c:pt idx="18">
                  <c:v>2104756.448485742</c:v>
                </c:pt>
                <c:pt idx="19">
                  <c:v>2070169.3548803993</c:v>
                </c:pt>
                <c:pt idx="20">
                  <c:v>2035582.2612750565</c:v>
                </c:pt>
                <c:pt idx="21">
                  <c:v>2000995.1676697077</c:v>
                </c:pt>
                <c:pt idx="22">
                  <c:v>1966408.0740643714</c:v>
                </c:pt>
                <c:pt idx="23">
                  <c:v>1931820.9804590228</c:v>
                </c:pt>
                <c:pt idx="24">
                  <c:v>1897233.88685368</c:v>
                </c:pt>
                <c:pt idx="25">
                  <c:v>1862646.7932483437</c:v>
                </c:pt>
                <c:pt idx="26">
                  <c:v>1828059.6996429951</c:v>
                </c:pt>
                <c:pt idx="27">
                  <c:v>1793472.6060376589</c:v>
                </c:pt>
                <c:pt idx="28">
                  <c:v>1758885.51243231</c:v>
                </c:pt>
                <c:pt idx="29">
                  <c:v>1724298.4188269675</c:v>
                </c:pt>
                <c:pt idx="30">
                  <c:v>1689711.325221631</c:v>
                </c:pt>
                <c:pt idx="31">
                  <c:v>2051918.8590150918</c:v>
                </c:pt>
                <c:pt idx="32">
                  <c:v>2013102.9643107038</c:v>
                </c:pt>
                <c:pt idx="33">
                  <c:v>1974287.0696063158</c:v>
                </c:pt>
                <c:pt idx="34">
                  <c:v>1935471.1749019339</c:v>
                </c:pt>
                <c:pt idx="35">
                  <c:v>1896655.2801975454</c:v>
                </c:pt>
                <c:pt idx="36">
                  <c:v>1857839.3854931637</c:v>
                </c:pt>
                <c:pt idx="37">
                  <c:v>1819023.4907887755</c:v>
                </c:pt>
                <c:pt idx="38">
                  <c:v>1780207.5960843936</c:v>
                </c:pt>
                <c:pt idx="39">
                  <c:v>1741391.7013800056</c:v>
                </c:pt>
                <c:pt idx="40">
                  <c:v>1702575.8066756236</c:v>
                </c:pt>
                <c:pt idx="41">
                  <c:v>1663759.9119712356</c:v>
                </c:pt>
                <c:pt idx="42">
                  <c:v>1624944.0172668474</c:v>
                </c:pt>
                <c:pt idx="43">
                  <c:v>1586128.1225624653</c:v>
                </c:pt>
                <c:pt idx="44">
                  <c:v>1547312.227858077</c:v>
                </c:pt>
                <c:pt idx="45">
                  <c:v>1508496.333153695</c:v>
                </c:pt>
                <c:pt idx="46">
                  <c:v>1469680.438449307</c:v>
                </c:pt>
                <c:pt idx="47">
                  <c:v>1430864.543744919</c:v>
                </c:pt>
                <c:pt idx="48">
                  <c:v>1392048.6490405372</c:v>
                </c:pt>
                <c:pt idx="49">
                  <c:v>1353232.754336149</c:v>
                </c:pt>
                <c:pt idx="50">
                  <c:v>1314416.859631767</c:v>
                </c:pt>
                <c:pt idx="51">
                  <c:v>1275600.9649273786</c:v>
                </c:pt>
                <c:pt idx="52">
                  <c:v>1236785.0702229906</c:v>
                </c:pt>
                <c:pt idx="53">
                  <c:v>1197969.1755186087</c:v>
                </c:pt>
                <c:pt idx="54">
                  <c:v>1159153.2808142207</c:v>
                </c:pt>
                <c:pt idx="55">
                  <c:v>1120337.3861098387</c:v>
                </c:pt>
                <c:pt idx="56">
                  <c:v>1081521.4914054507</c:v>
                </c:pt>
                <c:pt idx="57">
                  <c:v>1042705.5967010623</c:v>
                </c:pt>
                <c:pt idx="58">
                  <c:v>1003889.7019966805</c:v>
                </c:pt>
                <c:pt idx="59">
                  <c:v>965073.8072922985</c:v>
                </c:pt>
                <c:pt idx="60">
                  <c:v>926257.9125879041</c:v>
                </c:pt>
                <c:pt idx="61">
                  <c:v>887442.0178835222</c:v>
                </c:pt>
                <c:pt idx="62">
                  <c:v>848626.1231791405</c:v>
                </c:pt>
                <c:pt idx="63">
                  <c:v>809810.228474746</c:v>
                </c:pt>
                <c:pt idx="64">
                  <c:v>770994.333770364</c:v>
                </c:pt>
                <c:pt idx="65">
                  <c:v>732178.4390659821</c:v>
                </c:pt>
                <c:pt idx="66">
                  <c:v>693362.5443615878</c:v>
                </c:pt>
                <c:pt idx="67">
                  <c:v>654546.6496572059</c:v>
                </c:pt>
                <c:pt idx="68">
                  <c:v>615730.7549528242</c:v>
                </c:pt>
                <c:pt idx="69">
                  <c:v>576914.860248442</c:v>
                </c:pt>
                <c:pt idx="70">
                  <c:v>538098.9655440478</c:v>
                </c:pt>
                <c:pt idx="71">
                  <c:v>942271.9923238701</c:v>
                </c:pt>
                <c:pt idx="72">
                  <c:v>899254.651846729</c:v>
                </c:pt>
                <c:pt idx="73">
                  <c:v>856237.3113695879</c:v>
                </c:pt>
                <c:pt idx="74">
                  <c:v>813219.970892447</c:v>
                </c:pt>
                <c:pt idx="75">
                  <c:v>770202.630415306</c:v>
                </c:pt>
                <c:pt idx="76">
                  <c:v>727185.289938159</c:v>
                </c:pt>
                <c:pt idx="77">
                  <c:v>684167.9494610182</c:v>
                </c:pt>
                <c:pt idx="78">
                  <c:v>641150.6089838766</c:v>
                </c:pt>
                <c:pt idx="79">
                  <c:v>598133.268506736</c:v>
                </c:pt>
                <c:pt idx="80">
                  <c:v>555115.9280295954</c:v>
                </c:pt>
                <c:pt idx="81">
                  <c:v>512098.5875524543</c:v>
                </c:pt>
                <c:pt idx="82">
                  <c:v>469081.24707531324</c:v>
                </c:pt>
                <c:pt idx="83">
                  <c:v>426063.9065981726</c:v>
                </c:pt>
                <c:pt idx="84">
                  <c:v>383046.56612103153</c:v>
                </c:pt>
                <c:pt idx="85">
                  <c:v>340029.22564389673</c:v>
                </c:pt>
                <c:pt idx="86">
                  <c:v>297011.8851667561</c:v>
                </c:pt>
                <c:pt idx="87">
                  <c:v>253994.5446896085</c:v>
                </c:pt>
                <c:pt idx="88">
                  <c:v>210977.2042124737</c:v>
                </c:pt>
                <c:pt idx="89">
                  <c:v>167959.86373533914</c:v>
                </c:pt>
                <c:pt idx="90">
                  <c:v>124942.52325817966</c:v>
                </c:pt>
                <c:pt idx="91">
                  <c:v>81925.18278104486</c:v>
                </c:pt>
                <c:pt idx="92">
                  <c:v>38907.842303897254</c:v>
                </c:pt>
                <c:pt idx="93">
                  <c:v>-4109.498173236847</c:v>
                </c:pt>
                <c:pt idx="94">
                  <c:v>-47126.83865038445</c:v>
                </c:pt>
                <c:pt idx="95">
                  <c:v>-90144.17912751902</c:v>
                </c:pt>
                <c:pt idx="96">
                  <c:v>-133161.51960466616</c:v>
                </c:pt>
                <c:pt idx="97">
                  <c:v>-176178.86008180073</c:v>
                </c:pt>
                <c:pt idx="98">
                  <c:v>-219196.2005589353</c:v>
                </c:pt>
                <c:pt idx="99">
                  <c:v>-262213.54103608243</c:v>
                </c:pt>
                <c:pt idx="100">
                  <c:v>-305230.881513217</c:v>
                </c:pt>
                <c:pt idx="101">
                  <c:v>-348248.2219903646</c:v>
                </c:pt>
                <c:pt idx="102">
                  <c:v>-391265.56246749964</c:v>
                </c:pt>
                <c:pt idx="103">
                  <c:v>-434282.9029446463</c:v>
                </c:pt>
                <c:pt idx="104">
                  <c:v>-477300.24342179345</c:v>
                </c:pt>
                <c:pt idx="105">
                  <c:v>-520317.5838989285</c:v>
                </c:pt>
                <c:pt idx="106">
                  <c:v>-563334.9243760752</c:v>
                </c:pt>
                <c:pt idx="107">
                  <c:v>-606352.2648532102</c:v>
                </c:pt>
                <c:pt idx="108">
                  <c:v>-649369.6053303573</c:v>
                </c:pt>
                <c:pt idx="109">
                  <c:v>-692386.9458074919</c:v>
                </c:pt>
                <c:pt idx="110">
                  <c:v>-735404.286284639</c:v>
                </c:pt>
                <c:pt idx="111">
                  <c:v>-778421.6267617741</c:v>
                </c:pt>
                <c:pt idx="112">
                  <c:v>-821438.9672389212</c:v>
                </c:pt>
                <c:pt idx="113">
                  <c:v>-864456.3077160558</c:v>
                </c:pt>
                <c:pt idx="114">
                  <c:v>-907473.6481931908</c:v>
                </c:pt>
                <c:pt idx="115">
                  <c:v>-950490.9886703375</c:v>
                </c:pt>
                <c:pt idx="116">
                  <c:v>-993508.3291474725</c:v>
                </c:pt>
                <c:pt idx="117">
                  <c:v>-1036525.6696246197</c:v>
                </c:pt>
                <c:pt idx="118">
                  <c:v>-1079543.0101017668</c:v>
                </c:pt>
                <c:pt idx="119">
                  <c:v>-1122560.350578914</c:v>
                </c:pt>
                <c:pt idx="120">
                  <c:v>-1165577.691056049</c:v>
                </c:pt>
                <c:pt idx="121">
                  <c:v>-1208595.0315331835</c:v>
                </c:pt>
                <c:pt idx="122">
                  <c:v>-1251612.3720103307</c:v>
                </c:pt>
                <c:pt idx="123">
                  <c:v>-1294629.7124874652</c:v>
                </c:pt>
                <c:pt idx="124">
                  <c:v>-1337647.0529646128</c:v>
                </c:pt>
                <c:pt idx="125">
                  <c:v>-1380664.393441747</c:v>
                </c:pt>
                <c:pt idx="126">
                  <c:v>-1423681.7339188945</c:v>
                </c:pt>
                <c:pt idx="127">
                  <c:v>-1466699.074396029</c:v>
                </c:pt>
                <c:pt idx="128">
                  <c:v>-1509716.4148731763</c:v>
                </c:pt>
                <c:pt idx="129">
                  <c:v>-1552733.7553503108</c:v>
                </c:pt>
                <c:pt idx="130">
                  <c:v>-1595751.0958274459</c:v>
                </c:pt>
                <c:pt idx="131">
                  <c:v>-1638768.436304593</c:v>
                </c:pt>
                <c:pt idx="132">
                  <c:v>-1681785.7767817401</c:v>
                </c:pt>
                <c:pt idx="133">
                  <c:v>-1724803.1172588873</c:v>
                </c:pt>
                <c:pt idx="134">
                  <c:v>-1767820.4577360223</c:v>
                </c:pt>
                <c:pt idx="135">
                  <c:v>-1810837.7982131694</c:v>
                </c:pt>
                <c:pt idx="136">
                  <c:v>-1853855.138690304</c:v>
                </c:pt>
                <c:pt idx="137">
                  <c:v>-1896872.4791674386</c:v>
                </c:pt>
                <c:pt idx="138">
                  <c:v>-1939889.8196445857</c:v>
                </c:pt>
                <c:pt idx="139">
                  <c:v>-1982907.1601217207</c:v>
                </c:pt>
                <c:pt idx="140">
                  <c:v>-2025924.5005988674</c:v>
                </c:pt>
                <c:pt idx="141">
                  <c:v>-2068941.8410760025</c:v>
                </c:pt>
                <c:pt idx="142">
                  <c:v>-2111959.18155315</c:v>
                </c:pt>
                <c:pt idx="143">
                  <c:v>-2154976.522030284</c:v>
                </c:pt>
                <c:pt idx="144">
                  <c:v>-2197993.862507432</c:v>
                </c:pt>
                <c:pt idx="145">
                  <c:v>-2241011.202984566</c:v>
                </c:pt>
                <c:pt idx="146">
                  <c:v>-2284028.5434617135</c:v>
                </c:pt>
                <c:pt idx="147">
                  <c:v>-2327045.8839388606</c:v>
                </c:pt>
                <c:pt idx="148">
                  <c:v>-2370063.224415995</c:v>
                </c:pt>
                <c:pt idx="149">
                  <c:v>-2413080.5648931423</c:v>
                </c:pt>
                <c:pt idx="150">
                  <c:v>-2456097.905370277</c:v>
                </c:pt>
                <c:pt idx="151">
                  <c:v>-2499115.245847424</c:v>
                </c:pt>
                <c:pt idx="152">
                  <c:v>-2542132.586324559</c:v>
                </c:pt>
                <c:pt idx="153">
                  <c:v>-2585149.9268016936</c:v>
                </c:pt>
                <c:pt idx="154">
                  <c:v>-2628167.2672788408</c:v>
                </c:pt>
                <c:pt idx="155">
                  <c:v>-2671184.6077559753</c:v>
                </c:pt>
                <c:pt idx="156">
                  <c:v>-2714201.9482331225</c:v>
                </c:pt>
                <c:pt idx="157">
                  <c:v>-2757219.288710257</c:v>
                </c:pt>
                <c:pt idx="158">
                  <c:v>-2800236.629187405</c:v>
                </c:pt>
                <c:pt idx="159">
                  <c:v>-2843253.969664552</c:v>
                </c:pt>
                <c:pt idx="160">
                  <c:v>-2886271.310141699</c:v>
                </c:pt>
                <c:pt idx="161">
                  <c:v>-2929288.6506188344</c:v>
                </c:pt>
                <c:pt idx="162">
                  <c:v>-2972305.9910959685</c:v>
                </c:pt>
                <c:pt idx="163">
                  <c:v>-3015323.331573115</c:v>
                </c:pt>
                <c:pt idx="164">
                  <c:v>-3058340.67205025</c:v>
                </c:pt>
                <c:pt idx="165">
                  <c:v>-3101358.012527398</c:v>
                </c:pt>
                <c:pt idx="166">
                  <c:v>-3144375.353004532</c:v>
                </c:pt>
                <c:pt idx="167">
                  <c:v>-3187392.6934816795</c:v>
                </c:pt>
                <c:pt idx="168">
                  <c:v>-3230410.0339588146</c:v>
                </c:pt>
                <c:pt idx="169">
                  <c:v>-3273427.374435949</c:v>
                </c:pt>
                <c:pt idx="170">
                  <c:v>-3316444.7149130953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'Year 3'!$B$19:$B$189</c:f>
              <c:numCache>
                <c:ptCount val="171"/>
                <c:pt idx="0">
                  <c:v>490</c:v>
                </c:pt>
                <c:pt idx="1">
                  <c:v>491</c:v>
                </c:pt>
                <c:pt idx="2">
                  <c:v>492</c:v>
                </c:pt>
                <c:pt idx="3">
                  <c:v>493</c:v>
                </c:pt>
                <c:pt idx="4">
                  <c:v>494</c:v>
                </c:pt>
                <c:pt idx="5">
                  <c:v>495</c:v>
                </c:pt>
                <c:pt idx="6">
                  <c:v>496</c:v>
                </c:pt>
                <c:pt idx="7">
                  <c:v>497</c:v>
                </c:pt>
                <c:pt idx="8">
                  <c:v>498</c:v>
                </c:pt>
                <c:pt idx="9">
                  <c:v>499</c:v>
                </c:pt>
                <c:pt idx="10">
                  <c:v>500</c:v>
                </c:pt>
                <c:pt idx="11">
                  <c:v>501</c:v>
                </c:pt>
                <c:pt idx="12">
                  <c:v>502</c:v>
                </c:pt>
                <c:pt idx="13">
                  <c:v>503</c:v>
                </c:pt>
                <c:pt idx="14">
                  <c:v>504</c:v>
                </c:pt>
                <c:pt idx="15">
                  <c:v>505</c:v>
                </c:pt>
                <c:pt idx="16">
                  <c:v>506</c:v>
                </c:pt>
                <c:pt idx="17">
                  <c:v>507</c:v>
                </c:pt>
                <c:pt idx="18">
                  <c:v>508</c:v>
                </c:pt>
                <c:pt idx="19">
                  <c:v>509</c:v>
                </c:pt>
                <c:pt idx="20">
                  <c:v>510</c:v>
                </c:pt>
                <c:pt idx="21">
                  <c:v>511</c:v>
                </c:pt>
                <c:pt idx="22">
                  <c:v>512</c:v>
                </c:pt>
                <c:pt idx="23">
                  <c:v>513</c:v>
                </c:pt>
                <c:pt idx="24">
                  <c:v>514</c:v>
                </c:pt>
                <c:pt idx="25">
                  <c:v>515</c:v>
                </c:pt>
                <c:pt idx="26">
                  <c:v>516</c:v>
                </c:pt>
                <c:pt idx="27">
                  <c:v>517</c:v>
                </c:pt>
                <c:pt idx="28">
                  <c:v>518</c:v>
                </c:pt>
                <c:pt idx="29">
                  <c:v>519</c:v>
                </c:pt>
                <c:pt idx="30">
                  <c:v>520</c:v>
                </c:pt>
                <c:pt idx="31">
                  <c:v>521</c:v>
                </c:pt>
                <c:pt idx="32">
                  <c:v>522</c:v>
                </c:pt>
                <c:pt idx="33">
                  <c:v>523</c:v>
                </c:pt>
                <c:pt idx="34">
                  <c:v>524</c:v>
                </c:pt>
                <c:pt idx="35">
                  <c:v>525</c:v>
                </c:pt>
                <c:pt idx="36">
                  <c:v>526</c:v>
                </c:pt>
                <c:pt idx="37">
                  <c:v>527</c:v>
                </c:pt>
                <c:pt idx="38">
                  <c:v>528</c:v>
                </c:pt>
                <c:pt idx="39">
                  <c:v>529</c:v>
                </c:pt>
                <c:pt idx="40">
                  <c:v>530</c:v>
                </c:pt>
                <c:pt idx="41">
                  <c:v>531</c:v>
                </c:pt>
                <c:pt idx="42">
                  <c:v>532</c:v>
                </c:pt>
                <c:pt idx="43">
                  <c:v>533</c:v>
                </c:pt>
                <c:pt idx="44">
                  <c:v>534</c:v>
                </c:pt>
                <c:pt idx="45">
                  <c:v>535</c:v>
                </c:pt>
                <c:pt idx="46">
                  <c:v>536</c:v>
                </c:pt>
                <c:pt idx="47">
                  <c:v>537</c:v>
                </c:pt>
                <c:pt idx="48">
                  <c:v>538</c:v>
                </c:pt>
                <c:pt idx="49">
                  <c:v>539</c:v>
                </c:pt>
                <c:pt idx="50">
                  <c:v>540</c:v>
                </c:pt>
                <c:pt idx="51">
                  <c:v>541</c:v>
                </c:pt>
                <c:pt idx="52">
                  <c:v>542</c:v>
                </c:pt>
                <c:pt idx="53">
                  <c:v>543</c:v>
                </c:pt>
                <c:pt idx="54">
                  <c:v>544</c:v>
                </c:pt>
                <c:pt idx="55">
                  <c:v>545</c:v>
                </c:pt>
                <c:pt idx="56">
                  <c:v>546</c:v>
                </c:pt>
                <c:pt idx="57">
                  <c:v>547</c:v>
                </c:pt>
                <c:pt idx="58">
                  <c:v>548</c:v>
                </c:pt>
                <c:pt idx="59">
                  <c:v>549</c:v>
                </c:pt>
                <c:pt idx="60">
                  <c:v>550</c:v>
                </c:pt>
                <c:pt idx="61">
                  <c:v>551</c:v>
                </c:pt>
                <c:pt idx="62">
                  <c:v>552</c:v>
                </c:pt>
                <c:pt idx="63">
                  <c:v>553</c:v>
                </c:pt>
                <c:pt idx="64">
                  <c:v>554</c:v>
                </c:pt>
                <c:pt idx="65">
                  <c:v>555</c:v>
                </c:pt>
                <c:pt idx="66">
                  <c:v>556</c:v>
                </c:pt>
                <c:pt idx="67">
                  <c:v>557</c:v>
                </c:pt>
                <c:pt idx="68">
                  <c:v>558</c:v>
                </c:pt>
                <c:pt idx="69">
                  <c:v>559</c:v>
                </c:pt>
                <c:pt idx="70">
                  <c:v>560</c:v>
                </c:pt>
                <c:pt idx="71">
                  <c:v>561</c:v>
                </c:pt>
                <c:pt idx="72">
                  <c:v>562</c:v>
                </c:pt>
                <c:pt idx="73">
                  <c:v>563</c:v>
                </c:pt>
                <c:pt idx="74">
                  <c:v>564</c:v>
                </c:pt>
                <c:pt idx="75">
                  <c:v>565</c:v>
                </c:pt>
                <c:pt idx="76">
                  <c:v>566</c:v>
                </c:pt>
                <c:pt idx="77">
                  <c:v>567</c:v>
                </c:pt>
                <c:pt idx="78">
                  <c:v>568</c:v>
                </c:pt>
                <c:pt idx="79">
                  <c:v>569</c:v>
                </c:pt>
                <c:pt idx="80">
                  <c:v>570</c:v>
                </c:pt>
                <c:pt idx="81">
                  <c:v>571</c:v>
                </c:pt>
                <c:pt idx="82">
                  <c:v>572</c:v>
                </c:pt>
                <c:pt idx="83">
                  <c:v>573</c:v>
                </c:pt>
                <c:pt idx="84">
                  <c:v>574</c:v>
                </c:pt>
                <c:pt idx="85">
                  <c:v>575</c:v>
                </c:pt>
                <c:pt idx="86">
                  <c:v>576</c:v>
                </c:pt>
                <c:pt idx="87">
                  <c:v>577</c:v>
                </c:pt>
                <c:pt idx="88">
                  <c:v>578</c:v>
                </c:pt>
                <c:pt idx="89">
                  <c:v>579</c:v>
                </c:pt>
                <c:pt idx="90">
                  <c:v>580</c:v>
                </c:pt>
                <c:pt idx="91">
                  <c:v>581</c:v>
                </c:pt>
                <c:pt idx="92">
                  <c:v>582</c:v>
                </c:pt>
                <c:pt idx="93">
                  <c:v>583</c:v>
                </c:pt>
                <c:pt idx="94">
                  <c:v>584</c:v>
                </c:pt>
                <c:pt idx="95">
                  <c:v>585</c:v>
                </c:pt>
                <c:pt idx="96">
                  <c:v>586</c:v>
                </c:pt>
                <c:pt idx="97">
                  <c:v>587</c:v>
                </c:pt>
                <c:pt idx="98">
                  <c:v>588</c:v>
                </c:pt>
                <c:pt idx="99">
                  <c:v>589</c:v>
                </c:pt>
                <c:pt idx="100">
                  <c:v>590</c:v>
                </c:pt>
                <c:pt idx="101">
                  <c:v>591</c:v>
                </c:pt>
                <c:pt idx="102">
                  <c:v>592</c:v>
                </c:pt>
                <c:pt idx="103">
                  <c:v>593</c:v>
                </c:pt>
                <c:pt idx="104">
                  <c:v>594</c:v>
                </c:pt>
                <c:pt idx="105">
                  <c:v>595</c:v>
                </c:pt>
                <c:pt idx="106">
                  <c:v>596</c:v>
                </c:pt>
                <c:pt idx="107">
                  <c:v>597</c:v>
                </c:pt>
                <c:pt idx="108">
                  <c:v>598</c:v>
                </c:pt>
                <c:pt idx="109">
                  <c:v>599</c:v>
                </c:pt>
                <c:pt idx="110">
                  <c:v>600</c:v>
                </c:pt>
                <c:pt idx="111">
                  <c:v>601</c:v>
                </c:pt>
                <c:pt idx="112">
                  <c:v>602</c:v>
                </c:pt>
                <c:pt idx="113">
                  <c:v>603</c:v>
                </c:pt>
                <c:pt idx="114">
                  <c:v>604</c:v>
                </c:pt>
                <c:pt idx="115">
                  <c:v>605</c:v>
                </c:pt>
                <c:pt idx="116">
                  <c:v>606</c:v>
                </c:pt>
                <c:pt idx="117">
                  <c:v>607</c:v>
                </c:pt>
                <c:pt idx="118">
                  <c:v>608</c:v>
                </c:pt>
                <c:pt idx="119">
                  <c:v>609</c:v>
                </c:pt>
                <c:pt idx="120">
                  <c:v>610</c:v>
                </c:pt>
                <c:pt idx="121">
                  <c:v>611</c:v>
                </c:pt>
                <c:pt idx="122">
                  <c:v>612</c:v>
                </c:pt>
                <c:pt idx="123">
                  <c:v>613</c:v>
                </c:pt>
                <c:pt idx="124">
                  <c:v>614</c:v>
                </c:pt>
                <c:pt idx="125">
                  <c:v>615</c:v>
                </c:pt>
                <c:pt idx="126">
                  <c:v>616</c:v>
                </c:pt>
                <c:pt idx="127">
                  <c:v>617</c:v>
                </c:pt>
                <c:pt idx="128">
                  <c:v>618</c:v>
                </c:pt>
                <c:pt idx="129">
                  <c:v>619</c:v>
                </c:pt>
                <c:pt idx="130">
                  <c:v>620</c:v>
                </c:pt>
                <c:pt idx="131">
                  <c:v>621</c:v>
                </c:pt>
                <c:pt idx="132">
                  <c:v>622</c:v>
                </c:pt>
                <c:pt idx="133">
                  <c:v>623</c:v>
                </c:pt>
                <c:pt idx="134">
                  <c:v>624</c:v>
                </c:pt>
                <c:pt idx="135">
                  <c:v>625</c:v>
                </c:pt>
                <c:pt idx="136">
                  <c:v>626</c:v>
                </c:pt>
                <c:pt idx="137">
                  <c:v>627</c:v>
                </c:pt>
                <c:pt idx="138">
                  <c:v>628</c:v>
                </c:pt>
                <c:pt idx="139">
                  <c:v>629</c:v>
                </c:pt>
                <c:pt idx="140">
                  <c:v>630</c:v>
                </c:pt>
                <c:pt idx="141">
                  <c:v>631</c:v>
                </c:pt>
                <c:pt idx="142">
                  <c:v>632</c:v>
                </c:pt>
                <c:pt idx="143">
                  <c:v>633</c:v>
                </c:pt>
                <c:pt idx="144">
                  <c:v>634</c:v>
                </c:pt>
                <c:pt idx="145">
                  <c:v>635</c:v>
                </c:pt>
                <c:pt idx="146">
                  <c:v>636</c:v>
                </c:pt>
                <c:pt idx="147">
                  <c:v>637</c:v>
                </c:pt>
                <c:pt idx="148">
                  <c:v>638</c:v>
                </c:pt>
                <c:pt idx="149">
                  <c:v>639</c:v>
                </c:pt>
                <c:pt idx="150">
                  <c:v>640</c:v>
                </c:pt>
                <c:pt idx="151">
                  <c:v>641</c:v>
                </c:pt>
                <c:pt idx="152">
                  <c:v>642</c:v>
                </c:pt>
                <c:pt idx="153">
                  <c:v>643</c:v>
                </c:pt>
                <c:pt idx="154">
                  <c:v>644</c:v>
                </c:pt>
                <c:pt idx="155">
                  <c:v>645</c:v>
                </c:pt>
                <c:pt idx="156">
                  <c:v>646</c:v>
                </c:pt>
                <c:pt idx="157">
                  <c:v>647</c:v>
                </c:pt>
                <c:pt idx="158">
                  <c:v>648</c:v>
                </c:pt>
                <c:pt idx="159">
                  <c:v>649</c:v>
                </c:pt>
                <c:pt idx="160">
                  <c:v>650</c:v>
                </c:pt>
                <c:pt idx="161">
                  <c:v>651</c:v>
                </c:pt>
                <c:pt idx="162">
                  <c:v>652</c:v>
                </c:pt>
                <c:pt idx="163">
                  <c:v>653</c:v>
                </c:pt>
                <c:pt idx="164">
                  <c:v>654</c:v>
                </c:pt>
                <c:pt idx="165">
                  <c:v>655</c:v>
                </c:pt>
                <c:pt idx="166">
                  <c:v>656</c:v>
                </c:pt>
                <c:pt idx="167">
                  <c:v>657</c:v>
                </c:pt>
                <c:pt idx="168">
                  <c:v>658</c:v>
                </c:pt>
                <c:pt idx="169">
                  <c:v>659</c:v>
                </c:pt>
                <c:pt idx="170">
                  <c:v>660</c:v>
                </c:pt>
              </c:numCache>
            </c:numRef>
          </c:cat>
          <c:val>
            <c:numRef>
              <c:f>'Year 3'!$E$19:$E$189</c:f>
              <c:numCache>
                <c:ptCount val="171"/>
                <c:pt idx="0">
                  <c:v>0</c:v>
                </c:pt>
                <c:pt idx="1">
                  <c:v>-215000</c:v>
                </c:pt>
                <c:pt idx="2">
                  <c:v>-180000</c:v>
                </c:pt>
                <c:pt idx="3">
                  <c:v>-145000</c:v>
                </c:pt>
                <c:pt idx="4">
                  <c:v>-110000</c:v>
                </c:pt>
                <c:pt idx="5">
                  <c:v>-74999.99999999997</c:v>
                </c:pt>
                <c:pt idx="6">
                  <c:v>-39999.99999999997</c:v>
                </c:pt>
                <c:pt idx="7">
                  <c:v>-4999.999999999971</c:v>
                </c:pt>
                <c:pt idx="8">
                  <c:v>30000</c:v>
                </c:pt>
                <c:pt idx="9">
                  <c:v>65000.00000000006</c:v>
                </c:pt>
                <c:pt idx="10">
                  <c:v>350000.00000000006</c:v>
                </c:pt>
                <c:pt idx="11">
                  <c:v>385000.00000000006</c:v>
                </c:pt>
                <c:pt idx="12">
                  <c:v>420000.00000000006</c:v>
                </c:pt>
                <c:pt idx="13">
                  <c:v>455000.00000000006</c:v>
                </c:pt>
                <c:pt idx="14">
                  <c:v>490000.00000000006</c:v>
                </c:pt>
                <c:pt idx="15">
                  <c:v>525000</c:v>
                </c:pt>
                <c:pt idx="16">
                  <c:v>565000</c:v>
                </c:pt>
                <c:pt idx="17">
                  <c:v>605000</c:v>
                </c:pt>
                <c:pt idx="18">
                  <c:v>645000</c:v>
                </c:pt>
                <c:pt idx="19">
                  <c:v>685000</c:v>
                </c:pt>
                <c:pt idx="20">
                  <c:v>725000</c:v>
                </c:pt>
                <c:pt idx="21">
                  <c:v>765000</c:v>
                </c:pt>
                <c:pt idx="22">
                  <c:v>805000</c:v>
                </c:pt>
                <c:pt idx="23">
                  <c:v>845000</c:v>
                </c:pt>
                <c:pt idx="24">
                  <c:v>885000</c:v>
                </c:pt>
                <c:pt idx="25">
                  <c:v>925000</c:v>
                </c:pt>
                <c:pt idx="26">
                  <c:v>965000</c:v>
                </c:pt>
                <c:pt idx="27">
                  <c:v>1005000</c:v>
                </c:pt>
                <c:pt idx="28">
                  <c:v>1045000</c:v>
                </c:pt>
                <c:pt idx="29">
                  <c:v>1085000</c:v>
                </c:pt>
                <c:pt idx="30">
                  <c:v>1125000</c:v>
                </c:pt>
                <c:pt idx="31">
                  <c:v>1170000.0000000002</c:v>
                </c:pt>
                <c:pt idx="32">
                  <c:v>1215000</c:v>
                </c:pt>
                <c:pt idx="33">
                  <c:v>1260000</c:v>
                </c:pt>
                <c:pt idx="34">
                  <c:v>1305000</c:v>
                </c:pt>
                <c:pt idx="35">
                  <c:v>1350000</c:v>
                </c:pt>
                <c:pt idx="36">
                  <c:v>1395000</c:v>
                </c:pt>
                <c:pt idx="37">
                  <c:v>1440000</c:v>
                </c:pt>
                <c:pt idx="38">
                  <c:v>1485000</c:v>
                </c:pt>
                <c:pt idx="39">
                  <c:v>1530000</c:v>
                </c:pt>
                <c:pt idx="40">
                  <c:v>1575000</c:v>
                </c:pt>
                <c:pt idx="41">
                  <c:v>1620000</c:v>
                </c:pt>
                <c:pt idx="42">
                  <c:v>1665000</c:v>
                </c:pt>
                <c:pt idx="43">
                  <c:v>1710000.0000000002</c:v>
                </c:pt>
                <c:pt idx="44">
                  <c:v>1755000</c:v>
                </c:pt>
                <c:pt idx="45">
                  <c:v>1800000.0000000002</c:v>
                </c:pt>
                <c:pt idx="46">
                  <c:v>1845000</c:v>
                </c:pt>
                <c:pt idx="47">
                  <c:v>1890000</c:v>
                </c:pt>
                <c:pt idx="48">
                  <c:v>1935000</c:v>
                </c:pt>
                <c:pt idx="49">
                  <c:v>1980000</c:v>
                </c:pt>
                <c:pt idx="50">
                  <c:v>2025000</c:v>
                </c:pt>
                <c:pt idx="51">
                  <c:v>2070000</c:v>
                </c:pt>
                <c:pt idx="52">
                  <c:v>2115000</c:v>
                </c:pt>
                <c:pt idx="53">
                  <c:v>2160000</c:v>
                </c:pt>
                <c:pt idx="54">
                  <c:v>2205000</c:v>
                </c:pt>
                <c:pt idx="55">
                  <c:v>2250000</c:v>
                </c:pt>
                <c:pt idx="56">
                  <c:v>2295000</c:v>
                </c:pt>
                <c:pt idx="57">
                  <c:v>2340000</c:v>
                </c:pt>
                <c:pt idx="58">
                  <c:v>2385000</c:v>
                </c:pt>
                <c:pt idx="59">
                  <c:v>2430000</c:v>
                </c:pt>
                <c:pt idx="60">
                  <c:v>2475000</c:v>
                </c:pt>
                <c:pt idx="61">
                  <c:v>2520000</c:v>
                </c:pt>
                <c:pt idx="62">
                  <c:v>2565000</c:v>
                </c:pt>
                <c:pt idx="63">
                  <c:v>2610000</c:v>
                </c:pt>
                <c:pt idx="64">
                  <c:v>2655000</c:v>
                </c:pt>
                <c:pt idx="65">
                  <c:v>2700000</c:v>
                </c:pt>
                <c:pt idx="66">
                  <c:v>2745000</c:v>
                </c:pt>
                <c:pt idx="67">
                  <c:v>2790000</c:v>
                </c:pt>
                <c:pt idx="68">
                  <c:v>2835000</c:v>
                </c:pt>
                <c:pt idx="69">
                  <c:v>2880000</c:v>
                </c:pt>
                <c:pt idx="70">
                  <c:v>2925000</c:v>
                </c:pt>
                <c:pt idx="71">
                  <c:v>2975000</c:v>
                </c:pt>
                <c:pt idx="72">
                  <c:v>3025000</c:v>
                </c:pt>
                <c:pt idx="73">
                  <c:v>3075000</c:v>
                </c:pt>
                <c:pt idx="74">
                  <c:v>3125000</c:v>
                </c:pt>
                <c:pt idx="75">
                  <c:v>3175000</c:v>
                </c:pt>
                <c:pt idx="76">
                  <c:v>3225000</c:v>
                </c:pt>
                <c:pt idx="77">
                  <c:v>3275000</c:v>
                </c:pt>
                <c:pt idx="78">
                  <c:v>3325000</c:v>
                </c:pt>
                <c:pt idx="79">
                  <c:v>3375000</c:v>
                </c:pt>
                <c:pt idx="80">
                  <c:v>3425000</c:v>
                </c:pt>
                <c:pt idx="81">
                  <c:v>3475000</c:v>
                </c:pt>
                <c:pt idx="82">
                  <c:v>3525000</c:v>
                </c:pt>
                <c:pt idx="83">
                  <c:v>3575000</c:v>
                </c:pt>
                <c:pt idx="84">
                  <c:v>3625000</c:v>
                </c:pt>
                <c:pt idx="85">
                  <c:v>3675000</c:v>
                </c:pt>
                <c:pt idx="86">
                  <c:v>3725000</c:v>
                </c:pt>
                <c:pt idx="87">
                  <c:v>3775000</c:v>
                </c:pt>
                <c:pt idx="88">
                  <c:v>3825000</c:v>
                </c:pt>
                <c:pt idx="89">
                  <c:v>3875000</c:v>
                </c:pt>
                <c:pt idx="90">
                  <c:v>3925000</c:v>
                </c:pt>
                <c:pt idx="91">
                  <c:v>3975000</c:v>
                </c:pt>
                <c:pt idx="92">
                  <c:v>4025000</c:v>
                </c:pt>
                <c:pt idx="93">
                  <c:v>4075000</c:v>
                </c:pt>
                <c:pt idx="94">
                  <c:v>4125000</c:v>
                </c:pt>
                <c:pt idx="95">
                  <c:v>4175000</c:v>
                </c:pt>
                <c:pt idx="96">
                  <c:v>4225000</c:v>
                </c:pt>
                <c:pt idx="97">
                  <c:v>4275000</c:v>
                </c:pt>
                <c:pt idx="98">
                  <c:v>4325000</c:v>
                </c:pt>
                <c:pt idx="99">
                  <c:v>4375000</c:v>
                </c:pt>
                <c:pt idx="100">
                  <c:v>4425000</c:v>
                </c:pt>
                <c:pt idx="101">
                  <c:v>4475000</c:v>
                </c:pt>
                <c:pt idx="102">
                  <c:v>4525000</c:v>
                </c:pt>
                <c:pt idx="103">
                  <c:v>4575000</c:v>
                </c:pt>
                <c:pt idx="104">
                  <c:v>4625000</c:v>
                </c:pt>
                <c:pt idx="105">
                  <c:v>4675000</c:v>
                </c:pt>
                <c:pt idx="106">
                  <c:v>4725000</c:v>
                </c:pt>
                <c:pt idx="107">
                  <c:v>4775000</c:v>
                </c:pt>
                <c:pt idx="108">
                  <c:v>4825000</c:v>
                </c:pt>
                <c:pt idx="109">
                  <c:v>4875000</c:v>
                </c:pt>
                <c:pt idx="110">
                  <c:v>4925000</c:v>
                </c:pt>
                <c:pt idx="111">
                  <c:v>4975000</c:v>
                </c:pt>
                <c:pt idx="112">
                  <c:v>5025000</c:v>
                </c:pt>
                <c:pt idx="113">
                  <c:v>5075000</c:v>
                </c:pt>
                <c:pt idx="114">
                  <c:v>5125000</c:v>
                </c:pt>
                <c:pt idx="115">
                  <c:v>5175000</c:v>
                </c:pt>
                <c:pt idx="116">
                  <c:v>5225000</c:v>
                </c:pt>
                <c:pt idx="117">
                  <c:v>5275000</c:v>
                </c:pt>
                <c:pt idx="118">
                  <c:v>5325000</c:v>
                </c:pt>
                <c:pt idx="119">
                  <c:v>5375000</c:v>
                </c:pt>
                <c:pt idx="120">
                  <c:v>5425000</c:v>
                </c:pt>
                <c:pt idx="121">
                  <c:v>5475000</c:v>
                </c:pt>
                <c:pt idx="122">
                  <c:v>5525000</c:v>
                </c:pt>
                <c:pt idx="123">
                  <c:v>5575000</c:v>
                </c:pt>
                <c:pt idx="124">
                  <c:v>5625000</c:v>
                </c:pt>
                <c:pt idx="125">
                  <c:v>5675000</c:v>
                </c:pt>
                <c:pt idx="126">
                  <c:v>5725000</c:v>
                </c:pt>
                <c:pt idx="127">
                  <c:v>5775000</c:v>
                </c:pt>
                <c:pt idx="128">
                  <c:v>5825000</c:v>
                </c:pt>
                <c:pt idx="129">
                  <c:v>5875000</c:v>
                </c:pt>
                <c:pt idx="130">
                  <c:v>5925000</c:v>
                </c:pt>
                <c:pt idx="131">
                  <c:v>5975000</c:v>
                </c:pt>
                <c:pt idx="132">
                  <c:v>6025000</c:v>
                </c:pt>
                <c:pt idx="133">
                  <c:v>6075000</c:v>
                </c:pt>
                <c:pt idx="134">
                  <c:v>6125000</c:v>
                </c:pt>
                <c:pt idx="135">
                  <c:v>6175000</c:v>
                </c:pt>
                <c:pt idx="136">
                  <c:v>6225000</c:v>
                </c:pt>
                <c:pt idx="137">
                  <c:v>6275000</c:v>
                </c:pt>
                <c:pt idx="138">
                  <c:v>6325000</c:v>
                </c:pt>
                <c:pt idx="139">
                  <c:v>6375000</c:v>
                </c:pt>
                <c:pt idx="140">
                  <c:v>6425000</c:v>
                </c:pt>
                <c:pt idx="141">
                  <c:v>6475000</c:v>
                </c:pt>
                <c:pt idx="142">
                  <c:v>6525000</c:v>
                </c:pt>
                <c:pt idx="143">
                  <c:v>6575000</c:v>
                </c:pt>
                <c:pt idx="144">
                  <c:v>6625000</c:v>
                </c:pt>
                <c:pt idx="145">
                  <c:v>6675000</c:v>
                </c:pt>
                <c:pt idx="146">
                  <c:v>6725000</c:v>
                </c:pt>
                <c:pt idx="147">
                  <c:v>6775000</c:v>
                </c:pt>
                <c:pt idx="148">
                  <c:v>6825000</c:v>
                </c:pt>
                <c:pt idx="149">
                  <c:v>6875000</c:v>
                </c:pt>
                <c:pt idx="150">
                  <c:v>6925000</c:v>
                </c:pt>
                <c:pt idx="151">
                  <c:v>6975000</c:v>
                </c:pt>
                <c:pt idx="152">
                  <c:v>7025000</c:v>
                </c:pt>
                <c:pt idx="153">
                  <c:v>7075000</c:v>
                </c:pt>
                <c:pt idx="154">
                  <c:v>7125000</c:v>
                </c:pt>
                <c:pt idx="155">
                  <c:v>7175000</c:v>
                </c:pt>
                <c:pt idx="156">
                  <c:v>7225000</c:v>
                </c:pt>
                <c:pt idx="157">
                  <c:v>7275000</c:v>
                </c:pt>
                <c:pt idx="158">
                  <c:v>7325000.000000001</c:v>
                </c:pt>
                <c:pt idx="159">
                  <c:v>7375000</c:v>
                </c:pt>
                <c:pt idx="160">
                  <c:v>7425000</c:v>
                </c:pt>
                <c:pt idx="161">
                  <c:v>7475000.000000001</c:v>
                </c:pt>
                <c:pt idx="162">
                  <c:v>7525000</c:v>
                </c:pt>
                <c:pt idx="163">
                  <c:v>7575000</c:v>
                </c:pt>
                <c:pt idx="164">
                  <c:v>7625000</c:v>
                </c:pt>
                <c:pt idx="165">
                  <c:v>7675000</c:v>
                </c:pt>
                <c:pt idx="166">
                  <c:v>7725000</c:v>
                </c:pt>
                <c:pt idx="167">
                  <c:v>7775000</c:v>
                </c:pt>
                <c:pt idx="168">
                  <c:v>7825000.000000001</c:v>
                </c:pt>
                <c:pt idx="169">
                  <c:v>7875000</c:v>
                </c:pt>
                <c:pt idx="170">
                  <c:v>7925000</c:v>
                </c:pt>
              </c:numCache>
            </c:numRef>
          </c:val>
          <c:smooth val="0"/>
        </c:ser>
        <c:axId val="39896796"/>
        <c:axId val="23526845"/>
      </c:lineChart>
      <c:catAx>
        <c:axId val="39896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Actual Volume (million)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3526845"/>
        <c:crosses val="autoZero"/>
        <c:auto val="1"/>
        <c:lblOffset val="100"/>
        <c:tickLblSkip val="10"/>
        <c:tickMarkSkip val="5"/>
        <c:noMultiLvlLbl val="0"/>
      </c:catAx>
      <c:valAx>
        <c:axId val="23526845"/>
        <c:scaling>
          <c:orientation val="minMax"/>
          <c:max val="9500000"/>
          <c:min val="-3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96796"/>
        <c:crossesAt val="1"/>
        <c:crossBetween val="midCat"/>
        <c:dispUnits/>
        <c:majorUnit val="1000000"/>
        <c:minorUnit val="10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0.30125</cdr:x>
      <cdr:y>0.3475</cdr:y>
    </cdr:from>
    <cdr:to>
      <cdr:x>0.516</cdr:x>
      <cdr:y>0.4075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581150"/>
          <a:ext cx="19431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Total WMB Discounts</a:t>
          </a:r>
        </a:p>
      </cdr:txBody>
    </cdr:sp>
  </cdr:relSizeAnchor>
  <cdr:relSizeAnchor xmlns:cdr="http://schemas.openxmlformats.org/drawingml/2006/chartDrawing">
    <cdr:from>
      <cdr:x>0.516</cdr:x>
      <cdr:y>0.3775</cdr:y>
    </cdr:from>
    <cdr:to>
      <cdr:x>0.626</cdr:x>
      <cdr:y>0.436</cdr:y>
    </cdr:to>
    <cdr:sp>
      <cdr:nvSpPr>
        <cdr:cNvPr id="2" name="Line 2"/>
        <cdr:cNvSpPr>
          <a:spLocks/>
        </cdr:cNvSpPr>
      </cdr:nvSpPr>
      <cdr:spPr>
        <a:xfrm>
          <a:off x="4667250" y="1724025"/>
          <a:ext cx="10001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0.523</cdr:x>
      <cdr:y>0.55575</cdr:y>
    </cdr:from>
    <cdr:to>
      <cdr:x>0.839</cdr:x>
      <cdr:y>0.617</cdr:y>
    </cdr:to>
    <cdr:sp>
      <cdr:nvSpPr>
        <cdr:cNvPr id="3" name="TextBox 3"/>
        <cdr:cNvSpPr txBox="1">
          <a:spLocks noChangeArrowheads="1"/>
        </cdr:cNvSpPr>
      </cdr:nvSpPr>
      <cdr:spPr>
        <a:xfrm>
          <a:off x="4724400" y="2533650"/>
          <a:ext cx="28575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Net Change in USPS Contribution </a:t>
          </a:r>
        </a:p>
      </cdr:txBody>
    </cdr:sp>
  </cdr:relSizeAnchor>
  <cdr:relSizeAnchor xmlns:cdr="http://schemas.openxmlformats.org/drawingml/2006/chartDrawing">
    <cdr:from>
      <cdr:x>0.43375</cdr:x>
      <cdr:y>0.583</cdr:y>
    </cdr:from>
    <cdr:to>
      <cdr:x>0.523</cdr:x>
      <cdr:y>0.6355</cdr:y>
    </cdr:to>
    <cdr:sp>
      <cdr:nvSpPr>
        <cdr:cNvPr id="4" name="AutoShape 4"/>
        <cdr:cNvSpPr>
          <a:spLocks/>
        </cdr:cNvSpPr>
      </cdr:nvSpPr>
      <cdr:spPr>
        <a:xfrm>
          <a:off x="3924300" y="2657475"/>
          <a:ext cx="809625" cy="238125"/>
        </a:xfrm>
        <a:custGeom>
          <a:pathLst>
            <a:path h="444826" w="304948">
              <a:moveTo>
                <a:pt x="304948" y="0"/>
              </a:moveTo>
              <a:lnTo>
                <a:pt x="0" y="4448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0.46125</cdr:y>
    </cdr:from>
    <cdr:to>
      <cdr:x>0.30025</cdr:x>
      <cdr:y>0.51375</cdr:y>
    </cdr:to>
    <cdr:sp>
      <cdr:nvSpPr>
        <cdr:cNvPr id="5" name="TextBox 7"/>
        <cdr:cNvSpPr txBox="1">
          <a:spLocks noChangeArrowheads="1"/>
        </cdr:cNvSpPr>
      </cdr:nvSpPr>
      <cdr:spPr>
        <a:xfrm>
          <a:off x="904875" y="2105025"/>
          <a:ext cx="1809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Volume Guarantee</a:t>
          </a:r>
        </a:p>
      </cdr:txBody>
    </cdr:sp>
  </cdr:relSizeAnchor>
  <cdr:relSizeAnchor xmlns:cdr="http://schemas.openxmlformats.org/drawingml/2006/chartDrawing">
    <cdr:from>
      <cdr:x>0.15375</cdr:x>
      <cdr:y>0.528</cdr:y>
    </cdr:from>
    <cdr:to>
      <cdr:x>0.15375</cdr:x>
      <cdr:y>0.68175</cdr:y>
    </cdr:to>
    <cdr:sp>
      <cdr:nvSpPr>
        <cdr:cNvPr id="6" name="Line 8"/>
        <cdr:cNvSpPr>
          <a:spLocks/>
        </cdr:cNvSpPr>
      </cdr:nvSpPr>
      <cdr:spPr>
        <a:xfrm flipH="1">
          <a:off x="1390650" y="240982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28575</xdr:colOff>
      <xdr:row>18</xdr:row>
      <xdr:rowOff>38100</xdr:rowOff>
    </xdr:from>
    <xdr:to>
      <xdr:col>20</xdr:col>
      <xdr:colOff>0</xdr:colOff>
      <xdr:row>46</xdr:row>
      <xdr:rowOff>19050</xdr:rowOff>
    </xdr:to>
    <xdr:graphicFrame>
      <xdr:nvGraphicFramePr>
        <xdr:cNvPr id="1" name="Chart 1"/>
        <xdr:cNvGraphicFramePr/>
      </xdr:nvGraphicFramePr>
      <xdr:xfrm>
        <a:off x="9020175" y="2952750"/>
        <a:ext cx="90868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0.27675</cdr:x>
      <cdr:y>0.35325</cdr:y>
    </cdr:from>
    <cdr:to>
      <cdr:x>0.5175</cdr:x>
      <cdr:y>0.41375</cdr:y>
    </cdr:to>
    <cdr:sp>
      <cdr:nvSpPr>
        <cdr:cNvPr id="1" name="TextBox 1"/>
        <cdr:cNvSpPr txBox="1">
          <a:spLocks noChangeArrowheads="1"/>
        </cdr:cNvSpPr>
      </cdr:nvSpPr>
      <cdr:spPr>
        <a:xfrm>
          <a:off x="2276475" y="1647825"/>
          <a:ext cx="19812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Total WMB Discounts</a:t>
          </a:r>
        </a:p>
      </cdr:txBody>
    </cdr:sp>
  </cdr:relSizeAnchor>
  <cdr:relSizeAnchor xmlns:cdr="http://schemas.openxmlformats.org/drawingml/2006/chartDrawing">
    <cdr:from>
      <cdr:x>0.50975</cdr:x>
      <cdr:y>0.3785</cdr:y>
    </cdr:from>
    <cdr:to>
      <cdr:x>0.61475</cdr:x>
      <cdr:y>0.445</cdr:y>
    </cdr:to>
    <cdr:sp>
      <cdr:nvSpPr>
        <cdr:cNvPr id="2" name="Line 2"/>
        <cdr:cNvSpPr>
          <a:spLocks/>
        </cdr:cNvSpPr>
      </cdr:nvSpPr>
      <cdr:spPr>
        <a:xfrm>
          <a:off x="4200525" y="1762125"/>
          <a:ext cx="8667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0.5425</cdr:x>
      <cdr:y>0.55925</cdr:y>
    </cdr:from>
    <cdr:to>
      <cdr:x>0.88475</cdr:x>
      <cdr:y>0.621</cdr:y>
    </cdr:to>
    <cdr:sp>
      <cdr:nvSpPr>
        <cdr:cNvPr id="3" name="TextBox 3"/>
        <cdr:cNvSpPr txBox="1">
          <a:spLocks noChangeArrowheads="1"/>
        </cdr:cNvSpPr>
      </cdr:nvSpPr>
      <cdr:spPr>
        <a:xfrm>
          <a:off x="4467225" y="2609850"/>
          <a:ext cx="28194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Net Change in USPS Contribution </a:t>
          </a:r>
        </a:p>
      </cdr:txBody>
    </cdr:sp>
  </cdr:relSizeAnchor>
  <cdr:relSizeAnchor xmlns:cdr="http://schemas.openxmlformats.org/drawingml/2006/chartDrawing">
    <cdr:from>
      <cdr:x>0.41775</cdr:x>
      <cdr:y>0.5925</cdr:y>
    </cdr:from>
    <cdr:to>
      <cdr:x>0.50975</cdr:x>
      <cdr:y>0.636</cdr:y>
    </cdr:to>
    <cdr:sp>
      <cdr:nvSpPr>
        <cdr:cNvPr id="4" name="AutoShape 4"/>
        <cdr:cNvSpPr>
          <a:spLocks/>
        </cdr:cNvSpPr>
      </cdr:nvSpPr>
      <cdr:spPr>
        <a:xfrm>
          <a:off x="3438525" y="2762250"/>
          <a:ext cx="762000" cy="200025"/>
        </a:xfrm>
        <a:custGeom>
          <a:pathLst>
            <a:path h="444826" w="304948">
              <a:moveTo>
                <a:pt x="304948" y="0"/>
              </a:moveTo>
              <a:lnTo>
                <a:pt x="0" y="4448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0.10975</cdr:x>
      <cdr:y>0.466</cdr:y>
    </cdr:from>
    <cdr:to>
      <cdr:x>0.287</cdr:x>
      <cdr:y>0.5225</cdr:y>
    </cdr:to>
    <cdr:sp>
      <cdr:nvSpPr>
        <cdr:cNvPr id="5" name="TextBox 5"/>
        <cdr:cNvSpPr txBox="1">
          <a:spLocks noChangeArrowheads="1"/>
        </cdr:cNvSpPr>
      </cdr:nvSpPr>
      <cdr:spPr>
        <a:xfrm>
          <a:off x="904875" y="2171700"/>
          <a:ext cx="1457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Volume Guarantee
</a:t>
          </a:r>
        </a:p>
      </cdr:txBody>
    </cdr:sp>
  </cdr:relSizeAnchor>
  <cdr:relSizeAnchor xmlns:cdr="http://schemas.openxmlformats.org/drawingml/2006/chartDrawing">
    <cdr:from>
      <cdr:x>0.16075</cdr:x>
      <cdr:y>0.532</cdr:y>
    </cdr:from>
    <cdr:to>
      <cdr:x>0.16075</cdr:x>
      <cdr:y>0.685</cdr:y>
    </cdr:to>
    <cdr:sp>
      <cdr:nvSpPr>
        <cdr:cNvPr id="6" name="Line 6"/>
        <cdr:cNvSpPr>
          <a:spLocks/>
        </cdr:cNvSpPr>
      </cdr:nvSpPr>
      <cdr:spPr>
        <a:xfrm flipH="1">
          <a:off x="1323975" y="247650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13</xdr:col>
      <xdr:colOff>323850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0" y="9525"/>
        <a:ext cx="82486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85725</xdr:colOff>
      <xdr:row>18</xdr:row>
      <xdr:rowOff>66675</xdr:rowOff>
    </xdr:from>
    <xdr:to>
      <xdr:col>15</xdr:col>
      <xdr:colOff>666750</xdr:colOff>
      <xdr:row>46</xdr:row>
      <xdr:rowOff>104775</xdr:rowOff>
    </xdr:to>
    <xdr:graphicFrame>
      <xdr:nvGraphicFramePr>
        <xdr:cNvPr id="1" name="Chart 25"/>
        <xdr:cNvGraphicFramePr/>
      </xdr:nvGraphicFramePr>
      <xdr:xfrm>
        <a:off x="5400675" y="2981325"/>
        <a:ext cx="90487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0.3325</cdr:x>
      <cdr:y>0.34475</cdr:y>
    </cdr:from>
    <cdr:to>
      <cdr:x>0.53675</cdr:x>
      <cdr:y>0.405</cdr:y>
    </cdr:to>
    <cdr:sp>
      <cdr:nvSpPr>
        <cdr:cNvPr id="1" name="TextBox 1"/>
        <cdr:cNvSpPr txBox="1">
          <a:spLocks noChangeArrowheads="1"/>
        </cdr:cNvSpPr>
      </cdr:nvSpPr>
      <cdr:spPr>
        <a:xfrm>
          <a:off x="2733675" y="1609725"/>
          <a:ext cx="1685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Total WMB Discounts</a:t>
          </a:r>
        </a:p>
      </cdr:txBody>
    </cdr:sp>
  </cdr:relSizeAnchor>
  <cdr:relSizeAnchor xmlns:cdr="http://schemas.openxmlformats.org/drawingml/2006/chartDrawing">
    <cdr:from>
      <cdr:x>0.5555</cdr:x>
      <cdr:y>0.3715</cdr:y>
    </cdr:from>
    <cdr:to>
      <cdr:x>0.64825</cdr:x>
      <cdr:y>0.423</cdr:y>
    </cdr:to>
    <cdr:sp>
      <cdr:nvSpPr>
        <cdr:cNvPr id="2" name="Line 2"/>
        <cdr:cNvSpPr>
          <a:spLocks/>
        </cdr:cNvSpPr>
      </cdr:nvSpPr>
      <cdr:spPr>
        <a:xfrm>
          <a:off x="4581525" y="1733550"/>
          <a:ext cx="7620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0.5075</cdr:x>
      <cdr:y>0.5665</cdr:y>
    </cdr:from>
    <cdr:to>
      <cdr:x>0.8085</cdr:x>
      <cdr:y>0.629</cdr:y>
    </cdr:to>
    <cdr:sp>
      <cdr:nvSpPr>
        <cdr:cNvPr id="3" name="TextBox 3"/>
        <cdr:cNvSpPr txBox="1">
          <a:spLocks noChangeArrowheads="1"/>
        </cdr:cNvSpPr>
      </cdr:nvSpPr>
      <cdr:spPr>
        <a:xfrm>
          <a:off x="4181475" y="2647950"/>
          <a:ext cx="24860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Net Change in USPS Contribution </a:t>
          </a:r>
        </a:p>
      </cdr:txBody>
    </cdr:sp>
  </cdr:relSizeAnchor>
  <cdr:relSizeAnchor xmlns:cdr="http://schemas.openxmlformats.org/drawingml/2006/chartDrawing">
    <cdr:from>
      <cdr:x>0.42525</cdr:x>
      <cdr:y>0.59325</cdr:y>
    </cdr:from>
    <cdr:to>
      <cdr:x>0.5075</cdr:x>
      <cdr:y>0.629</cdr:y>
    </cdr:to>
    <cdr:sp>
      <cdr:nvSpPr>
        <cdr:cNvPr id="4" name="AutoShape 4"/>
        <cdr:cNvSpPr>
          <a:spLocks/>
        </cdr:cNvSpPr>
      </cdr:nvSpPr>
      <cdr:spPr>
        <a:xfrm>
          <a:off x="3505200" y="2771775"/>
          <a:ext cx="676275" cy="171450"/>
        </a:xfrm>
        <a:custGeom>
          <a:pathLst>
            <a:path h="444826" w="304948">
              <a:moveTo>
                <a:pt x="304948" y="0"/>
              </a:moveTo>
              <a:lnTo>
                <a:pt x="0" y="4448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0.119</cdr:x>
      <cdr:y>0.46275</cdr:y>
    </cdr:from>
    <cdr:to>
      <cdr:x>0.31025</cdr:x>
      <cdr:y>0.51575</cdr:y>
    </cdr:to>
    <cdr:sp>
      <cdr:nvSpPr>
        <cdr:cNvPr id="5" name="TextBox 5"/>
        <cdr:cNvSpPr txBox="1">
          <a:spLocks noChangeArrowheads="1"/>
        </cdr:cNvSpPr>
      </cdr:nvSpPr>
      <cdr:spPr>
        <a:xfrm>
          <a:off x="981075" y="2162175"/>
          <a:ext cx="1581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Volume Guarantee</a:t>
          </a:r>
        </a:p>
      </cdr:txBody>
    </cdr:sp>
  </cdr:relSizeAnchor>
  <cdr:relSizeAnchor xmlns:cdr="http://schemas.openxmlformats.org/drawingml/2006/chartDrawing">
    <cdr:from>
      <cdr:x>0.1645</cdr:x>
      <cdr:y>0.51425</cdr:y>
    </cdr:from>
    <cdr:to>
      <cdr:x>0.1645</cdr:x>
      <cdr:y>0.68175</cdr:y>
    </cdr:to>
    <cdr:sp>
      <cdr:nvSpPr>
        <cdr:cNvPr id="6" name="Line 6"/>
        <cdr:cNvSpPr>
          <a:spLocks/>
        </cdr:cNvSpPr>
      </cdr:nvSpPr>
      <cdr:spPr>
        <a:xfrm flipH="1">
          <a:off x="1352550" y="24003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323850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82486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</cdr:x>
      <cdr:y>0.3545</cdr:y>
    </cdr:from>
    <cdr:to>
      <cdr:x>0.522</cdr:x>
      <cdr:y>0.413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1609725"/>
          <a:ext cx="23526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WMB Discounts</a:t>
          </a:r>
        </a:p>
      </cdr:txBody>
    </cdr:sp>
  </cdr:relSizeAnchor>
  <cdr:relSizeAnchor xmlns:cdr="http://schemas.openxmlformats.org/drawingml/2006/chartDrawing">
    <cdr:from>
      <cdr:x>0.494</cdr:x>
      <cdr:y>0.388</cdr:y>
    </cdr:from>
    <cdr:to>
      <cdr:x>0.6225</cdr:x>
      <cdr:y>0.43525</cdr:y>
    </cdr:to>
    <cdr:sp>
      <cdr:nvSpPr>
        <cdr:cNvPr id="2" name="Line 2"/>
        <cdr:cNvSpPr>
          <a:spLocks/>
        </cdr:cNvSpPr>
      </cdr:nvSpPr>
      <cdr:spPr>
        <a:xfrm>
          <a:off x="4486275" y="1762125"/>
          <a:ext cx="11715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0.494</cdr:x>
      <cdr:y>0.5645</cdr:y>
    </cdr:from>
    <cdr:to>
      <cdr:x>0.865</cdr:x>
      <cdr:y>0.62575</cdr:y>
    </cdr:to>
    <cdr:sp>
      <cdr:nvSpPr>
        <cdr:cNvPr id="3" name="TextBox 3"/>
        <cdr:cNvSpPr txBox="1">
          <a:spLocks noChangeArrowheads="1"/>
        </cdr:cNvSpPr>
      </cdr:nvSpPr>
      <cdr:spPr>
        <a:xfrm>
          <a:off x="4486275" y="2562225"/>
          <a:ext cx="33718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Net Change in USPS Contribution </a:t>
          </a:r>
        </a:p>
      </cdr:txBody>
    </cdr:sp>
  </cdr:relSizeAnchor>
  <cdr:relSizeAnchor xmlns:cdr="http://schemas.openxmlformats.org/drawingml/2006/chartDrawing">
    <cdr:from>
      <cdr:x>0.41525</cdr:x>
      <cdr:y>0.59475</cdr:y>
    </cdr:from>
    <cdr:to>
      <cdr:x>0.502</cdr:x>
      <cdr:y>0.62575</cdr:y>
    </cdr:to>
    <cdr:sp>
      <cdr:nvSpPr>
        <cdr:cNvPr id="4" name="AutoShape 4"/>
        <cdr:cNvSpPr>
          <a:spLocks/>
        </cdr:cNvSpPr>
      </cdr:nvSpPr>
      <cdr:spPr>
        <a:xfrm>
          <a:off x="3771900" y="2705100"/>
          <a:ext cx="790575" cy="142875"/>
        </a:xfrm>
        <a:custGeom>
          <a:pathLst>
            <a:path h="444826" w="304948">
              <a:moveTo>
                <a:pt x="304948" y="0"/>
              </a:moveTo>
              <a:lnTo>
                <a:pt x="0" y="4448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0.152</cdr:x>
      <cdr:y>0.522</cdr:y>
    </cdr:from>
    <cdr:to>
      <cdr:x>0.152</cdr:x>
      <cdr:y>0.6735</cdr:y>
    </cdr:to>
    <cdr:sp>
      <cdr:nvSpPr>
        <cdr:cNvPr id="5" name="Line 9"/>
        <cdr:cNvSpPr>
          <a:spLocks/>
        </cdr:cNvSpPr>
      </cdr:nvSpPr>
      <cdr:spPr>
        <a:xfrm>
          <a:off x="1381125" y="237172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0.09975</cdr:x>
      <cdr:y>0.4635</cdr:y>
    </cdr:from>
    <cdr:to>
      <cdr:x>0.284</cdr:x>
      <cdr:y>0.52275</cdr:y>
    </cdr:to>
    <cdr:sp>
      <cdr:nvSpPr>
        <cdr:cNvPr id="6" name="TextBox 14"/>
        <cdr:cNvSpPr txBox="1">
          <a:spLocks noChangeArrowheads="1"/>
        </cdr:cNvSpPr>
      </cdr:nvSpPr>
      <cdr:spPr>
        <a:xfrm>
          <a:off x="904875" y="2105025"/>
          <a:ext cx="1676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Volume Guarantee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28575</xdr:colOff>
      <xdr:row>18</xdr:row>
      <xdr:rowOff>9525</xdr:rowOff>
    </xdr:from>
    <xdr:to>
      <xdr:col>15</xdr:col>
      <xdr:colOff>647700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5353050" y="2924175"/>
        <a:ext cx="90868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0.353</cdr:y>
    </cdr:from>
    <cdr:to>
      <cdr:x>0.53825</cdr:x>
      <cdr:y>0.412</cdr:y>
    </cdr:to>
    <cdr:sp>
      <cdr:nvSpPr>
        <cdr:cNvPr id="1" name="TextBox 1"/>
        <cdr:cNvSpPr txBox="1">
          <a:spLocks noChangeArrowheads="1"/>
        </cdr:cNvSpPr>
      </cdr:nvSpPr>
      <cdr:spPr>
        <a:xfrm>
          <a:off x="2457450" y="1647825"/>
          <a:ext cx="19716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Total WMB Discounts</a:t>
          </a:r>
        </a:p>
      </cdr:txBody>
    </cdr:sp>
  </cdr:relSizeAnchor>
  <cdr:relSizeAnchor xmlns:cdr="http://schemas.openxmlformats.org/drawingml/2006/chartDrawing">
    <cdr:from>
      <cdr:x>0.52475</cdr:x>
      <cdr:y>0.3815</cdr:y>
    </cdr:from>
    <cdr:to>
      <cdr:x>0.61975</cdr:x>
      <cdr:y>0.43325</cdr:y>
    </cdr:to>
    <cdr:sp>
      <cdr:nvSpPr>
        <cdr:cNvPr id="2" name="Line 2"/>
        <cdr:cNvSpPr>
          <a:spLocks/>
        </cdr:cNvSpPr>
      </cdr:nvSpPr>
      <cdr:spPr>
        <a:xfrm>
          <a:off x="4324350" y="1781175"/>
          <a:ext cx="7810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</cdr:x>
      <cdr:y>0.55425</cdr:y>
    </cdr:from>
    <cdr:to>
      <cdr:x>0.854</cdr:x>
      <cdr:y>0.6155</cdr:y>
    </cdr:to>
    <cdr:sp>
      <cdr:nvSpPr>
        <cdr:cNvPr id="3" name="TextBox 3"/>
        <cdr:cNvSpPr txBox="1">
          <a:spLocks noChangeArrowheads="1"/>
        </cdr:cNvSpPr>
      </cdr:nvSpPr>
      <cdr:spPr>
        <a:xfrm>
          <a:off x="4162425" y="2590800"/>
          <a:ext cx="28765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Net Change in USPS Contribution </a:t>
          </a:r>
        </a:p>
      </cdr:txBody>
    </cdr:sp>
  </cdr:relSizeAnchor>
  <cdr:relSizeAnchor xmlns:cdr="http://schemas.openxmlformats.org/drawingml/2006/chartDrawing">
    <cdr:from>
      <cdr:x>0.43875</cdr:x>
      <cdr:y>0.59575</cdr:y>
    </cdr:from>
    <cdr:to>
      <cdr:x>0.51775</cdr:x>
      <cdr:y>0.6325</cdr:y>
    </cdr:to>
    <cdr:sp>
      <cdr:nvSpPr>
        <cdr:cNvPr id="4" name="AutoShape 4"/>
        <cdr:cNvSpPr>
          <a:spLocks/>
        </cdr:cNvSpPr>
      </cdr:nvSpPr>
      <cdr:spPr>
        <a:xfrm>
          <a:off x="3609975" y="2781300"/>
          <a:ext cx="647700" cy="171450"/>
        </a:xfrm>
        <a:custGeom>
          <a:pathLst>
            <a:path h="444826" w="304948">
              <a:moveTo>
                <a:pt x="304948" y="0"/>
              </a:moveTo>
              <a:lnTo>
                <a:pt x="0" y="4448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0.166</cdr:x>
      <cdr:y>0.52925</cdr:y>
    </cdr:from>
    <cdr:to>
      <cdr:x>0.166</cdr:x>
      <cdr:y>0.6835</cdr:y>
    </cdr:to>
    <cdr:sp>
      <cdr:nvSpPr>
        <cdr:cNvPr id="5" name="Line 5"/>
        <cdr:cNvSpPr>
          <a:spLocks/>
        </cdr:cNvSpPr>
      </cdr:nvSpPr>
      <cdr:spPr>
        <a:xfrm flipH="1">
          <a:off x="1362075" y="246697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0.118</cdr:x>
      <cdr:y>0.47325</cdr:y>
    </cdr:from>
    <cdr:to>
      <cdr:x>0.2895</cdr:x>
      <cdr:y>0.5285</cdr:y>
    </cdr:to>
    <cdr:sp>
      <cdr:nvSpPr>
        <cdr:cNvPr id="6" name="TextBox 6"/>
        <cdr:cNvSpPr txBox="1">
          <a:spLocks noChangeArrowheads="1"/>
        </cdr:cNvSpPr>
      </cdr:nvSpPr>
      <cdr:spPr>
        <a:xfrm>
          <a:off x="971550" y="2209800"/>
          <a:ext cx="1419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Volume Guarantee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323850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82486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0.25725</cdr:x>
      <cdr:y>0.35125</cdr:y>
    </cdr:from>
    <cdr:to>
      <cdr:x>0.51625</cdr:x>
      <cdr:y>0.40925</cdr:y>
    </cdr:to>
    <cdr:sp>
      <cdr:nvSpPr>
        <cdr:cNvPr id="1" name="TextBox 1"/>
        <cdr:cNvSpPr txBox="1">
          <a:spLocks noChangeArrowheads="1"/>
        </cdr:cNvSpPr>
      </cdr:nvSpPr>
      <cdr:spPr>
        <a:xfrm>
          <a:off x="2333625" y="1581150"/>
          <a:ext cx="2352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WMB Discounts</a:t>
          </a:r>
        </a:p>
      </cdr:txBody>
    </cdr:sp>
  </cdr:relSizeAnchor>
  <cdr:relSizeAnchor xmlns:cdr="http://schemas.openxmlformats.org/drawingml/2006/chartDrawing">
    <cdr:from>
      <cdr:x>0.49425</cdr:x>
      <cdr:y>0.3905</cdr:y>
    </cdr:from>
    <cdr:to>
      <cdr:x>0.60875</cdr:x>
      <cdr:y>0.444</cdr:y>
    </cdr:to>
    <cdr:sp>
      <cdr:nvSpPr>
        <cdr:cNvPr id="2" name="Line 2"/>
        <cdr:cNvSpPr>
          <a:spLocks/>
        </cdr:cNvSpPr>
      </cdr:nvSpPr>
      <cdr:spPr>
        <a:xfrm>
          <a:off x="4486275" y="1762125"/>
          <a:ext cx="10382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0.483</cdr:x>
      <cdr:y>0.56175</cdr:y>
    </cdr:from>
    <cdr:to>
      <cdr:x>0.809</cdr:x>
      <cdr:y>0.6225</cdr:y>
    </cdr:to>
    <cdr:sp>
      <cdr:nvSpPr>
        <cdr:cNvPr id="3" name="TextBox 3"/>
        <cdr:cNvSpPr txBox="1">
          <a:spLocks noChangeArrowheads="1"/>
        </cdr:cNvSpPr>
      </cdr:nvSpPr>
      <cdr:spPr>
        <a:xfrm>
          <a:off x="4381500" y="2533650"/>
          <a:ext cx="29622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Net Change in USPS Contribution </a:t>
          </a:r>
        </a:p>
      </cdr:txBody>
    </cdr:sp>
  </cdr:relSizeAnchor>
  <cdr:relSizeAnchor xmlns:cdr="http://schemas.openxmlformats.org/drawingml/2006/chartDrawing">
    <cdr:from>
      <cdr:x>0.4155</cdr:x>
      <cdr:y>0.5925</cdr:y>
    </cdr:from>
    <cdr:to>
      <cdr:x>0.483</cdr:x>
      <cdr:y>0.624</cdr:y>
    </cdr:to>
    <cdr:sp>
      <cdr:nvSpPr>
        <cdr:cNvPr id="4" name="AutoShape 4"/>
        <cdr:cNvSpPr>
          <a:spLocks/>
        </cdr:cNvSpPr>
      </cdr:nvSpPr>
      <cdr:spPr>
        <a:xfrm>
          <a:off x="3771900" y="2667000"/>
          <a:ext cx="609600" cy="142875"/>
        </a:xfrm>
        <a:custGeom>
          <a:pathLst>
            <a:path h="444826" w="304948">
              <a:moveTo>
                <a:pt x="304948" y="0"/>
              </a:moveTo>
              <a:lnTo>
                <a:pt x="0" y="4448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</cdr:x>
      <cdr:y>0.47225</cdr:y>
    </cdr:from>
    <cdr:to>
      <cdr:x>0.287</cdr:x>
      <cdr:y>0.52575</cdr:y>
    </cdr:to>
    <cdr:sp>
      <cdr:nvSpPr>
        <cdr:cNvPr id="5" name="TextBox 5"/>
        <cdr:cNvSpPr txBox="1">
          <a:spLocks noChangeArrowheads="1"/>
        </cdr:cNvSpPr>
      </cdr:nvSpPr>
      <cdr:spPr>
        <a:xfrm>
          <a:off x="866775" y="2124075"/>
          <a:ext cx="1733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Volume Guarantee
</a:t>
          </a:r>
        </a:p>
      </cdr:txBody>
    </cdr:sp>
  </cdr:relSizeAnchor>
  <cdr:relSizeAnchor xmlns:cdr="http://schemas.openxmlformats.org/drawingml/2006/chartDrawing">
    <cdr:from>
      <cdr:x>0.148</cdr:x>
      <cdr:y>0.525</cdr:y>
    </cdr:from>
    <cdr:to>
      <cdr:x>0.148</cdr:x>
      <cdr:y>0.67075</cdr:y>
    </cdr:to>
    <cdr:sp>
      <cdr:nvSpPr>
        <cdr:cNvPr id="6" name="Line 15"/>
        <cdr:cNvSpPr>
          <a:spLocks/>
        </cdr:cNvSpPr>
      </cdr:nvSpPr>
      <cdr:spPr>
        <a:xfrm>
          <a:off x="1343025" y="23622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4" sqref="A4:D23"/>
    </sheetView>
  </sheetViews>
  <sheetFormatPr defaultColWidth="9.140625" defaultRowHeight="12.75"/>
  <cols>
    <col min="1" max="3" width="16.7109375" style="0" customWidth="1"/>
    <col min="4" max="4" width="11.7109375" style="0" customWidth="1"/>
  </cols>
  <sheetData>
    <row r="1" ht="15.75">
      <c r="A1" s="8" t="s">
        <v>7</v>
      </c>
    </row>
    <row r="4" ht="12.75">
      <c r="A4" s="1" t="s">
        <v>11</v>
      </c>
    </row>
    <row r="5" spans="1:4" ht="12.75">
      <c r="A5" s="2"/>
      <c r="B5" s="2" t="s">
        <v>0</v>
      </c>
      <c r="C5" s="2" t="s">
        <v>1</v>
      </c>
      <c r="D5" s="2" t="s">
        <v>2</v>
      </c>
    </row>
    <row r="6" spans="1:4" ht="12.75">
      <c r="A6" s="2"/>
      <c r="B6" s="2"/>
      <c r="C6" s="2"/>
      <c r="D6" s="2"/>
    </row>
    <row r="7" spans="1:4" ht="12.75">
      <c r="A7" s="3" t="s">
        <v>3</v>
      </c>
      <c r="B7" s="4">
        <v>0</v>
      </c>
      <c r="C7" s="4">
        <v>91000000</v>
      </c>
      <c r="D7" s="5">
        <v>0</v>
      </c>
    </row>
    <row r="8" spans="1:4" ht="12.75">
      <c r="A8" s="1" t="s">
        <v>4</v>
      </c>
      <c r="B8" s="4">
        <v>91000001</v>
      </c>
      <c r="C8" s="4">
        <v>109000000</v>
      </c>
      <c r="D8" s="6">
        <v>0.01</v>
      </c>
    </row>
    <row r="9" spans="1:4" ht="12.75">
      <c r="A9" s="1" t="s">
        <v>5</v>
      </c>
      <c r="B9" s="4">
        <v>109000001</v>
      </c>
      <c r="C9" s="4">
        <v>123000000</v>
      </c>
      <c r="D9" s="6">
        <v>0.02</v>
      </c>
    </row>
    <row r="10" spans="1:4" ht="12.75">
      <c r="A10" s="1" t="s">
        <v>8</v>
      </c>
      <c r="B10" s="4">
        <v>123000001</v>
      </c>
      <c r="C10" s="4">
        <v>134000000</v>
      </c>
      <c r="D10" s="6">
        <v>0.03</v>
      </c>
    </row>
    <row r="11" spans="1:4" ht="12.75">
      <c r="A11" s="1" t="s">
        <v>9</v>
      </c>
      <c r="B11" s="4">
        <v>134000001</v>
      </c>
      <c r="C11" s="4">
        <v>142000000</v>
      </c>
      <c r="D11" s="6">
        <v>0.04</v>
      </c>
    </row>
    <row r="12" spans="1:4" ht="12.75">
      <c r="A12" s="1" t="s">
        <v>10</v>
      </c>
      <c r="B12" s="4">
        <v>142000001</v>
      </c>
      <c r="C12" s="4">
        <v>150000000</v>
      </c>
      <c r="D12" s="6">
        <v>0.05</v>
      </c>
    </row>
    <row r="16" spans="1:3" ht="12.75">
      <c r="A16" s="9" t="s">
        <v>13</v>
      </c>
      <c r="B16" s="10" t="s">
        <v>15</v>
      </c>
      <c r="C16" s="10" t="s">
        <v>16</v>
      </c>
    </row>
    <row r="17" ht="12.75">
      <c r="A17" s="9"/>
    </row>
    <row r="18" spans="1:3" ht="12.75">
      <c r="A18" t="s">
        <v>14</v>
      </c>
      <c r="B18" s="11" t="e">
        <f>#REF!</f>
        <v>#REF!</v>
      </c>
      <c r="C18" s="11" t="e">
        <f>#REF!</f>
        <v>#REF!</v>
      </c>
    </row>
    <row r="19" spans="1:3" ht="12.75">
      <c r="A19" t="s">
        <v>6</v>
      </c>
      <c r="B19" s="11" t="e">
        <f>#REF!</f>
        <v>#REF!</v>
      </c>
      <c r="C19" s="11" t="e">
        <f>#REF!</f>
        <v>#REF!</v>
      </c>
    </row>
    <row r="20" spans="1:3" ht="12.75">
      <c r="A20" t="s">
        <v>19</v>
      </c>
      <c r="B20" s="11" t="e">
        <f>#REF!</f>
        <v>#REF!</v>
      </c>
      <c r="C20" s="11" t="e">
        <f>#REF!</f>
        <v>#REF!</v>
      </c>
    </row>
    <row r="22" ht="12.75">
      <c r="A22" t="s">
        <v>17</v>
      </c>
    </row>
    <row r="23" ht="12.75">
      <c r="A23" t="s">
        <v>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4" sqref="A4:D23"/>
    </sheetView>
  </sheetViews>
  <sheetFormatPr defaultColWidth="9.140625" defaultRowHeight="12.75"/>
  <cols>
    <col min="1" max="3" width="16.7109375" style="0" customWidth="1"/>
    <col min="4" max="4" width="11.7109375" style="0" customWidth="1"/>
  </cols>
  <sheetData>
    <row r="1" ht="15.75">
      <c r="A1" s="8" t="s">
        <v>7</v>
      </c>
    </row>
    <row r="4" ht="12.75">
      <c r="A4" s="1" t="s">
        <v>12</v>
      </c>
    </row>
    <row r="5" spans="1:4" ht="12.75">
      <c r="A5" s="2"/>
      <c r="B5" s="2" t="s">
        <v>0</v>
      </c>
      <c r="C5" s="2" t="s">
        <v>1</v>
      </c>
      <c r="D5" s="2" t="s">
        <v>2</v>
      </c>
    </row>
    <row r="6" spans="1:4" ht="12.75">
      <c r="A6" s="2"/>
      <c r="B6" s="2"/>
      <c r="C6" s="2"/>
      <c r="D6" s="2"/>
    </row>
    <row r="7" spans="1:4" ht="12.75">
      <c r="A7" s="3" t="s">
        <v>3</v>
      </c>
      <c r="B7" s="4">
        <v>0</v>
      </c>
      <c r="C7" s="4">
        <v>94000000</v>
      </c>
      <c r="D7" s="5">
        <v>0</v>
      </c>
    </row>
    <row r="8" spans="1:4" ht="12.75">
      <c r="A8" s="1" t="s">
        <v>4</v>
      </c>
      <c r="B8" s="4">
        <v>94000001</v>
      </c>
      <c r="C8" s="4">
        <v>105000000</v>
      </c>
      <c r="D8" s="6">
        <v>0.03</v>
      </c>
    </row>
    <row r="9" spans="1:4" ht="12.75">
      <c r="A9" s="1" t="s">
        <v>5</v>
      </c>
      <c r="B9" s="4">
        <v>105000001</v>
      </c>
      <c r="C9" s="4">
        <v>111000000</v>
      </c>
      <c r="D9" s="6">
        <v>0.04</v>
      </c>
    </row>
    <row r="10" spans="1:4" ht="12.75">
      <c r="A10" s="1" t="s">
        <v>8</v>
      </c>
      <c r="B10" s="4">
        <v>111000001</v>
      </c>
      <c r="C10" s="4">
        <v>115000000</v>
      </c>
      <c r="D10" s="6">
        <v>0.05</v>
      </c>
    </row>
    <row r="11" spans="1:4" ht="12.75">
      <c r="A11" s="1" t="s">
        <v>9</v>
      </c>
      <c r="B11" s="4">
        <v>115000001</v>
      </c>
      <c r="C11" s="4">
        <v>119000000</v>
      </c>
      <c r="D11" s="6">
        <v>0.06</v>
      </c>
    </row>
    <row r="12" spans="1:4" ht="12.75">
      <c r="A12" s="1" t="s">
        <v>10</v>
      </c>
      <c r="B12" s="4">
        <v>119000001</v>
      </c>
      <c r="C12" s="4">
        <v>150000000</v>
      </c>
      <c r="D12" s="6">
        <v>0.07</v>
      </c>
    </row>
    <row r="16" spans="1:3" ht="12.75">
      <c r="A16" s="9" t="s">
        <v>13</v>
      </c>
      <c r="B16" s="10" t="s">
        <v>15</v>
      </c>
      <c r="C16" s="10" t="s">
        <v>16</v>
      </c>
    </row>
    <row r="17" ht="12.75">
      <c r="A17" s="9"/>
    </row>
    <row r="18" spans="1:3" ht="12.75">
      <c r="A18" t="s">
        <v>14</v>
      </c>
      <c r="B18" s="11" t="e">
        <f>#REF!</f>
        <v>#REF!</v>
      </c>
      <c r="C18" s="11" t="e">
        <f>#REF!</f>
        <v>#REF!</v>
      </c>
    </row>
    <row r="19" spans="1:3" ht="12.75">
      <c r="A19" t="s">
        <v>6</v>
      </c>
      <c r="B19" s="11" t="e">
        <f>#REF!</f>
        <v>#REF!</v>
      </c>
      <c r="C19" s="11" t="e">
        <f>#REF!</f>
        <v>#REF!</v>
      </c>
    </row>
    <row r="20" spans="1:3" ht="12.75">
      <c r="A20" t="s">
        <v>20</v>
      </c>
      <c r="B20" s="11" t="e">
        <f>#REF!</f>
        <v>#REF!</v>
      </c>
      <c r="C20" s="11" t="e">
        <f>#REF!</f>
        <v>#REF!</v>
      </c>
    </row>
    <row r="22" ht="12.75">
      <c r="A22" t="s">
        <v>21</v>
      </c>
    </row>
    <row r="23" ht="12.75">
      <c r="A23" t="s">
        <v>22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U276"/>
  <sheetViews>
    <sheetView zoomScale="75" zoomScaleNormal="75" workbookViewId="0" topLeftCell="A1">
      <selection activeCell="F20" sqref="F20"/>
    </sheetView>
  </sheetViews>
  <sheetFormatPr defaultColWidth="9.140625" defaultRowHeight="12.75"/>
  <cols>
    <col min="1" max="1" width="4.7109375" style="0" customWidth="1"/>
    <col min="2" max="2" width="6.57421875" style="0" bestFit="1" customWidth="1"/>
    <col min="3" max="3" width="21.57421875" style="12" customWidth="1"/>
    <col min="4" max="4" width="17.00390625" style="1" bestFit="1" customWidth="1"/>
    <col min="5" max="5" width="15.421875" style="1" customWidth="1"/>
    <col min="6" max="6" width="14.421875" style="1" bestFit="1" customWidth="1"/>
    <col min="7" max="7" width="14.421875" style="1" customWidth="1"/>
    <col min="8" max="8" width="12.7109375" style="1" customWidth="1"/>
    <col min="9" max="9" width="11.7109375" style="0" customWidth="1"/>
    <col min="10" max="10" width="16.140625" style="0" bestFit="1" customWidth="1"/>
    <col min="11" max="11" width="14.57421875" style="0" customWidth="1"/>
    <col min="12" max="12" width="11.8515625" style="0" customWidth="1"/>
    <col min="13" max="13" width="16.28125" style="0" customWidth="1"/>
    <col min="14" max="14" width="15.7109375" style="0" customWidth="1"/>
    <col min="15" max="15" width="13.57421875" style="0" bestFit="1" customWidth="1"/>
    <col min="16" max="16" width="12.00390625" style="0" bestFit="1" customWidth="1"/>
    <col min="17" max="17" width="14.28125" style="0" bestFit="1" customWidth="1"/>
    <col min="18" max="18" width="12.421875" style="0" bestFit="1" customWidth="1"/>
    <col min="19" max="19" width="13.57421875" style="0" bestFit="1" customWidth="1"/>
    <col min="20" max="20" width="12.421875" style="0" bestFit="1" customWidth="1"/>
    <col min="21" max="21" width="13.421875" style="0" customWidth="1"/>
    <col min="22" max="22" width="12.28125" style="0" customWidth="1"/>
    <col min="23" max="23" width="14.8515625" style="0" bestFit="1" customWidth="1"/>
    <col min="24" max="24" width="14.140625" style="0" bestFit="1" customWidth="1"/>
    <col min="25" max="25" width="13.00390625" style="0" bestFit="1" customWidth="1"/>
    <col min="26" max="26" width="6.140625" style="0" bestFit="1" customWidth="1"/>
    <col min="27" max="27" width="12.57421875" style="0" bestFit="1" customWidth="1"/>
    <col min="28" max="28" width="13.00390625" style="0" bestFit="1" customWidth="1"/>
    <col min="29" max="29" width="10.57421875" style="0" bestFit="1" customWidth="1"/>
    <col min="30" max="30" width="12.57421875" style="0" bestFit="1" customWidth="1"/>
    <col min="31" max="31" width="13.00390625" style="0" bestFit="1" customWidth="1"/>
    <col min="32" max="32" width="10.57421875" style="0" bestFit="1" customWidth="1"/>
    <col min="33" max="33" width="12.57421875" style="0" bestFit="1" customWidth="1"/>
    <col min="34" max="34" width="13.421875" style="0" bestFit="1" customWidth="1"/>
    <col min="35" max="35" width="11.8515625" style="0" bestFit="1" customWidth="1"/>
    <col min="36" max="36" width="12.57421875" style="0" bestFit="1" customWidth="1"/>
    <col min="37" max="37" width="13.421875" style="0" bestFit="1" customWidth="1"/>
    <col min="38" max="38" width="12.00390625" style="0" bestFit="1" customWidth="1"/>
    <col min="39" max="39" width="12.57421875" style="0" bestFit="1" customWidth="1"/>
    <col min="40" max="40" width="13.57421875" style="0" customWidth="1"/>
    <col min="41" max="41" width="12.421875" style="0" customWidth="1"/>
    <col min="42" max="42" width="12.57421875" style="0" bestFit="1" customWidth="1"/>
    <col min="43" max="43" width="13.421875" style="0" bestFit="1" customWidth="1"/>
    <col min="44" max="44" width="13.00390625" style="0" bestFit="1" customWidth="1"/>
    <col min="45" max="45" width="13.28125" style="0" bestFit="1" customWidth="1"/>
    <col min="46" max="46" width="11.28125" style="0" bestFit="1" customWidth="1"/>
    <col min="47" max="47" width="12.28125" style="0" bestFit="1" customWidth="1"/>
  </cols>
  <sheetData>
    <row r="1" spans="2:14" ht="12.75">
      <c r="B1" s="1" t="s">
        <v>101</v>
      </c>
      <c r="D1" s="73" t="s">
        <v>13</v>
      </c>
      <c r="E1" s="74"/>
      <c r="F1" s="58"/>
      <c r="G1" s="46" t="s">
        <v>13</v>
      </c>
      <c r="H1" s="73" t="s">
        <v>97</v>
      </c>
      <c r="I1" s="78"/>
      <c r="J1" s="74"/>
      <c r="K1" s="73" t="s">
        <v>96</v>
      </c>
      <c r="L1" s="78"/>
      <c r="M1" s="74"/>
      <c r="N1" s="47" t="s">
        <v>38</v>
      </c>
    </row>
    <row r="2" spans="2:14" s="2" customFormat="1" ht="12.75">
      <c r="B2" s="2" t="s">
        <v>93</v>
      </c>
      <c r="C2" s="13"/>
      <c r="D2" s="45" t="s">
        <v>83</v>
      </c>
      <c r="E2" s="47" t="s">
        <v>84</v>
      </c>
      <c r="F2" s="59" t="s">
        <v>2</v>
      </c>
      <c r="G2" s="50" t="s">
        <v>107</v>
      </c>
      <c r="H2" s="46" t="s">
        <v>30</v>
      </c>
      <c r="I2" s="46" t="s">
        <v>33</v>
      </c>
      <c r="J2" s="44" t="s">
        <v>23</v>
      </c>
      <c r="K2" s="45" t="s">
        <v>34</v>
      </c>
      <c r="L2" s="46" t="s">
        <v>35</v>
      </c>
      <c r="M2" s="47" t="s">
        <v>23</v>
      </c>
      <c r="N2" s="50" t="s">
        <v>23</v>
      </c>
    </row>
    <row r="3" spans="3:14" s="2" customFormat="1" ht="12.75">
      <c r="C3" s="13"/>
      <c r="F3" s="47"/>
      <c r="G3" s="50"/>
      <c r="N3" s="13"/>
    </row>
    <row r="4" spans="3:14" s="2" customFormat="1" ht="12.75">
      <c r="C4" s="3" t="s">
        <v>3</v>
      </c>
      <c r="D4" s="14">
        <v>0</v>
      </c>
      <c r="E4" s="14">
        <f>D5-1</f>
        <v>490000000</v>
      </c>
      <c r="F4" s="60">
        <v>0</v>
      </c>
      <c r="G4" s="63">
        <v>500000000</v>
      </c>
      <c r="H4" s="5">
        <v>0.346330048929624</v>
      </c>
      <c r="I4" s="5">
        <v>0.107723875649735</v>
      </c>
      <c r="J4" s="16">
        <f aca="true" t="shared" si="0" ref="J4:J9">H4-I4</f>
        <v>0.23860617327988898</v>
      </c>
      <c r="K4" s="43">
        <v>0.206108149247761</v>
      </c>
      <c r="L4" s="43">
        <v>0.0743459800157742</v>
      </c>
      <c r="M4" s="16">
        <f aca="true" t="shared" si="1" ref="M4:M9">K4-L4</f>
        <v>0.1317621692319868</v>
      </c>
      <c r="N4" s="51">
        <f aca="true" t="shared" si="2" ref="N4:N9">J4-M4</f>
        <v>0.10684400404790217</v>
      </c>
    </row>
    <row r="5" spans="3:14" ht="12.75">
      <c r="C5" s="1" t="s">
        <v>4</v>
      </c>
      <c r="D5" s="14">
        <v>490000001</v>
      </c>
      <c r="E5" s="14">
        <f>D5+14999999</f>
        <v>505000000</v>
      </c>
      <c r="F5" s="61">
        <v>0.035</v>
      </c>
      <c r="G5" s="64">
        <v>250000</v>
      </c>
      <c r="H5" s="6">
        <f>H4-F5</f>
        <v>0.311330048929624</v>
      </c>
      <c r="I5" s="18">
        <f>I4</f>
        <v>0.107723875649735</v>
      </c>
      <c r="J5" s="16">
        <f t="shared" si="0"/>
        <v>0.203606173279889</v>
      </c>
      <c r="K5" s="49">
        <f>K4</f>
        <v>0.206108149247761</v>
      </c>
      <c r="L5" s="43">
        <v>0.0743459800157742</v>
      </c>
      <c r="M5" s="16">
        <f t="shared" si="1"/>
        <v>0.1317621692319868</v>
      </c>
      <c r="N5" s="51">
        <f t="shared" si="2"/>
        <v>0.0718440040479022</v>
      </c>
    </row>
    <row r="6" spans="3:15" ht="12.75">
      <c r="C6" s="1" t="s">
        <v>5</v>
      </c>
      <c r="D6" s="14">
        <f>E5+1</f>
        <v>505000001</v>
      </c>
      <c r="E6" s="14">
        <f>D6+14999999</f>
        <v>520000000</v>
      </c>
      <c r="F6" s="61">
        <v>0.04</v>
      </c>
      <c r="G6" s="66"/>
      <c r="H6" s="6">
        <f>H4-F6</f>
        <v>0.306330048929624</v>
      </c>
      <c r="I6" s="18">
        <f>I5</f>
        <v>0.107723875649735</v>
      </c>
      <c r="J6" s="16">
        <f t="shared" si="0"/>
        <v>0.198606173279889</v>
      </c>
      <c r="K6" s="49">
        <f>K5</f>
        <v>0.206108149247761</v>
      </c>
      <c r="L6" s="43">
        <v>0.0743459800157742</v>
      </c>
      <c r="M6" s="16">
        <f t="shared" si="1"/>
        <v>0.1317621692319868</v>
      </c>
      <c r="N6" s="51">
        <f t="shared" si="2"/>
        <v>0.0668440040479022</v>
      </c>
      <c r="O6" s="4">
        <f>D6-D5</f>
        <v>15000000</v>
      </c>
    </row>
    <row r="7" spans="3:15" ht="12.75">
      <c r="C7" s="1" t="s">
        <v>8</v>
      </c>
      <c r="D7" s="14">
        <f>E6+1</f>
        <v>520000001</v>
      </c>
      <c r="E7" s="14">
        <f>D7+39999999</f>
        <v>560000000</v>
      </c>
      <c r="F7" s="62">
        <v>0.045</v>
      </c>
      <c r="G7" s="66"/>
      <c r="H7" s="6">
        <f>H4-F7</f>
        <v>0.301330048929624</v>
      </c>
      <c r="I7" s="18">
        <f>I6</f>
        <v>0.107723875649735</v>
      </c>
      <c r="J7" s="16">
        <f t="shared" si="0"/>
        <v>0.193606173279889</v>
      </c>
      <c r="K7" s="49">
        <f>K6</f>
        <v>0.206108149247761</v>
      </c>
      <c r="L7" s="43">
        <v>0.0743459800157742</v>
      </c>
      <c r="M7" s="16">
        <f t="shared" si="1"/>
        <v>0.1317621692319868</v>
      </c>
      <c r="N7" s="51">
        <f t="shared" si="2"/>
        <v>0.06184400404790219</v>
      </c>
      <c r="O7" s="4">
        <f>D7-D6</f>
        <v>15000000</v>
      </c>
    </row>
    <row r="8" spans="3:15" ht="12.75">
      <c r="C8" s="1" t="s">
        <v>9</v>
      </c>
      <c r="D8" s="14">
        <f>E7+1</f>
        <v>560000001</v>
      </c>
      <c r="E8" s="14">
        <f>D8+99999999</f>
        <v>660000000</v>
      </c>
      <c r="F8" s="62">
        <v>0.05</v>
      </c>
      <c r="G8" s="65"/>
      <c r="H8" s="6">
        <f>H4-F8</f>
        <v>0.296330048929624</v>
      </c>
      <c r="I8" s="18">
        <f>I7</f>
        <v>0.107723875649735</v>
      </c>
      <c r="J8" s="16">
        <f t="shared" si="0"/>
        <v>0.188606173279889</v>
      </c>
      <c r="K8" s="49">
        <f>K7</f>
        <v>0.206108149247761</v>
      </c>
      <c r="L8" s="43">
        <v>0.0743459800157742</v>
      </c>
      <c r="M8" s="16">
        <f t="shared" si="1"/>
        <v>0.1317621692319868</v>
      </c>
      <c r="N8" s="51">
        <f t="shared" si="2"/>
        <v>0.056844004047902186</v>
      </c>
      <c r="O8" s="4">
        <f>D8-D7</f>
        <v>40000000</v>
      </c>
    </row>
    <row r="9" spans="3:15" ht="12.75">
      <c r="C9" s="1" t="s">
        <v>10</v>
      </c>
      <c r="D9" s="14">
        <f>E8</f>
        <v>660000000</v>
      </c>
      <c r="E9" s="14">
        <f>E8</f>
        <v>660000000</v>
      </c>
      <c r="F9" s="62">
        <f>F8</f>
        <v>0.05</v>
      </c>
      <c r="G9" s="65"/>
      <c r="H9" s="6">
        <f>H4-F9</f>
        <v>0.296330048929624</v>
      </c>
      <c r="I9" s="18">
        <f>I8</f>
        <v>0.107723875649735</v>
      </c>
      <c r="J9" s="16">
        <f t="shared" si="0"/>
        <v>0.188606173279889</v>
      </c>
      <c r="K9" s="49">
        <f>K8</f>
        <v>0.206108149247761</v>
      </c>
      <c r="L9" s="43">
        <v>0.0743459800157742</v>
      </c>
      <c r="M9" s="16">
        <f t="shared" si="1"/>
        <v>0.1317621692319868</v>
      </c>
      <c r="N9" s="51">
        <f t="shared" si="2"/>
        <v>0.056844004047902186</v>
      </c>
      <c r="O9" s="4">
        <f>D9-D8</f>
        <v>99999999</v>
      </c>
    </row>
    <row r="10" spans="3:10" ht="12.75">
      <c r="C10"/>
      <c r="D10" s="14"/>
      <c r="E10" s="4"/>
      <c r="F10" s="17"/>
      <c r="G10" s="17"/>
      <c r="H10" s="6"/>
      <c r="I10" s="18"/>
      <c r="J10" s="16"/>
    </row>
    <row r="11" spans="2:8" ht="12.75">
      <c r="B11" s="3" t="s">
        <v>111</v>
      </c>
      <c r="D11" s="37">
        <v>-0.111483</v>
      </c>
      <c r="E11" s="35" t="s">
        <v>39</v>
      </c>
      <c r="F11" s="32"/>
      <c r="G11" s="32"/>
      <c r="H11"/>
    </row>
    <row r="12" spans="2:11" ht="12.75">
      <c r="B12" s="1" t="s">
        <v>112</v>
      </c>
      <c r="C12" s="3"/>
      <c r="D12" s="37">
        <v>-0.129934</v>
      </c>
      <c r="E12" s="12" t="s">
        <v>32</v>
      </c>
      <c r="F12" s="32"/>
      <c r="G12" s="32"/>
      <c r="H12"/>
      <c r="K12" s="9" t="s">
        <v>36</v>
      </c>
    </row>
    <row r="13" spans="3:11" ht="12.75">
      <c r="C13" s="1"/>
      <c r="D13" s="36"/>
      <c r="E13" s="42" t="s">
        <v>31</v>
      </c>
      <c r="F13" s="32"/>
      <c r="G13" s="32"/>
      <c r="I13" s="48"/>
      <c r="J13" s="48"/>
      <c r="K13" s="9" t="s">
        <v>37</v>
      </c>
    </row>
    <row r="14" spans="11:47" s="13" customFormat="1" ht="12.75">
      <c r="K14" s="38"/>
      <c r="L14" s="54"/>
      <c r="M14" s="75" t="s">
        <v>24</v>
      </c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6"/>
      <c r="Y14" s="77" t="s">
        <v>25</v>
      </c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6"/>
      <c r="AT14" s="34"/>
      <c r="AU14" s="40"/>
    </row>
    <row r="15" spans="3:45" s="7" customFormat="1" ht="12.75">
      <c r="C15" s="7" t="s">
        <v>105</v>
      </c>
      <c r="D15" s="7" t="s">
        <v>85</v>
      </c>
      <c r="E15" s="7" t="s">
        <v>87</v>
      </c>
      <c r="F15" s="7" t="s">
        <v>89</v>
      </c>
      <c r="G15" s="7" t="s">
        <v>108</v>
      </c>
      <c r="I15" s="29" t="s">
        <v>90</v>
      </c>
      <c r="J15" s="29" t="s">
        <v>29</v>
      </c>
      <c r="K15" s="39" t="s">
        <v>26</v>
      </c>
      <c r="L15" s="53"/>
      <c r="M15" s="19" t="s">
        <v>4</v>
      </c>
      <c r="N15" s="20"/>
      <c r="O15" s="19" t="s">
        <v>5</v>
      </c>
      <c r="P15" s="20"/>
      <c r="Q15" s="19" t="s">
        <v>8</v>
      </c>
      <c r="R15" s="20"/>
      <c r="S15" s="19" t="s">
        <v>9</v>
      </c>
      <c r="T15" s="20"/>
      <c r="U15" s="19" t="s">
        <v>10</v>
      </c>
      <c r="V15" s="20"/>
      <c r="W15" s="19" t="s">
        <v>27</v>
      </c>
      <c r="X15" s="20"/>
      <c r="Y15" s="19" t="s">
        <v>26</v>
      </c>
      <c r="Z15" s="19"/>
      <c r="AA15" s="20"/>
      <c r="AB15" s="19" t="s">
        <v>4</v>
      </c>
      <c r="AC15" s="19"/>
      <c r="AD15" s="20"/>
      <c r="AE15" s="19" t="s">
        <v>5</v>
      </c>
      <c r="AF15" s="19"/>
      <c r="AG15" s="20"/>
      <c r="AH15" s="19" t="s">
        <v>8</v>
      </c>
      <c r="AI15" s="19"/>
      <c r="AJ15" s="20"/>
      <c r="AK15" s="19" t="s">
        <v>9</v>
      </c>
      <c r="AL15" s="19"/>
      <c r="AM15" s="20"/>
      <c r="AN15" s="19" t="s">
        <v>10</v>
      </c>
      <c r="AO15" s="19"/>
      <c r="AP15" s="20"/>
      <c r="AQ15" s="19" t="s">
        <v>27</v>
      </c>
      <c r="AR15" s="19"/>
      <c r="AS15" s="21"/>
    </row>
    <row r="16" spans="3:45" s="13" customFormat="1" ht="12.75">
      <c r="C16" s="13" t="s">
        <v>106</v>
      </c>
      <c r="D16" s="13" t="s">
        <v>86</v>
      </c>
      <c r="E16" s="13" t="s">
        <v>88</v>
      </c>
      <c r="F16" s="13" t="s">
        <v>13</v>
      </c>
      <c r="G16" s="13" t="s">
        <v>110</v>
      </c>
      <c r="H16" s="13" t="s">
        <v>2</v>
      </c>
      <c r="I16" s="13" t="s">
        <v>91</v>
      </c>
      <c r="J16" s="13" t="s">
        <v>92</v>
      </c>
      <c r="K16" s="7" t="s">
        <v>13</v>
      </c>
      <c r="L16" s="7" t="s">
        <v>28</v>
      </c>
      <c r="M16" s="7" t="s">
        <v>13</v>
      </c>
      <c r="N16" s="7" t="s">
        <v>28</v>
      </c>
      <c r="O16" s="7" t="s">
        <v>13</v>
      </c>
      <c r="P16" s="7" t="s">
        <v>28</v>
      </c>
      <c r="Q16" s="7" t="s">
        <v>13</v>
      </c>
      <c r="R16" s="7" t="s">
        <v>28</v>
      </c>
      <c r="S16" s="7" t="s">
        <v>13</v>
      </c>
      <c r="T16" s="7" t="s">
        <v>28</v>
      </c>
      <c r="U16" s="7" t="s">
        <v>13</v>
      </c>
      <c r="V16" s="7" t="s">
        <v>28</v>
      </c>
      <c r="W16" s="7" t="s">
        <v>13</v>
      </c>
      <c r="X16" s="41" t="s">
        <v>28</v>
      </c>
      <c r="Y16" s="7" t="s">
        <v>13</v>
      </c>
      <c r="Z16" s="7" t="s">
        <v>28</v>
      </c>
      <c r="AA16" s="7" t="s">
        <v>23</v>
      </c>
      <c r="AB16" s="7" t="s">
        <v>13</v>
      </c>
      <c r="AC16" s="7" t="s">
        <v>28</v>
      </c>
      <c r="AD16" s="7" t="s">
        <v>23</v>
      </c>
      <c r="AE16" s="7" t="s">
        <v>13</v>
      </c>
      <c r="AF16" s="7" t="s">
        <v>28</v>
      </c>
      <c r="AG16" s="7" t="s">
        <v>23</v>
      </c>
      <c r="AH16" s="7" t="s">
        <v>13</v>
      </c>
      <c r="AI16" s="7" t="s">
        <v>28</v>
      </c>
      <c r="AJ16" s="7" t="s">
        <v>23</v>
      </c>
      <c r="AK16" s="7" t="s">
        <v>13</v>
      </c>
      <c r="AL16" s="7" t="s">
        <v>28</v>
      </c>
      <c r="AM16" s="7" t="s">
        <v>23</v>
      </c>
      <c r="AN16" s="7" t="s">
        <v>13</v>
      </c>
      <c r="AO16" s="7" t="s">
        <v>28</v>
      </c>
      <c r="AP16" s="7" t="s">
        <v>23</v>
      </c>
      <c r="AQ16" s="7" t="s">
        <v>13</v>
      </c>
      <c r="AR16" s="7" t="s">
        <v>28</v>
      </c>
      <c r="AS16" s="41" t="s">
        <v>23</v>
      </c>
    </row>
    <row r="17" spans="2:45" s="13" customFormat="1" ht="12.75">
      <c r="B17" s="13" t="s">
        <v>40</v>
      </c>
      <c r="C17" s="13" t="s">
        <v>41</v>
      </c>
      <c r="D17" s="13" t="s">
        <v>42</v>
      </c>
      <c r="E17" s="13" t="s">
        <v>43</v>
      </c>
      <c r="F17" s="13" t="s">
        <v>44</v>
      </c>
      <c r="G17" s="13" t="s">
        <v>45</v>
      </c>
      <c r="H17" s="13" t="s">
        <v>46</v>
      </c>
      <c r="I17" s="13" t="s">
        <v>47</v>
      </c>
      <c r="J17" s="7" t="s">
        <v>48</v>
      </c>
      <c r="K17" s="7" t="s">
        <v>49</v>
      </c>
      <c r="L17" s="7" t="s">
        <v>50</v>
      </c>
      <c r="M17" s="7" t="s">
        <v>51</v>
      </c>
      <c r="N17" s="7" t="s">
        <v>52</v>
      </c>
      <c r="O17" s="7" t="s">
        <v>53</v>
      </c>
      <c r="P17" s="7" t="s">
        <v>54</v>
      </c>
      <c r="Q17" s="7" t="s">
        <v>55</v>
      </c>
      <c r="R17" s="7" t="s">
        <v>56</v>
      </c>
      <c r="S17" s="7" t="s">
        <v>57</v>
      </c>
      <c r="T17" s="7" t="s">
        <v>58</v>
      </c>
      <c r="U17" s="7" t="s">
        <v>59</v>
      </c>
      <c r="V17" s="7" t="s">
        <v>60</v>
      </c>
      <c r="W17" s="29" t="s">
        <v>61</v>
      </c>
      <c r="X17" s="7" t="s">
        <v>62</v>
      </c>
      <c r="Y17" s="7" t="s">
        <v>63</v>
      </c>
      <c r="Z17" s="7" t="s">
        <v>64</v>
      </c>
      <c r="AA17" s="7" t="s">
        <v>65</v>
      </c>
      <c r="AB17" s="7" t="s">
        <v>66</v>
      </c>
      <c r="AC17" s="7" t="s">
        <v>67</v>
      </c>
      <c r="AD17" s="7" t="s">
        <v>68</v>
      </c>
      <c r="AE17" s="7" t="s">
        <v>69</v>
      </c>
      <c r="AF17" s="7" t="s">
        <v>70</v>
      </c>
      <c r="AG17" s="7" t="s">
        <v>71</v>
      </c>
      <c r="AH17" s="7" t="s">
        <v>72</v>
      </c>
      <c r="AI17" s="7" t="s">
        <v>73</v>
      </c>
      <c r="AJ17" s="7" t="s">
        <v>74</v>
      </c>
      <c r="AK17" s="7" t="s">
        <v>75</v>
      </c>
      <c r="AL17" s="7" t="s">
        <v>76</v>
      </c>
      <c r="AM17" s="7" t="s">
        <v>77</v>
      </c>
      <c r="AN17" s="7" t="s">
        <v>78</v>
      </c>
      <c r="AO17" s="7" t="s">
        <v>79</v>
      </c>
      <c r="AP17" s="7" t="s">
        <v>80</v>
      </c>
      <c r="AQ17" s="7" t="s">
        <v>81</v>
      </c>
      <c r="AR17" s="29" t="s">
        <v>82</v>
      </c>
      <c r="AS17" s="13" t="s">
        <v>109</v>
      </c>
    </row>
    <row r="18" spans="8:45" s="13" customFormat="1" ht="12.75">
      <c r="H18" s="22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2:45" ht="12.75">
      <c r="B19" s="33">
        <f aca="true" t="shared" si="3" ref="B19:B50">C19/1000000</f>
        <v>490</v>
      </c>
      <c r="C19" s="23">
        <v>490000000</v>
      </c>
      <c r="D19" s="24">
        <f>(AS19-X19)+G19</f>
        <v>0</v>
      </c>
      <c r="E19" s="24">
        <f>(X19+AR19)-G19</f>
        <v>0</v>
      </c>
      <c r="F19" s="25">
        <f>C19*(($H$4/J19)^$D$12)*((($H$4-$K$4)/(J19-$K$4))^$D$11)</f>
        <v>490000000</v>
      </c>
      <c r="G19" s="70">
        <f>IF(C19&gt;($G$4-1000000),0,IF(C19=$E$4,0,$G$5))</f>
        <v>0</v>
      </c>
      <c r="H19" s="6">
        <f>IF(C19&lt;$D$5,$F$4,IF(C19&lt;$D$6,$F$5,IF(C19&lt;$D$7,$F$6,IF(C19&lt;$D$8,$F$7,IF(C19&lt;$D$9,$F$8,$F$9)))))</f>
        <v>0</v>
      </c>
      <c r="I19" s="26">
        <f aca="true" t="shared" si="4" ref="I19:I50">-H19/$H$4</f>
        <v>0</v>
      </c>
      <c r="J19" s="30">
        <f>$H$4-H19</f>
        <v>0.346330048929624</v>
      </c>
      <c r="K19" s="27">
        <f aca="true" t="shared" si="5" ref="K19:K50">IF(F19&gt;$E$4,$E$4,F19)</f>
        <v>490000000</v>
      </c>
      <c r="L19" s="28">
        <f aca="true" t="shared" si="6" ref="L19:L50">K19*$F$4</f>
        <v>0</v>
      </c>
      <c r="M19" s="28">
        <f aca="true" t="shared" si="7" ref="M19:M50">IF(F19&lt;$D$5,0,IF(F19&gt;$E$5,($E$5-$E$4),((F19-$E$4))))</f>
        <v>0</v>
      </c>
      <c r="N19" s="28">
        <f aca="true" t="shared" si="8" ref="N19:N50">M19*$F$5</f>
        <v>0</v>
      </c>
      <c r="O19" s="28">
        <f aca="true" t="shared" si="9" ref="O19:O50">IF(F19&lt;$D$6,0,IF(F19&gt;$E$6,($E$6-$E$5),((F19-$E$5))))</f>
        <v>0</v>
      </c>
      <c r="P19" s="28">
        <f aca="true" t="shared" si="10" ref="P19:P50">O19*$F$6</f>
        <v>0</v>
      </c>
      <c r="Q19" s="28">
        <f aca="true" t="shared" si="11" ref="Q19:Q50">IF(F19&lt;$D$7,0,IF(F19&gt;$E$7,($E$7-$E$6),((F19-$E$6))))</f>
        <v>0</v>
      </c>
      <c r="R19" s="28">
        <f aca="true" t="shared" si="12" ref="R19:R50">Q19*$F$7</f>
        <v>0</v>
      </c>
      <c r="S19" s="28">
        <f aca="true" t="shared" si="13" ref="S19:S50">IF(F19&lt;$D$8,0,IF(F19&gt;$E$8,($E$8-$E$7),((F19-$E$7))))</f>
        <v>0</v>
      </c>
      <c r="T19" s="28">
        <f aca="true" t="shared" si="14" ref="T19:T50">S19*$F$8</f>
        <v>0</v>
      </c>
      <c r="U19" s="28">
        <f aca="true" t="shared" si="15" ref="U19:U50">IF(F19&lt;$D$9,0,IF(F19&gt;$E$9,($E$9-$E$8),((F19-$E$8))))</f>
        <v>0</v>
      </c>
      <c r="V19" s="28">
        <f aca="true" t="shared" si="16" ref="V19:V50">U19*$F$9</f>
        <v>0</v>
      </c>
      <c r="W19" s="4">
        <f aca="true" t="shared" si="17" ref="W19:W50">K19+M19+O19+Q19+S19+U19</f>
        <v>490000000</v>
      </c>
      <c r="X19" s="24">
        <f aca="true" t="shared" si="18" ref="X19:X50">L19+N19+P19+R19+T19+V19</f>
        <v>0</v>
      </c>
      <c r="Y19" s="27">
        <f aca="true" t="shared" si="19" ref="Y19:Y50">(IF(C19&gt;$E$4,$E$4,C19))-K19</f>
        <v>0</v>
      </c>
      <c r="Z19" s="28">
        <f aca="true" t="shared" si="20" ref="Z19:Z50">Y19*$F$4</f>
        <v>0</v>
      </c>
      <c r="AA19" s="28">
        <f>Y19*$N$4</f>
        <v>0</v>
      </c>
      <c r="AB19" s="28">
        <f aca="true" t="shared" si="21" ref="AB19:AB50">(IF(C19&lt;$D$5,0,IF(C19&gt;$E$5,($E$5-$E$4),((C19-$E$4)))))-M19</f>
        <v>0</v>
      </c>
      <c r="AC19" s="28">
        <f aca="true" t="shared" si="22" ref="AC19:AC50">AB19*$F$5</f>
        <v>0</v>
      </c>
      <c r="AD19" s="28">
        <f>AB19*$N$5</f>
        <v>0</v>
      </c>
      <c r="AE19" s="28">
        <f aca="true" t="shared" si="23" ref="AE19:AE50">(IF(C19&lt;$D$6,0,IF(C19&gt;$E$6,($E$6-$E$5),((C19-$E$5)))))-O19</f>
        <v>0</v>
      </c>
      <c r="AF19" s="28">
        <f aca="true" t="shared" si="24" ref="AF19:AF50">AE19*$F$6</f>
        <v>0</v>
      </c>
      <c r="AG19" s="28">
        <f>AE19*$N$6</f>
        <v>0</v>
      </c>
      <c r="AH19" s="28">
        <f aca="true" t="shared" si="25" ref="AH19:AH50">(IF(C19&lt;$D$7,0,IF(C19&gt;$E$7,($E$7-$E$6),((C19-$E$6)))))-Q19</f>
        <v>0</v>
      </c>
      <c r="AI19" s="28">
        <f aca="true" t="shared" si="26" ref="AI19:AI50">AH19*$F$7</f>
        <v>0</v>
      </c>
      <c r="AJ19" s="28">
        <f>AH19*$N$7</f>
        <v>0</v>
      </c>
      <c r="AK19" s="28">
        <f aca="true" t="shared" si="27" ref="AK19:AK50">(IF(C19&lt;$D$8,0,IF(C19&gt;$E$8,($E$8-$E$7),((C19-$E$7)))))-S19</f>
        <v>0</v>
      </c>
      <c r="AL19" s="28">
        <f aca="true" t="shared" si="28" ref="AL19:AL50">AK19*$F$8</f>
        <v>0</v>
      </c>
      <c r="AM19" s="28">
        <f>AK19*$N$8</f>
        <v>0</v>
      </c>
      <c r="AN19" s="28">
        <f aca="true" t="shared" si="29" ref="AN19:AN50">(IF(C19&lt;$D$9,0,IF(C19&gt;$E$9,($E$9-$E$8),((C19-$E$8)))))-U19</f>
        <v>0</v>
      </c>
      <c r="AO19" s="28">
        <f aca="true" t="shared" si="30" ref="AO19:AO50">AN19*$F$9</f>
        <v>0</v>
      </c>
      <c r="AP19" s="28">
        <f>AN19*$N$9</f>
        <v>0</v>
      </c>
      <c r="AQ19" s="4">
        <f aca="true" t="shared" si="31" ref="AQ19:AQ50">Y19+AB19+AE19+AH19+AK19+AN19</f>
        <v>0</v>
      </c>
      <c r="AR19" s="24">
        <f aca="true" t="shared" si="32" ref="AR19:AR50">Z19+AC19+AF19+AI19+AL19+AO19</f>
        <v>0</v>
      </c>
      <c r="AS19" s="24">
        <f aca="true" t="shared" si="33" ref="AS19:AS50">AA19+AD19+AG19+AJ19+AM19+AP19</f>
        <v>0</v>
      </c>
    </row>
    <row r="20" spans="2:45" ht="12.75">
      <c r="B20" s="33">
        <f t="shared" si="3"/>
        <v>491</v>
      </c>
      <c r="C20" s="23">
        <f>C19+1000000</f>
        <v>491000000</v>
      </c>
      <c r="D20" s="24">
        <f aca="true" t="shared" si="34" ref="D20:D83">(AS20-X20)+G20</f>
        <v>2566294.6097266995</v>
      </c>
      <c r="E20" s="24">
        <f aca="true" t="shared" si="35" ref="E20:E83">(X20+AR20)-G20</f>
        <v>-215000</v>
      </c>
      <c r="F20" s="25">
        <f aca="true" t="shared" si="36" ref="F20:F83">C20*(($H$4/J20)^$D$12)*((($H$4-$K$4)/(J20-$K$4))^$D$11)</f>
        <v>468993200.17366135</v>
      </c>
      <c r="G20" s="70">
        <f aca="true" t="shared" si="37" ref="G20:G83">IF(C20&gt;($G$4-1000000),0,IF(C20=$E$4,0,$G$5))</f>
        <v>250000</v>
      </c>
      <c r="H20" s="6">
        <f aca="true" t="shared" si="38" ref="H20:H83">IF(C20&lt;$D$5,$F$4,IF(C20&lt;$D$6,$F$5,IF(C20&lt;$D$7,$F$6,IF(C20&lt;$D$8,$F$7,IF(C20&lt;$D$9,$F$8,$F$9)))))</f>
        <v>0.035</v>
      </c>
      <c r="I20" s="26">
        <f t="shared" si="4"/>
        <v>-0.101059668683592</v>
      </c>
      <c r="J20" s="30">
        <f aca="true" t="shared" si="39" ref="J20:J83">$H$4-H20</f>
        <v>0.311330048929624</v>
      </c>
      <c r="K20" s="27">
        <f t="shared" si="5"/>
        <v>468993200.17366135</v>
      </c>
      <c r="L20" s="28">
        <f t="shared" si="6"/>
        <v>0</v>
      </c>
      <c r="M20" s="28">
        <f t="shared" si="7"/>
        <v>0</v>
      </c>
      <c r="N20" s="28">
        <f t="shared" si="8"/>
        <v>0</v>
      </c>
      <c r="O20" s="28">
        <f t="shared" si="9"/>
        <v>0</v>
      </c>
      <c r="P20" s="28">
        <f t="shared" si="10"/>
        <v>0</v>
      </c>
      <c r="Q20" s="28">
        <f t="shared" si="11"/>
        <v>0</v>
      </c>
      <c r="R20" s="28">
        <f t="shared" si="12"/>
        <v>0</v>
      </c>
      <c r="S20" s="28">
        <f t="shared" si="13"/>
        <v>0</v>
      </c>
      <c r="T20" s="28">
        <f t="shared" si="14"/>
        <v>0</v>
      </c>
      <c r="U20" s="28">
        <f t="shared" si="15"/>
        <v>0</v>
      </c>
      <c r="V20" s="28">
        <f t="shared" si="16"/>
        <v>0</v>
      </c>
      <c r="W20" s="4">
        <f t="shared" si="17"/>
        <v>468993200.17366135</v>
      </c>
      <c r="X20" s="24">
        <f t="shared" si="18"/>
        <v>0</v>
      </c>
      <c r="Y20" s="27">
        <f t="shared" si="19"/>
        <v>21006799.82633865</v>
      </c>
      <c r="Z20" s="28">
        <f t="shared" si="20"/>
        <v>0</v>
      </c>
      <c r="AA20" s="28">
        <f aca="true" t="shared" si="40" ref="AA20:AA83">Y20*$N$4</f>
        <v>2244450.6056787972</v>
      </c>
      <c r="AB20" s="28">
        <f t="shared" si="21"/>
        <v>1000000</v>
      </c>
      <c r="AC20" s="28">
        <f t="shared" si="22"/>
        <v>35000</v>
      </c>
      <c r="AD20" s="28">
        <f aca="true" t="shared" si="41" ref="AD20:AD83">AB20*$N$5</f>
        <v>71844.0040479022</v>
      </c>
      <c r="AE20" s="28">
        <f t="shared" si="23"/>
        <v>0</v>
      </c>
      <c r="AF20" s="28">
        <f t="shared" si="24"/>
        <v>0</v>
      </c>
      <c r="AG20" s="28">
        <f aca="true" t="shared" si="42" ref="AG20:AG83">AE20*$N$6</f>
        <v>0</v>
      </c>
      <c r="AH20" s="28">
        <f t="shared" si="25"/>
        <v>0</v>
      </c>
      <c r="AI20" s="28">
        <f t="shared" si="26"/>
        <v>0</v>
      </c>
      <c r="AJ20" s="28">
        <f aca="true" t="shared" si="43" ref="AJ20:AJ83">AH20*$N$7</f>
        <v>0</v>
      </c>
      <c r="AK20" s="28">
        <f t="shared" si="27"/>
        <v>0</v>
      </c>
      <c r="AL20" s="28">
        <f t="shared" si="28"/>
        <v>0</v>
      </c>
      <c r="AM20" s="28">
        <f aca="true" t="shared" si="44" ref="AM20:AM83">AK20*$N$8</f>
        <v>0</v>
      </c>
      <c r="AN20" s="28">
        <f t="shared" si="29"/>
        <v>0</v>
      </c>
      <c r="AO20" s="28">
        <f t="shared" si="30"/>
        <v>0</v>
      </c>
      <c r="AP20" s="28">
        <f aca="true" t="shared" si="45" ref="AP20:AP83">AN20*$N$9</f>
        <v>0</v>
      </c>
      <c r="AQ20" s="4">
        <f t="shared" si="31"/>
        <v>22006799.82633865</v>
      </c>
      <c r="AR20" s="24">
        <f t="shared" si="32"/>
        <v>35000</v>
      </c>
      <c r="AS20" s="24">
        <f t="shared" si="33"/>
        <v>2316294.6097266995</v>
      </c>
    </row>
    <row r="21" spans="2:45" ht="12.75">
      <c r="B21" s="33">
        <f t="shared" si="3"/>
        <v>492</v>
      </c>
      <c r="C21" s="23">
        <f aca="true" t="shared" si="46" ref="C21:C85">C20+1000000</f>
        <v>492000000</v>
      </c>
      <c r="D21" s="24">
        <f t="shared" si="34"/>
        <v>2536083.3971192185</v>
      </c>
      <c r="E21" s="24">
        <f t="shared" si="35"/>
        <v>-180000</v>
      </c>
      <c r="F21" s="25">
        <f t="shared" si="36"/>
        <v>469948379.80741626</v>
      </c>
      <c r="G21" s="70">
        <f t="shared" si="37"/>
        <v>250000</v>
      </c>
      <c r="H21" s="6">
        <f t="shared" si="38"/>
        <v>0.035</v>
      </c>
      <c r="I21" s="26">
        <f t="shared" si="4"/>
        <v>-0.101059668683592</v>
      </c>
      <c r="J21" s="30">
        <f t="shared" si="39"/>
        <v>0.311330048929624</v>
      </c>
      <c r="K21" s="27">
        <f t="shared" si="5"/>
        <v>469948379.80741626</v>
      </c>
      <c r="L21" s="28">
        <f t="shared" si="6"/>
        <v>0</v>
      </c>
      <c r="M21" s="28">
        <f t="shared" si="7"/>
        <v>0</v>
      </c>
      <c r="N21" s="28">
        <f t="shared" si="8"/>
        <v>0</v>
      </c>
      <c r="O21" s="28">
        <f t="shared" si="9"/>
        <v>0</v>
      </c>
      <c r="P21" s="28">
        <f t="shared" si="10"/>
        <v>0</v>
      </c>
      <c r="Q21" s="28">
        <f t="shared" si="11"/>
        <v>0</v>
      </c>
      <c r="R21" s="28">
        <f t="shared" si="12"/>
        <v>0</v>
      </c>
      <c r="S21" s="28">
        <f t="shared" si="13"/>
        <v>0</v>
      </c>
      <c r="T21" s="28">
        <f t="shared" si="14"/>
        <v>0</v>
      </c>
      <c r="U21" s="28">
        <f t="shared" si="15"/>
        <v>0</v>
      </c>
      <c r="V21" s="28">
        <f t="shared" si="16"/>
        <v>0</v>
      </c>
      <c r="W21" s="4">
        <f t="shared" si="17"/>
        <v>469948379.80741626</v>
      </c>
      <c r="X21" s="24">
        <f t="shared" si="18"/>
        <v>0</v>
      </c>
      <c r="Y21" s="27">
        <f t="shared" si="19"/>
        <v>20051620.19258374</v>
      </c>
      <c r="Z21" s="28">
        <f t="shared" si="20"/>
        <v>0</v>
      </c>
      <c r="AA21" s="28">
        <f t="shared" si="40"/>
        <v>2142395.389023414</v>
      </c>
      <c r="AB21" s="28">
        <f t="shared" si="21"/>
        <v>2000000</v>
      </c>
      <c r="AC21" s="28">
        <f t="shared" si="22"/>
        <v>70000</v>
      </c>
      <c r="AD21" s="28">
        <f t="shared" si="41"/>
        <v>143688.0080958044</v>
      </c>
      <c r="AE21" s="28">
        <f t="shared" si="23"/>
        <v>0</v>
      </c>
      <c r="AF21" s="28">
        <f t="shared" si="24"/>
        <v>0</v>
      </c>
      <c r="AG21" s="28">
        <f t="shared" si="42"/>
        <v>0</v>
      </c>
      <c r="AH21" s="28">
        <f t="shared" si="25"/>
        <v>0</v>
      </c>
      <c r="AI21" s="28">
        <f t="shared" si="26"/>
        <v>0</v>
      </c>
      <c r="AJ21" s="28">
        <f t="shared" si="43"/>
        <v>0</v>
      </c>
      <c r="AK21" s="28">
        <f t="shared" si="27"/>
        <v>0</v>
      </c>
      <c r="AL21" s="28">
        <f t="shared" si="28"/>
        <v>0</v>
      </c>
      <c r="AM21" s="28">
        <f t="shared" si="44"/>
        <v>0</v>
      </c>
      <c r="AN21" s="28">
        <f t="shared" si="29"/>
        <v>0</v>
      </c>
      <c r="AO21" s="28">
        <f t="shared" si="30"/>
        <v>0</v>
      </c>
      <c r="AP21" s="28">
        <f t="shared" si="45"/>
        <v>0</v>
      </c>
      <c r="AQ21" s="4">
        <f t="shared" si="31"/>
        <v>22051620.19258374</v>
      </c>
      <c r="AR21" s="24">
        <f t="shared" si="32"/>
        <v>70000</v>
      </c>
      <c r="AS21" s="24">
        <f t="shared" si="33"/>
        <v>2286083.3971192185</v>
      </c>
    </row>
    <row r="22" spans="2:45" ht="12.75">
      <c r="B22" s="33">
        <f t="shared" si="3"/>
        <v>493</v>
      </c>
      <c r="C22" s="23">
        <f t="shared" si="46"/>
        <v>493000000</v>
      </c>
      <c r="D22" s="24">
        <f t="shared" si="34"/>
        <v>2505872.184511731</v>
      </c>
      <c r="E22" s="24">
        <f t="shared" si="35"/>
        <v>-145000</v>
      </c>
      <c r="F22" s="25">
        <f t="shared" si="36"/>
        <v>470903559.4411712</v>
      </c>
      <c r="G22" s="70">
        <f t="shared" si="37"/>
        <v>250000</v>
      </c>
      <c r="H22" s="6">
        <f t="shared" si="38"/>
        <v>0.035</v>
      </c>
      <c r="I22" s="26">
        <f t="shared" si="4"/>
        <v>-0.101059668683592</v>
      </c>
      <c r="J22" s="30">
        <f t="shared" si="39"/>
        <v>0.311330048929624</v>
      </c>
      <c r="K22" s="27">
        <f t="shared" si="5"/>
        <v>470903559.4411712</v>
      </c>
      <c r="L22" s="28">
        <f t="shared" si="6"/>
        <v>0</v>
      </c>
      <c r="M22" s="28">
        <f t="shared" si="7"/>
        <v>0</v>
      </c>
      <c r="N22" s="28">
        <f t="shared" si="8"/>
        <v>0</v>
      </c>
      <c r="O22" s="28">
        <f t="shared" si="9"/>
        <v>0</v>
      </c>
      <c r="P22" s="28">
        <f t="shared" si="10"/>
        <v>0</v>
      </c>
      <c r="Q22" s="28">
        <f t="shared" si="11"/>
        <v>0</v>
      </c>
      <c r="R22" s="28">
        <f t="shared" si="12"/>
        <v>0</v>
      </c>
      <c r="S22" s="28">
        <f t="shared" si="13"/>
        <v>0</v>
      </c>
      <c r="T22" s="28">
        <f t="shared" si="14"/>
        <v>0</v>
      </c>
      <c r="U22" s="28">
        <f t="shared" si="15"/>
        <v>0</v>
      </c>
      <c r="V22" s="28">
        <f t="shared" si="16"/>
        <v>0</v>
      </c>
      <c r="W22" s="4">
        <f t="shared" si="17"/>
        <v>470903559.4411712</v>
      </c>
      <c r="X22" s="24">
        <f t="shared" si="18"/>
        <v>0</v>
      </c>
      <c r="Y22" s="27">
        <f t="shared" si="19"/>
        <v>19096440.55882877</v>
      </c>
      <c r="Z22" s="28">
        <f t="shared" si="20"/>
        <v>0</v>
      </c>
      <c r="AA22" s="28">
        <f t="shared" si="40"/>
        <v>2040340.1723680245</v>
      </c>
      <c r="AB22" s="28">
        <f t="shared" si="21"/>
        <v>3000000</v>
      </c>
      <c r="AC22" s="28">
        <f t="shared" si="22"/>
        <v>105000.00000000001</v>
      </c>
      <c r="AD22" s="28">
        <f t="shared" si="41"/>
        <v>215532.01214370658</v>
      </c>
      <c r="AE22" s="28">
        <f t="shared" si="23"/>
        <v>0</v>
      </c>
      <c r="AF22" s="28">
        <f t="shared" si="24"/>
        <v>0</v>
      </c>
      <c r="AG22" s="28">
        <f t="shared" si="42"/>
        <v>0</v>
      </c>
      <c r="AH22" s="28">
        <f t="shared" si="25"/>
        <v>0</v>
      </c>
      <c r="AI22" s="28">
        <f t="shared" si="26"/>
        <v>0</v>
      </c>
      <c r="AJ22" s="28">
        <f t="shared" si="43"/>
        <v>0</v>
      </c>
      <c r="AK22" s="28">
        <f t="shared" si="27"/>
        <v>0</v>
      </c>
      <c r="AL22" s="28">
        <f t="shared" si="28"/>
        <v>0</v>
      </c>
      <c r="AM22" s="28">
        <f t="shared" si="44"/>
        <v>0</v>
      </c>
      <c r="AN22" s="28">
        <f t="shared" si="29"/>
        <v>0</v>
      </c>
      <c r="AO22" s="28">
        <f t="shared" si="30"/>
        <v>0</v>
      </c>
      <c r="AP22" s="28">
        <f t="shared" si="45"/>
        <v>0</v>
      </c>
      <c r="AQ22" s="4">
        <f t="shared" si="31"/>
        <v>22096440.55882877</v>
      </c>
      <c r="AR22" s="24">
        <f t="shared" si="32"/>
        <v>105000.00000000001</v>
      </c>
      <c r="AS22" s="24">
        <f t="shared" si="33"/>
        <v>2255872.184511731</v>
      </c>
    </row>
    <row r="23" spans="2:45" ht="12.75">
      <c r="B23" s="33">
        <f t="shared" si="3"/>
        <v>494</v>
      </c>
      <c r="C23" s="23">
        <f t="shared" si="46"/>
        <v>494000000</v>
      </c>
      <c r="D23" s="24">
        <f t="shared" si="34"/>
        <v>2475660.9719042564</v>
      </c>
      <c r="E23" s="24">
        <f t="shared" si="35"/>
        <v>-110000</v>
      </c>
      <c r="F23" s="25">
        <f t="shared" si="36"/>
        <v>471858739.0749261</v>
      </c>
      <c r="G23" s="70">
        <f t="shared" si="37"/>
        <v>250000</v>
      </c>
      <c r="H23" s="6">
        <f t="shared" si="38"/>
        <v>0.035</v>
      </c>
      <c r="I23" s="26">
        <f t="shared" si="4"/>
        <v>-0.101059668683592</v>
      </c>
      <c r="J23" s="30">
        <f t="shared" si="39"/>
        <v>0.311330048929624</v>
      </c>
      <c r="K23" s="27">
        <f t="shared" si="5"/>
        <v>471858739.0749261</v>
      </c>
      <c r="L23" s="28">
        <f t="shared" si="6"/>
        <v>0</v>
      </c>
      <c r="M23" s="28">
        <f t="shared" si="7"/>
        <v>0</v>
      </c>
      <c r="N23" s="28">
        <f t="shared" si="8"/>
        <v>0</v>
      </c>
      <c r="O23" s="28">
        <f t="shared" si="9"/>
        <v>0</v>
      </c>
      <c r="P23" s="28">
        <f t="shared" si="10"/>
        <v>0</v>
      </c>
      <c r="Q23" s="28">
        <f t="shared" si="11"/>
        <v>0</v>
      </c>
      <c r="R23" s="28">
        <f t="shared" si="12"/>
        <v>0</v>
      </c>
      <c r="S23" s="28">
        <f t="shared" si="13"/>
        <v>0</v>
      </c>
      <c r="T23" s="28">
        <f t="shared" si="14"/>
        <v>0</v>
      </c>
      <c r="U23" s="28">
        <f t="shared" si="15"/>
        <v>0</v>
      </c>
      <c r="V23" s="28">
        <f t="shared" si="16"/>
        <v>0</v>
      </c>
      <c r="W23" s="4">
        <f t="shared" si="17"/>
        <v>471858739.0749261</v>
      </c>
      <c r="X23" s="24">
        <f t="shared" si="18"/>
        <v>0</v>
      </c>
      <c r="Y23" s="27">
        <f t="shared" si="19"/>
        <v>18141260.92507392</v>
      </c>
      <c r="Z23" s="28">
        <f t="shared" si="20"/>
        <v>0</v>
      </c>
      <c r="AA23" s="28">
        <f t="shared" si="40"/>
        <v>1938284.9557126476</v>
      </c>
      <c r="AB23" s="28">
        <f t="shared" si="21"/>
        <v>4000000</v>
      </c>
      <c r="AC23" s="28">
        <f t="shared" si="22"/>
        <v>140000</v>
      </c>
      <c r="AD23" s="28">
        <f t="shared" si="41"/>
        <v>287376.0161916088</v>
      </c>
      <c r="AE23" s="28">
        <f t="shared" si="23"/>
        <v>0</v>
      </c>
      <c r="AF23" s="28">
        <f t="shared" si="24"/>
        <v>0</v>
      </c>
      <c r="AG23" s="28">
        <f t="shared" si="42"/>
        <v>0</v>
      </c>
      <c r="AH23" s="28">
        <f t="shared" si="25"/>
        <v>0</v>
      </c>
      <c r="AI23" s="28">
        <f t="shared" si="26"/>
        <v>0</v>
      </c>
      <c r="AJ23" s="28">
        <f t="shared" si="43"/>
        <v>0</v>
      </c>
      <c r="AK23" s="28">
        <f t="shared" si="27"/>
        <v>0</v>
      </c>
      <c r="AL23" s="28">
        <f t="shared" si="28"/>
        <v>0</v>
      </c>
      <c r="AM23" s="28">
        <f t="shared" si="44"/>
        <v>0</v>
      </c>
      <c r="AN23" s="28">
        <f t="shared" si="29"/>
        <v>0</v>
      </c>
      <c r="AO23" s="28">
        <f t="shared" si="30"/>
        <v>0</v>
      </c>
      <c r="AP23" s="28">
        <f t="shared" si="45"/>
        <v>0</v>
      </c>
      <c r="AQ23" s="4">
        <f t="shared" si="31"/>
        <v>22141260.92507392</v>
      </c>
      <c r="AR23" s="24">
        <f t="shared" si="32"/>
        <v>140000</v>
      </c>
      <c r="AS23" s="24">
        <f t="shared" si="33"/>
        <v>2225660.9719042564</v>
      </c>
    </row>
    <row r="24" spans="2:45" ht="12.75">
      <c r="B24" s="33">
        <f t="shared" si="3"/>
        <v>495</v>
      </c>
      <c r="C24" s="23">
        <f t="shared" si="46"/>
        <v>495000000</v>
      </c>
      <c r="D24" s="24">
        <f t="shared" si="34"/>
        <v>2445449.7592967753</v>
      </c>
      <c r="E24" s="24">
        <f t="shared" si="35"/>
        <v>-74999.99999999997</v>
      </c>
      <c r="F24" s="25">
        <f t="shared" si="36"/>
        <v>472813918.708681</v>
      </c>
      <c r="G24" s="70">
        <f t="shared" si="37"/>
        <v>250000</v>
      </c>
      <c r="H24" s="6">
        <f t="shared" si="38"/>
        <v>0.035</v>
      </c>
      <c r="I24" s="26">
        <f t="shared" si="4"/>
        <v>-0.101059668683592</v>
      </c>
      <c r="J24" s="30">
        <f t="shared" si="39"/>
        <v>0.311330048929624</v>
      </c>
      <c r="K24" s="27">
        <f t="shared" si="5"/>
        <v>472813918.708681</v>
      </c>
      <c r="L24" s="28">
        <f t="shared" si="6"/>
        <v>0</v>
      </c>
      <c r="M24" s="28">
        <f t="shared" si="7"/>
        <v>0</v>
      </c>
      <c r="N24" s="28">
        <f t="shared" si="8"/>
        <v>0</v>
      </c>
      <c r="O24" s="28">
        <f t="shared" si="9"/>
        <v>0</v>
      </c>
      <c r="P24" s="28">
        <f t="shared" si="10"/>
        <v>0</v>
      </c>
      <c r="Q24" s="28">
        <f t="shared" si="11"/>
        <v>0</v>
      </c>
      <c r="R24" s="28">
        <f t="shared" si="12"/>
        <v>0</v>
      </c>
      <c r="S24" s="28">
        <f t="shared" si="13"/>
        <v>0</v>
      </c>
      <c r="T24" s="28">
        <f t="shared" si="14"/>
        <v>0</v>
      </c>
      <c r="U24" s="28">
        <f t="shared" si="15"/>
        <v>0</v>
      </c>
      <c r="V24" s="28">
        <f t="shared" si="16"/>
        <v>0</v>
      </c>
      <c r="W24" s="4">
        <f t="shared" si="17"/>
        <v>472813918.708681</v>
      </c>
      <c r="X24" s="24">
        <f t="shared" si="18"/>
        <v>0</v>
      </c>
      <c r="Y24" s="27">
        <f t="shared" si="19"/>
        <v>17186081.291319013</v>
      </c>
      <c r="Z24" s="28">
        <f t="shared" si="20"/>
        <v>0</v>
      </c>
      <c r="AA24" s="28">
        <f t="shared" si="40"/>
        <v>1836229.7390572645</v>
      </c>
      <c r="AB24" s="28">
        <f t="shared" si="21"/>
        <v>5000000</v>
      </c>
      <c r="AC24" s="28">
        <f t="shared" si="22"/>
        <v>175000.00000000003</v>
      </c>
      <c r="AD24" s="28">
        <f t="shared" si="41"/>
        <v>359220.020239511</v>
      </c>
      <c r="AE24" s="28">
        <f t="shared" si="23"/>
        <v>0</v>
      </c>
      <c r="AF24" s="28">
        <f t="shared" si="24"/>
        <v>0</v>
      </c>
      <c r="AG24" s="28">
        <f t="shared" si="42"/>
        <v>0</v>
      </c>
      <c r="AH24" s="28">
        <f t="shared" si="25"/>
        <v>0</v>
      </c>
      <c r="AI24" s="28">
        <f t="shared" si="26"/>
        <v>0</v>
      </c>
      <c r="AJ24" s="28">
        <f t="shared" si="43"/>
        <v>0</v>
      </c>
      <c r="AK24" s="28">
        <f t="shared" si="27"/>
        <v>0</v>
      </c>
      <c r="AL24" s="28">
        <f t="shared" si="28"/>
        <v>0</v>
      </c>
      <c r="AM24" s="28">
        <f t="shared" si="44"/>
        <v>0</v>
      </c>
      <c r="AN24" s="28">
        <f t="shared" si="29"/>
        <v>0</v>
      </c>
      <c r="AO24" s="28">
        <f t="shared" si="30"/>
        <v>0</v>
      </c>
      <c r="AP24" s="28">
        <f t="shared" si="45"/>
        <v>0</v>
      </c>
      <c r="AQ24" s="4">
        <f t="shared" si="31"/>
        <v>22186081.291319013</v>
      </c>
      <c r="AR24" s="24">
        <f t="shared" si="32"/>
        <v>175000.00000000003</v>
      </c>
      <c r="AS24" s="24">
        <f t="shared" si="33"/>
        <v>2195449.7592967753</v>
      </c>
    </row>
    <row r="25" spans="2:45" ht="12.75">
      <c r="B25" s="33">
        <f t="shared" si="3"/>
        <v>496</v>
      </c>
      <c r="C25" s="23">
        <f t="shared" si="46"/>
        <v>496000000</v>
      </c>
      <c r="D25" s="24">
        <f t="shared" si="34"/>
        <v>2415238.5466892943</v>
      </c>
      <c r="E25" s="24">
        <f t="shared" si="35"/>
        <v>-39999.99999999997</v>
      </c>
      <c r="F25" s="25">
        <f t="shared" si="36"/>
        <v>473769098.3424359</v>
      </c>
      <c r="G25" s="70">
        <f t="shared" si="37"/>
        <v>250000</v>
      </c>
      <c r="H25" s="6">
        <f t="shared" si="38"/>
        <v>0.035</v>
      </c>
      <c r="I25" s="26">
        <f t="shared" si="4"/>
        <v>-0.101059668683592</v>
      </c>
      <c r="J25" s="30">
        <f t="shared" si="39"/>
        <v>0.311330048929624</v>
      </c>
      <c r="K25" s="27">
        <f t="shared" si="5"/>
        <v>473769098.3424359</v>
      </c>
      <c r="L25" s="28">
        <f t="shared" si="6"/>
        <v>0</v>
      </c>
      <c r="M25" s="28">
        <f t="shared" si="7"/>
        <v>0</v>
      </c>
      <c r="N25" s="28">
        <f t="shared" si="8"/>
        <v>0</v>
      </c>
      <c r="O25" s="28">
        <f t="shared" si="9"/>
        <v>0</v>
      </c>
      <c r="P25" s="28">
        <f t="shared" si="10"/>
        <v>0</v>
      </c>
      <c r="Q25" s="28">
        <f t="shared" si="11"/>
        <v>0</v>
      </c>
      <c r="R25" s="28">
        <f t="shared" si="12"/>
        <v>0</v>
      </c>
      <c r="S25" s="28">
        <f t="shared" si="13"/>
        <v>0</v>
      </c>
      <c r="T25" s="28">
        <f t="shared" si="14"/>
        <v>0</v>
      </c>
      <c r="U25" s="28">
        <f t="shared" si="15"/>
        <v>0</v>
      </c>
      <c r="V25" s="28">
        <f t="shared" si="16"/>
        <v>0</v>
      </c>
      <c r="W25" s="4">
        <f t="shared" si="17"/>
        <v>473769098.3424359</v>
      </c>
      <c r="X25" s="24">
        <f t="shared" si="18"/>
        <v>0</v>
      </c>
      <c r="Y25" s="27">
        <f t="shared" si="19"/>
        <v>16230901.657564104</v>
      </c>
      <c r="Z25" s="28">
        <f t="shared" si="20"/>
        <v>0</v>
      </c>
      <c r="AA25" s="28">
        <f t="shared" si="40"/>
        <v>1734174.5224018812</v>
      </c>
      <c r="AB25" s="28">
        <f t="shared" si="21"/>
        <v>6000000</v>
      </c>
      <c r="AC25" s="28">
        <f t="shared" si="22"/>
        <v>210000.00000000003</v>
      </c>
      <c r="AD25" s="28">
        <f t="shared" si="41"/>
        <v>431064.02428741317</v>
      </c>
      <c r="AE25" s="28">
        <f t="shared" si="23"/>
        <v>0</v>
      </c>
      <c r="AF25" s="28">
        <f t="shared" si="24"/>
        <v>0</v>
      </c>
      <c r="AG25" s="28">
        <f t="shared" si="42"/>
        <v>0</v>
      </c>
      <c r="AH25" s="28">
        <f t="shared" si="25"/>
        <v>0</v>
      </c>
      <c r="AI25" s="28">
        <f t="shared" si="26"/>
        <v>0</v>
      </c>
      <c r="AJ25" s="28">
        <f t="shared" si="43"/>
        <v>0</v>
      </c>
      <c r="AK25" s="28">
        <f t="shared" si="27"/>
        <v>0</v>
      </c>
      <c r="AL25" s="28">
        <f t="shared" si="28"/>
        <v>0</v>
      </c>
      <c r="AM25" s="28">
        <f t="shared" si="44"/>
        <v>0</v>
      </c>
      <c r="AN25" s="28">
        <f t="shared" si="29"/>
        <v>0</v>
      </c>
      <c r="AO25" s="28">
        <f t="shared" si="30"/>
        <v>0</v>
      </c>
      <c r="AP25" s="28">
        <f t="shared" si="45"/>
        <v>0</v>
      </c>
      <c r="AQ25" s="4">
        <f t="shared" si="31"/>
        <v>22230901.657564104</v>
      </c>
      <c r="AR25" s="24">
        <f t="shared" si="32"/>
        <v>210000.00000000003</v>
      </c>
      <c r="AS25" s="24">
        <f t="shared" si="33"/>
        <v>2165238.5466892943</v>
      </c>
    </row>
    <row r="26" spans="2:45" ht="12.75">
      <c r="B26" s="33">
        <f t="shared" si="3"/>
        <v>497</v>
      </c>
      <c r="C26" s="23">
        <f t="shared" si="46"/>
        <v>497000000</v>
      </c>
      <c r="D26" s="24">
        <f t="shared" si="34"/>
        <v>2385027.334081807</v>
      </c>
      <c r="E26" s="24">
        <f t="shared" si="35"/>
        <v>-4999.999999999971</v>
      </c>
      <c r="F26" s="25">
        <f t="shared" si="36"/>
        <v>474724277.97619087</v>
      </c>
      <c r="G26" s="70">
        <f t="shared" si="37"/>
        <v>250000</v>
      </c>
      <c r="H26" s="6">
        <f t="shared" si="38"/>
        <v>0.035</v>
      </c>
      <c r="I26" s="26">
        <f t="shared" si="4"/>
        <v>-0.101059668683592</v>
      </c>
      <c r="J26" s="30">
        <f t="shared" si="39"/>
        <v>0.311330048929624</v>
      </c>
      <c r="K26" s="27">
        <f t="shared" si="5"/>
        <v>474724277.97619087</v>
      </c>
      <c r="L26" s="28">
        <f t="shared" si="6"/>
        <v>0</v>
      </c>
      <c r="M26" s="28">
        <f t="shared" si="7"/>
        <v>0</v>
      </c>
      <c r="N26" s="28">
        <f t="shared" si="8"/>
        <v>0</v>
      </c>
      <c r="O26" s="28">
        <f t="shared" si="9"/>
        <v>0</v>
      </c>
      <c r="P26" s="28">
        <f t="shared" si="10"/>
        <v>0</v>
      </c>
      <c r="Q26" s="28">
        <f t="shared" si="11"/>
        <v>0</v>
      </c>
      <c r="R26" s="28">
        <f t="shared" si="12"/>
        <v>0</v>
      </c>
      <c r="S26" s="28">
        <f t="shared" si="13"/>
        <v>0</v>
      </c>
      <c r="T26" s="28">
        <f t="shared" si="14"/>
        <v>0</v>
      </c>
      <c r="U26" s="28">
        <f t="shared" si="15"/>
        <v>0</v>
      </c>
      <c r="V26" s="28">
        <f t="shared" si="16"/>
        <v>0</v>
      </c>
      <c r="W26" s="4">
        <f t="shared" si="17"/>
        <v>474724277.97619087</v>
      </c>
      <c r="X26" s="24">
        <f t="shared" si="18"/>
        <v>0</v>
      </c>
      <c r="Y26" s="27">
        <f t="shared" si="19"/>
        <v>15275722.023809135</v>
      </c>
      <c r="Z26" s="28">
        <f t="shared" si="20"/>
        <v>0</v>
      </c>
      <c r="AA26" s="28">
        <f t="shared" si="40"/>
        <v>1632119.3057464915</v>
      </c>
      <c r="AB26" s="28">
        <f t="shared" si="21"/>
        <v>7000000</v>
      </c>
      <c r="AC26" s="28">
        <f t="shared" si="22"/>
        <v>245000.00000000003</v>
      </c>
      <c r="AD26" s="28">
        <f t="shared" si="41"/>
        <v>502908.0283353154</v>
      </c>
      <c r="AE26" s="28">
        <f t="shared" si="23"/>
        <v>0</v>
      </c>
      <c r="AF26" s="28">
        <f t="shared" si="24"/>
        <v>0</v>
      </c>
      <c r="AG26" s="28">
        <f t="shared" si="42"/>
        <v>0</v>
      </c>
      <c r="AH26" s="28">
        <f t="shared" si="25"/>
        <v>0</v>
      </c>
      <c r="AI26" s="28">
        <f t="shared" si="26"/>
        <v>0</v>
      </c>
      <c r="AJ26" s="28">
        <f t="shared" si="43"/>
        <v>0</v>
      </c>
      <c r="AK26" s="28">
        <f t="shared" si="27"/>
        <v>0</v>
      </c>
      <c r="AL26" s="28">
        <f t="shared" si="28"/>
        <v>0</v>
      </c>
      <c r="AM26" s="28">
        <f t="shared" si="44"/>
        <v>0</v>
      </c>
      <c r="AN26" s="28">
        <f t="shared" si="29"/>
        <v>0</v>
      </c>
      <c r="AO26" s="28">
        <f t="shared" si="30"/>
        <v>0</v>
      </c>
      <c r="AP26" s="28">
        <f t="shared" si="45"/>
        <v>0</v>
      </c>
      <c r="AQ26" s="4">
        <f t="shared" si="31"/>
        <v>22275722.023809135</v>
      </c>
      <c r="AR26" s="24">
        <f t="shared" si="32"/>
        <v>245000.00000000003</v>
      </c>
      <c r="AS26" s="24">
        <f t="shared" si="33"/>
        <v>2135027.334081807</v>
      </c>
    </row>
    <row r="27" spans="2:45" ht="12.75">
      <c r="B27" s="33">
        <f t="shared" si="3"/>
        <v>498</v>
      </c>
      <c r="C27" s="23">
        <f t="shared" si="46"/>
        <v>498000000</v>
      </c>
      <c r="D27" s="24">
        <f t="shared" si="34"/>
        <v>2354816.121474332</v>
      </c>
      <c r="E27" s="24">
        <f t="shared" si="35"/>
        <v>30000</v>
      </c>
      <c r="F27" s="25">
        <f t="shared" si="36"/>
        <v>475679457.6099457</v>
      </c>
      <c r="G27" s="70">
        <f t="shared" si="37"/>
        <v>250000</v>
      </c>
      <c r="H27" s="6">
        <f t="shared" si="38"/>
        <v>0.035</v>
      </c>
      <c r="I27" s="26">
        <f t="shared" si="4"/>
        <v>-0.101059668683592</v>
      </c>
      <c r="J27" s="30">
        <f t="shared" si="39"/>
        <v>0.311330048929624</v>
      </c>
      <c r="K27" s="27">
        <f t="shared" si="5"/>
        <v>475679457.6099457</v>
      </c>
      <c r="L27" s="28">
        <f t="shared" si="6"/>
        <v>0</v>
      </c>
      <c r="M27" s="28">
        <f t="shared" si="7"/>
        <v>0</v>
      </c>
      <c r="N27" s="28">
        <f t="shared" si="8"/>
        <v>0</v>
      </c>
      <c r="O27" s="28">
        <f t="shared" si="9"/>
        <v>0</v>
      </c>
      <c r="P27" s="28">
        <f t="shared" si="10"/>
        <v>0</v>
      </c>
      <c r="Q27" s="28">
        <f t="shared" si="11"/>
        <v>0</v>
      </c>
      <c r="R27" s="28">
        <f t="shared" si="12"/>
        <v>0</v>
      </c>
      <c r="S27" s="28">
        <f t="shared" si="13"/>
        <v>0</v>
      </c>
      <c r="T27" s="28">
        <f t="shared" si="14"/>
        <v>0</v>
      </c>
      <c r="U27" s="28">
        <f t="shared" si="15"/>
        <v>0</v>
      </c>
      <c r="V27" s="28">
        <f t="shared" si="16"/>
        <v>0</v>
      </c>
      <c r="W27" s="4">
        <f t="shared" si="17"/>
        <v>475679457.6099457</v>
      </c>
      <c r="X27" s="24">
        <f t="shared" si="18"/>
        <v>0</v>
      </c>
      <c r="Y27" s="27">
        <f t="shared" si="19"/>
        <v>14320542.390054286</v>
      </c>
      <c r="Z27" s="28">
        <f t="shared" si="20"/>
        <v>0</v>
      </c>
      <c r="AA27" s="28">
        <f t="shared" si="40"/>
        <v>1530064.0890911147</v>
      </c>
      <c r="AB27" s="28">
        <f t="shared" si="21"/>
        <v>8000000</v>
      </c>
      <c r="AC27" s="28">
        <f t="shared" si="22"/>
        <v>280000</v>
      </c>
      <c r="AD27" s="28">
        <f t="shared" si="41"/>
        <v>574752.0323832176</v>
      </c>
      <c r="AE27" s="28">
        <f t="shared" si="23"/>
        <v>0</v>
      </c>
      <c r="AF27" s="28">
        <f t="shared" si="24"/>
        <v>0</v>
      </c>
      <c r="AG27" s="28">
        <f t="shared" si="42"/>
        <v>0</v>
      </c>
      <c r="AH27" s="28">
        <f t="shared" si="25"/>
        <v>0</v>
      </c>
      <c r="AI27" s="28">
        <f t="shared" si="26"/>
        <v>0</v>
      </c>
      <c r="AJ27" s="28">
        <f t="shared" si="43"/>
        <v>0</v>
      </c>
      <c r="AK27" s="28">
        <f t="shared" si="27"/>
        <v>0</v>
      </c>
      <c r="AL27" s="28">
        <f t="shared" si="28"/>
        <v>0</v>
      </c>
      <c r="AM27" s="28">
        <f t="shared" si="44"/>
        <v>0</v>
      </c>
      <c r="AN27" s="28">
        <f t="shared" si="29"/>
        <v>0</v>
      </c>
      <c r="AO27" s="28">
        <f t="shared" si="30"/>
        <v>0</v>
      </c>
      <c r="AP27" s="28">
        <f t="shared" si="45"/>
        <v>0</v>
      </c>
      <c r="AQ27" s="4">
        <f t="shared" si="31"/>
        <v>22320542.390054286</v>
      </c>
      <c r="AR27" s="24">
        <f t="shared" si="32"/>
        <v>280000</v>
      </c>
      <c r="AS27" s="24">
        <f t="shared" si="33"/>
        <v>2104816.121474332</v>
      </c>
    </row>
    <row r="28" spans="2:45" ht="12.75">
      <c r="B28" s="67">
        <f t="shared" si="3"/>
        <v>499</v>
      </c>
      <c r="C28" s="68">
        <f t="shared" si="46"/>
        <v>499000000</v>
      </c>
      <c r="D28" s="69">
        <f t="shared" si="34"/>
        <v>2324604.9088668516</v>
      </c>
      <c r="E28" s="69">
        <f t="shared" si="35"/>
        <v>65000.00000000006</v>
      </c>
      <c r="F28" s="25">
        <f t="shared" si="36"/>
        <v>476634637.2437006</v>
      </c>
      <c r="G28" s="71">
        <f t="shared" si="37"/>
        <v>250000</v>
      </c>
      <c r="H28" s="6">
        <f t="shared" si="38"/>
        <v>0.035</v>
      </c>
      <c r="I28" s="26">
        <f t="shared" si="4"/>
        <v>-0.101059668683592</v>
      </c>
      <c r="J28" s="30">
        <f t="shared" si="39"/>
        <v>0.311330048929624</v>
      </c>
      <c r="K28" s="27">
        <f t="shared" si="5"/>
        <v>476634637.2437006</v>
      </c>
      <c r="L28" s="28">
        <f t="shared" si="6"/>
        <v>0</v>
      </c>
      <c r="M28" s="28">
        <f t="shared" si="7"/>
        <v>0</v>
      </c>
      <c r="N28" s="28">
        <f t="shared" si="8"/>
        <v>0</v>
      </c>
      <c r="O28" s="28">
        <f t="shared" si="9"/>
        <v>0</v>
      </c>
      <c r="P28" s="28">
        <f t="shared" si="10"/>
        <v>0</v>
      </c>
      <c r="Q28" s="28">
        <f t="shared" si="11"/>
        <v>0</v>
      </c>
      <c r="R28" s="28">
        <f t="shared" si="12"/>
        <v>0</v>
      </c>
      <c r="S28" s="28">
        <f t="shared" si="13"/>
        <v>0</v>
      </c>
      <c r="T28" s="28">
        <f t="shared" si="14"/>
        <v>0</v>
      </c>
      <c r="U28" s="28">
        <f t="shared" si="15"/>
        <v>0</v>
      </c>
      <c r="V28" s="28">
        <f t="shared" si="16"/>
        <v>0</v>
      </c>
      <c r="W28" s="4">
        <f t="shared" si="17"/>
        <v>476634637.2437006</v>
      </c>
      <c r="X28" s="24">
        <f t="shared" si="18"/>
        <v>0</v>
      </c>
      <c r="Y28" s="27">
        <f t="shared" si="19"/>
        <v>13365362.756299376</v>
      </c>
      <c r="Z28" s="28">
        <f t="shared" si="20"/>
        <v>0</v>
      </c>
      <c r="AA28" s="28">
        <f t="shared" si="40"/>
        <v>1428008.8724357316</v>
      </c>
      <c r="AB28" s="28">
        <f t="shared" si="21"/>
        <v>9000000</v>
      </c>
      <c r="AC28" s="28">
        <f t="shared" si="22"/>
        <v>315000.00000000006</v>
      </c>
      <c r="AD28" s="28">
        <f t="shared" si="41"/>
        <v>646596.0364311198</v>
      </c>
      <c r="AE28" s="28">
        <f t="shared" si="23"/>
        <v>0</v>
      </c>
      <c r="AF28" s="28">
        <f t="shared" si="24"/>
        <v>0</v>
      </c>
      <c r="AG28" s="28">
        <f t="shared" si="42"/>
        <v>0</v>
      </c>
      <c r="AH28" s="28">
        <f t="shared" si="25"/>
        <v>0</v>
      </c>
      <c r="AI28" s="28">
        <f t="shared" si="26"/>
        <v>0</v>
      </c>
      <c r="AJ28" s="28">
        <f t="shared" si="43"/>
        <v>0</v>
      </c>
      <c r="AK28" s="28">
        <f t="shared" si="27"/>
        <v>0</v>
      </c>
      <c r="AL28" s="28">
        <f t="shared" si="28"/>
        <v>0</v>
      </c>
      <c r="AM28" s="28">
        <f t="shared" si="44"/>
        <v>0</v>
      </c>
      <c r="AN28" s="28">
        <f t="shared" si="29"/>
        <v>0</v>
      </c>
      <c r="AO28" s="28">
        <f t="shared" si="30"/>
        <v>0</v>
      </c>
      <c r="AP28" s="28">
        <f t="shared" si="45"/>
        <v>0</v>
      </c>
      <c r="AQ28" s="4">
        <f t="shared" si="31"/>
        <v>22365362.756299376</v>
      </c>
      <c r="AR28" s="24">
        <f t="shared" si="32"/>
        <v>315000.00000000006</v>
      </c>
      <c r="AS28" s="24">
        <f t="shared" si="33"/>
        <v>2074604.9088668514</v>
      </c>
    </row>
    <row r="29" spans="2:45" ht="12.75">
      <c r="B29" s="33">
        <f t="shared" si="3"/>
        <v>500</v>
      </c>
      <c r="C29" s="23">
        <f t="shared" si="46"/>
        <v>500000000</v>
      </c>
      <c r="D29" s="24">
        <f t="shared" si="34"/>
        <v>2044393.696259364</v>
      </c>
      <c r="E29" s="24">
        <f t="shared" si="35"/>
        <v>350000.00000000006</v>
      </c>
      <c r="F29" s="25">
        <f t="shared" si="36"/>
        <v>477589816.8774556</v>
      </c>
      <c r="G29" s="70">
        <f t="shared" si="37"/>
        <v>0</v>
      </c>
      <c r="H29" s="6">
        <f t="shared" si="38"/>
        <v>0.035</v>
      </c>
      <c r="I29" s="26">
        <f t="shared" si="4"/>
        <v>-0.101059668683592</v>
      </c>
      <c r="J29" s="30">
        <f t="shared" si="39"/>
        <v>0.311330048929624</v>
      </c>
      <c r="K29" s="27">
        <f t="shared" si="5"/>
        <v>477589816.8774556</v>
      </c>
      <c r="L29" s="28">
        <f t="shared" si="6"/>
        <v>0</v>
      </c>
      <c r="M29" s="28">
        <f t="shared" si="7"/>
        <v>0</v>
      </c>
      <c r="N29" s="28">
        <f t="shared" si="8"/>
        <v>0</v>
      </c>
      <c r="O29" s="28">
        <f t="shared" si="9"/>
        <v>0</v>
      </c>
      <c r="P29" s="28">
        <f t="shared" si="10"/>
        <v>0</v>
      </c>
      <c r="Q29" s="28">
        <f t="shared" si="11"/>
        <v>0</v>
      </c>
      <c r="R29" s="28">
        <f t="shared" si="12"/>
        <v>0</v>
      </c>
      <c r="S29" s="28">
        <f t="shared" si="13"/>
        <v>0</v>
      </c>
      <c r="T29" s="28">
        <f t="shared" si="14"/>
        <v>0</v>
      </c>
      <c r="U29" s="28">
        <f t="shared" si="15"/>
        <v>0</v>
      </c>
      <c r="V29" s="28">
        <f t="shared" si="16"/>
        <v>0</v>
      </c>
      <c r="W29" s="4">
        <f t="shared" si="17"/>
        <v>477589816.8774556</v>
      </c>
      <c r="X29" s="24">
        <f t="shared" si="18"/>
        <v>0</v>
      </c>
      <c r="Y29" s="27">
        <f t="shared" si="19"/>
        <v>12410183.122544408</v>
      </c>
      <c r="Z29" s="28">
        <f t="shared" si="20"/>
        <v>0</v>
      </c>
      <c r="AA29" s="28">
        <f t="shared" si="40"/>
        <v>1325953.655780342</v>
      </c>
      <c r="AB29" s="28">
        <f t="shared" si="21"/>
        <v>10000000</v>
      </c>
      <c r="AC29" s="28">
        <f t="shared" si="22"/>
        <v>350000.00000000006</v>
      </c>
      <c r="AD29" s="28">
        <f t="shared" si="41"/>
        <v>718440.040479022</v>
      </c>
      <c r="AE29" s="28">
        <f t="shared" si="23"/>
        <v>0</v>
      </c>
      <c r="AF29" s="28">
        <f t="shared" si="24"/>
        <v>0</v>
      </c>
      <c r="AG29" s="28">
        <f t="shared" si="42"/>
        <v>0</v>
      </c>
      <c r="AH29" s="28">
        <f t="shared" si="25"/>
        <v>0</v>
      </c>
      <c r="AI29" s="28">
        <f t="shared" si="26"/>
        <v>0</v>
      </c>
      <c r="AJ29" s="28">
        <f t="shared" si="43"/>
        <v>0</v>
      </c>
      <c r="AK29" s="28">
        <f t="shared" si="27"/>
        <v>0</v>
      </c>
      <c r="AL29" s="28">
        <f t="shared" si="28"/>
        <v>0</v>
      </c>
      <c r="AM29" s="28">
        <f t="shared" si="44"/>
        <v>0</v>
      </c>
      <c r="AN29" s="28">
        <f t="shared" si="29"/>
        <v>0</v>
      </c>
      <c r="AO29" s="28">
        <f t="shared" si="30"/>
        <v>0</v>
      </c>
      <c r="AP29" s="28">
        <f t="shared" si="45"/>
        <v>0</v>
      </c>
      <c r="AQ29" s="4">
        <f t="shared" si="31"/>
        <v>22410183.122544408</v>
      </c>
      <c r="AR29" s="24">
        <f t="shared" si="32"/>
        <v>350000.00000000006</v>
      </c>
      <c r="AS29" s="24">
        <f t="shared" si="33"/>
        <v>2044393.696259364</v>
      </c>
    </row>
    <row r="30" spans="2:45" ht="12.75">
      <c r="B30" s="33">
        <f t="shared" si="3"/>
        <v>501</v>
      </c>
      <c r="C30" s="23">
        <f t="shared" si="46"/>
        <v>501000000</v>
      </c>
      <c r="D30" s="24">
        <f t="shared" si="34"/>
        <v>2014182.483651883</v>
      </c>
      <c r="E30" s="24">
        <f t="shared" si="35"/>
        <v>385000.00000000006</v>
      </c>
      <c r="F30" s="25">
        <f t="shared" si="36"/>
        <v>478544996.5112105</v>
      </c>
      <c r="G30" s="70">
        <f t="shared" si="37"/>
        <v>0</v>
      </c>
      <c r="H30" s="6">
        <f t="shared" si="38"/>
        <v>0.035</v>
      </c>
      <c r="I30" s="26">
        <f t="shared" si="4"/>
        <v>-0.101059668683592</v>
      </c>
      <c r="J30" s="30">
        <f t="shared" si="39"/>
        <v>0.311330048929624</v>
      </c>
      <c r="K30" s="27">
        <f t="shared" si="5"/>
        <v>478544996.5112105</v>
      </c>
      <c r="L30" s="28">
        <f t="shared" si="6"/>
        <v>0</v>
      </c>
      <c r="M30" s="28">
        <f t="shared" si="7"/>
        <v>0</v>
      </c>
      <c r="N30" s="28">
        <f t="shared" si="8"/>
        <v>0</v>
      </c>
      <c r="O30" s="28">
        <f t="shared" si="9"/>
        <v>0</v>
      </c>
      <c r="P30" s="28">
        <f t="shared" si="10"/>
        <v>0</v>
      </c>
      <c r="Q30" s="28">
        <f t="shared" si="11"/>
        <v>0</v>
      </c>
      <c r="R30" s="28">
        <f t="shared" si="12"/>
        <v>0</v>
      </c>
      <c r="S30" s="28">
        <f t="shared" si="13"/>
        <v>0</v>
      </c>
      <c r="T30" s="28">
        <f t="shared" si="14"/>
        <v>0</v>
      </c>
      <c r="U30" s="28">
        <f t="shared" si="15"/>
        <v>0</v>
      </c>
      <c r="V30" s="28">
        <f t="shared" si="16"/>
        <v>0</v>
      </c>
      <c r="W30" s="4">
        <f t="shared" si="17"/>
        <v>478544996.5112105</v>
      </c>
      <c r="X30" s="24">
        <f t="shared" si="18"/>
        <v>0</v>
      </c>
      <c r="Y30" s="27">
        <f t="shared" si="19"/>
        <v>11455003.488789499</v>
      </c>
      <c r="Z30" s="28">
        <f t="shared" si="20"/>
        <v>0</v>
      </c>
      <c r="AA30" s="28">
        <f t="shared" si="40"/>
        <v>1223898.4391249588</v>
      </c>
      <c r="AB30" s="28">
        <f t="shared" si="21"/>
        <v>11000000</v>
      </c>
      <c r="AC30" s="28">
        <f t="shared" si="22"/>
        <v>385000.00000000006</v>
      </c>
      <c r="AD30" s="28">
        <f t="shared" si="41"/>
        <v>790284.0445269241</v>
      </c>
      <c r="AE30" s="28">
        <f t="shared" si="23"/>
        <v>0</v>
      </c>
      <c r="AF30" s="28">
        <f t="shared" si="24"/>
        <v>0</v>
      </c>
      <c r="AG30" s="28">
        <f t="shared" si="42"/>
        <v>0</v>
      </c>
      <c r="AH30" s="28">
        <f t="shared" si="25"/>
        <v>0</v>
      </c>
      <c r="AI30" s="28">
        <f t="shared" si="26"/>
        <v>0</v>
      </c>
      <c r="AJ30" s="28">
        <f t="shared" si="43"/>
        <v>0</v>
      </c>
      <c r="AK30" s="28">
        <f t="shared" si="27"/>
        <v>0</v>
      </c>
      <c r="AL30" s="28">
        <f t="shared" si="28"/>
        <v>0</v>
      </c>
      <c r="AM30" s="28">
        <f t="shared" si="44"/>
        <v>0</v>
      </c>
      <c r="AN30" s="28">
        <f t="shared" si="29"/>
        <v>0</v>
      </c>
      <c r="AO30" s="28">
        <f t="shared" si="30"/>
        <v>0</v>
      </c>
      <c r="AP30" s="28">
        <f t="shared" si="45"/>
        <v>0</v>
      </c>
      <c r="AQ30" s="4">
        <f t="shared" si="31"/>
        <v>22455003.4887895</v>
      </c>
      <c r="AR30" s="24">
        <f t="shared" si="32"/>
        <v>385000.00000000006</v>
      </c>
      <c r="AS30" s="24">
        <f t="shared" si="33"/>
        <v>2014182.483651883</v>
      </c>
    </row>
    <row r="31" spans="2:45" ht="12.75">
      <c r="B31" s="33">
        <f t="shared" si="3"/>
        <v>502</v>
      </c>
      <c r="C31" s="23">
        <f t="shared" si="46"/>
        <v>502000000</v>
      </c>
      <c r="D31" s="24">
        <f t="shared" si="34"/>
        <v>1983971.271044402</v>
      </c>
      <c r="E31" s="24">
        <f t="shared" si="35"/>
        <v>420000.00000000006</v>
      </c>
      <c r="F31" s="25">
        <f t="shared" si="36"/>
        <v>479500176.1449654</v>
      </c>
      <c r="G31" s="70">
        <f t="shared" si="37"/>
        <v>0</v>
      </c>
      <c r="H31" s="6">
        <f t="shared" si="38"/>
        <v>0.035</v>
      </c>
      <c r="I31" s="26">
        <f t="shared" si="4"/>
        <v>-0.101059668683592</v>
      </c>
      <c r="J31" s="30">
        <f t="shared" si="39"/>
        <v>0.311330048929624</v>
      </c>
      <c r="K31" s="27">
        <f t="shared" si="5"/>
        <v>479500176.1449654</v>
      </c>
      <c r="L31" s="28">
        <f t="shared" si="6"/>
        <v>0</v>
      </c>
      <c r="M31" s="28">
        <f t="shared" si="7"/>
        <v>0</v>
      </c>
      <c r="N31" s="28">
        <f t="shared" si="8"/>
        <v>0</v>
      </c>
      <c r="O31" s="28">
        <f t="shared" si="9"/>
        <v>0</v>
      </c>
      <c r="P31" s="28">
        <f t="shared" si="10"/>
        <v>0</v>
      </c>
      <c r="Q31" s="28">
        <f t="shared" si="11"/>
        <v>0</v>
      </c>
      <c r="R31" s="28">
        <f t="shared" si="12"/>
        <v>0</v>
      </c>
      <c r="S31" s="28">
        <f t="shared" si="13"/>
        <v>0</v>
      </c>
      <c r="T31" s="28">
        <f t="shared" si="14"/>
        <v>0</v>
      </c>
      <c r="U31" s="28">
        <f t="shared" si="15"/>
        <v>0</v>
      </c>
      <c r="V31" s="28">
        <f t="shared" si="16"/>
        <v>0</v>
      </c>
      <c r="W31" s="4">
        <f t="shared" si="17"/>
        <v>479500176.1449654</v>
      </c>
      <c r="X31" s="24">
        <f t="shared" si="18"/>
        <v>0</v>
      </c>
      <c r="Y31" s="27">
        <f t="shared" si="19"/>
        <v>10499823.85503459</v>
      </c>
      <c r="Z31" s="28">
        <f t="shared" si="20"/>
        <v>0</v>
      </c>
      <c r="AA31" s="28">
        <f t="shared" si="40"/>
        <v>1121843.2224695755</v>
      </c>
      <c r="AB31" s="28">
        <f t="shared" si="21"/>
        <v>12000000</v>
      </c>
      <c r="AC31" s="28">
        <f t="shared" si="22"/>
        <v>420000.00000000006</v>
      </c>
      <c r="AD31" s="28">
        <f t="shared" si="41"/>
        <v>862128.0485748263</v>
      </c>
      <c r="AE31" s="28">
        <f t="shared" si="23"/>
        <v>0</v>
      </c>
      <c r="AF31" s="28">
        <f t="shared" si="24"/>
        <v>0</v>
      </c>
      <c r="AG31" s="28">
        <f t="shared" si="42"/>
        <v>0</v>
      </c>
      <c r="AH31" s="28">
        <f t="shared" si="25"/>
        <v>0</v>
      </c>
      <c r="AI31" s="28">
        <f t="shared" si="26"/>
        <v>0</v>
      </c>
      <c r="AJ31" s="28">
        <f t="shared" si="43"/>
        <v>0</v>
      </c>
      <c r="AK31" s="28">
        <f t="shared" si="27"/>
        <v>0</v>
      </c>
      <c r="AL31" s="28">
        <f t="shared" si="28"/>
        <v>0</v>
      </c>
      <c r="AM31" s="28">
        <f t="shared" si="44"/>
        <v>0</v>
      </c>
      <c r="AN31" s="28">
        <f t="shared" si="29"/>
        <v>0</v>
      </c>
      <c r="AO31" s="28">
        <f t="shared" si="30"/>
        <v>0</v>
      </c>
      <c r="AP31" s="28">
        <f t="shared" si="45"/>
        <v>0</v>
      </c>
      <c r="AQ31" s="4">
        <f t="shared" si="31"/>
        <v>22499823.85503459</v>
      </c>
      <c r="AR31" s="24">
        <f t="shared" si="32"/>
        <v>420000.00000000006</v>
      </c>
      <c r="AS31" s="24">
        <f t="shared" si="33"/>
        <v>1983971.271044402</v>
      </c>
    </row>
    <row r="32" spans="2:45" ht="12.75">
      <c r="B32" s="33">
        <f t="shared" si="3"/>
        <v>503</v>
      </c>
      <c r="C32" s="23">
        <f t="shared" si="46"/>
        <v>503000000</v>
      </c>
      <c r="D32" s="24">
        <f t="shared" si="34"/>
        <v>1953760.0584369274</v>
      </c>
      <c r="E32" s="24">
        <f t="shared" si="35"/>
        <v>455000.00000000006</v>
      </c>
      <c r="F32" s="25">
        <f t="shared" si="36"/>
        <v>480455355.77872026</v>
      </c>
      <c r="G32" s="70">
        <f t="shared" si="37"/>
        <v>0</v>
      </c>
      <c r="H32" s="6">
        <f t="shared" si="38"/>
        <v>0.035</v>
      </c>
      <c r="I32" s="26">
        <f t="shared" si="4"/>
        <v>-0.101059668683592</v>
      </c>
      <c r="J32" s="30">
        <f t="shared" si="39"/>
        <v>0.311330048929624</v>
      </c>
      <c r="K32" s="27">
        <f t="shared" si="5"/>
        <v>480455355.77872026</v>
      </c>
      <c r="L32" s="28">
        <f t="shared" si="6"/>
        <v>0</v>
      </c>
      <c r="M32" s="28">
        <f t="shared" si="7"/>
        <v>0</v>
      </c>
      <c r="N32" s="28">
        <f t="shared" si="8"/>
        <v>0</v>
      </c>
      <c r="O32" s="28">
        <f t="shared" si="9"/>
        <v>0</v>
      </c>
      <c r="P32" s="28">
        <f t="shared" si="10"/>
        <v>0</v>
      </c>
      <c r="Q32" s="28">
        <f t="shared" si="11"/>
        <v>0</v>
      </c>
      <c r="R32" s="28">
        <f t="shared" si="12"/>
        <v>0</v>
      </c>
      <c r="S32" s="28">
        <f t="shared" si="13"/>
        <v>0</v>
      </c>
      <c r="T32" s="28">
        <f t="shared" si="14"/>
        <v>0</v>
      </c>
      <c r="U32" s="28">
        <f t="shared" si="15"/>
        <v>0</v>
      </c>
      <c r="V32" s="28">
        <f t="shared" si="16"/>
        <v>0</v>
      </c>
      <c r="W32" s="4">
        <f t="shared" si="17"/>
        <v>480455355.77872026</v>
      </c>
      <c r="X32" s="24">
        <f t="shared" si="18"/>
        <v>0</v>
      </c>
      <c r="Y32" s="27">
        <f t="shared" si="19"/>
        <v>9544644.22127974</v>
      </c>
      <c r="Z32" s="28">
        <f t="shared" si="20"/>
        <v>0</v>
      </c>
      <c r="AA32" s="28">
        <f t="shared" si="40"/>
        <v>1019788.0058141986</v>
      </c>
      <c r="AB32" s="28">
        <f t="shared" si="21"/>
        <v>13000000</v>
      </c>
      <c r="AC32" s="28">
        <f t="shared" si="22"/>
        <v>455000.00000000006</v>
      </c>
      <c r="AD32" s="28">
        <f t="shared" si="41"/>
        <v>933972.0526227286</v>
      </c>
      <c r="AE32" s="28">
        <f t="shared" si="23"/>
        <v>0</v>
      </c>
      <c r="AF32" s="28">
        <f t="shared" si="24"/>
        <v>0</v>
      </c>
      <c r="AG32" s="28">
        <f t="shared" si="42"/>
        <v>0</v>
      </c>
      <c r="AH32" s="28">
        <f t="shared" si="25"/>
        <v>0</v>
      </c>
      <c r="AI32" s="28">
        <f t="shared" si="26"/>
        <v>0</v>
      </c>
      <c r="AJ32" s="28">
        <f t="shared" si="43"/>
        <v>0</v>
      </c>
      <c r="AK32" s="28">
        <f t="shared" si="27"/>
        <v>0</v>
      </c>
      <c r="AL32" s="28">
        <f t="shared" si="28"/>
        <v>0</v>
      </c>
      <c r="AM32" s="28">
        <f t="shared" si="44"/>
        <v>0</v>
      </c>
      <c r="AN32" s="28">
        <f t="shared" si="29"/>
        <v>0</v>
      </c>
      <c r="AO32" s="28">
        <f t="shared" si="30"/>
        <v>0</v>
      </c>
      <c r="AP32" s="28">
        <f t="shared" si="45"/>
        <v>0</v>
      </c>
      <c r="AQ32" s="4">
        <f t="shared" si="31"/>
        <v>22544644.22127974</v>
      </c>
      <c r="AR32" s="24">
        <f t="shared" si="32"/>
        <v>455000.00000000006</v>
      </c>
      <c r="AS32" s="24">
        <f t="shared" si="33"/>
        <v>1953760.0584369274</v>
      </c>
    </row>
    <row r="33" spans="2:45" ht="12.75">
      <c r="B33" s="33">
        <f t="shared" si="3"/>
        <v>504</v>
      </c>
      <c r="C33" s="23">
        <f t="shared" si="46"/>
        <v>504000000</v>
      </c>
      <c r="D33" s="24">
        <f t="shared" si="34"/>
        <v>1923548.8458294398</v>
      </c>
      <c r="E33" s="24">
        <f t="shared" si="35"/>
        <v>490000.00000000006</v>
      </c>
      <c r="F33" s="25">
        <f t="shared" si="36"/>
        <v>481410535.4124752</v>
      </c>
      <c r="G33" s="70">
        <f t="shared" si="37"/>
        <v>0</v>
      </c>
      <c r="H33" s="6">
        <f t="shared" si="38"/>
        <v>0.035</v>
      </c>
      <c r="I33" s="26">
        <f t="shared" si="4"/>
        <v>-0.101059668683592</v>
      </c>
      <c r="J33" s="30">
        <f t="shared" si="39"/>
        <v>0.311330048929624</v>
      </c>
      <c r="K33" s="27">
        <f t="shared" si="5"/>
        <v>481410535.4124752</v>
      </c>
      <c r="L33" s="28">
        <f t="shared" si="6"/>
        <v>0</v>
      </c>
      <c r="M33" s="28">
        <f t="shared" si="7"/>
        <v>0</v>
      </c>
      <c r="N33" s="28">
        <f t="shared" si="8"/>
        <v>0</v>
      </c>
      <c r="O33" s="28">
        <f t="shared" si="9"/>
        <v>0</v>
      </c>
      <c r="P33" s="28">
        <f t="shared" si="10"/>
        <v>0</v>
      </c>
      <c r="Q33" s="28">
        <f t="shared" si="11"/>
        <v>0</v>
      </c>
      <c r="R33" s="28">
        <f t="shared" si="12"/>
        <v>0</v>
      </c>
      <c r="S33" s="28">
        <f t="shared" si="13"/>
        <v>0</v>
      </c>
      <c r="T33" s="28">
        <f t="shared" si="14"/>
        <v>0</v>
      </c>
      <c r="U33" s="28">
        <f t="shared" si="15"/>
        <v>0</v>
      </c>
      <c r="V33" s="28">
        <f t="shared" si="16"/>
        <v>0</v>
      </c>
      <c r="W33" s="4">
        <f t="shared" si="17"/>
        <v>481410535.4124752</v>
      </c>
      <c r="X33" s="24">
        <f t="shared" si="18"/>
        <v>0</v>
      </c>
      <c r="Y33" s="27">
        <f t="shared" si="19"/>
        <v>8589464.587524772</v>
      </c>
      <c r="Z33" s="28">
        <f t="shared" si="20"/>
        <v>0</v>
      </c>
      <c r="AA33" s="28">
        <f t="shared" si="40"/>
        <v>917732.7891588091</v>
      </c>
      <c r="AB33" s="28">
        <f t="shared" si="21"/>
        <v>14000000</v>
      </c>
      <c r="AC33" s="28">
        <f t="shared" si="22"/>
        <v>490000.00000000006</v>
      </c>
      <c r="AD33" s="28">
        <f t="shared" si="41"/>
        <v>1005816.0566706308</v>
      </c>
      <c r="AE33" s="28">
        <f t="shared" si="23"/>
        <v>0</v>
      </c>
      <c r="AF33" s="28">
        <f t="shared" si="24"/>
        <v>0</v>
      </c>
      <c r="AG33" s="28">
        <f t="shared" si="42"/>
        <v>0</v>
      </c>
      <c r="AH33" s="28">
        <f t="shared" si="25"/>
        <v>0</v>
      </c>
      <c r="AI33" s="28">
        <f t="shared" si="26"/>
        <v>0</v>
      </c>
      <c r="AJ33" s="28">
        <f t="shared" si="43"/>
        <v>0</v>
      </c>
      <c r="AK33" s="28">
        <f t="shared" si="27"/>
        <v>0</v>
      </c>
      <c r="AL33" s="28">
        <f t="shared" si="28"/>
        <v>0</v>
      </c>
      <c r="AM33" s="28">
        <f t="shared" si="44"/>
        <v>0</v>
      </c>
      <c r="AN33" s="28">
        <f t="shared" si="29"/>
        <v>0</v>
      </c>
      <c r="AO33" s="28">
        <f t="shared" si="30"/>
        <v>0</v>
      </c>
      <c r="AP33" s="28">
        <f t="shared" si="45"/>
        <v>0</v>
      </c>
      <c r="AQ33" s="4">
        <f t="shared" si="31"/>
        <v>22589464.58752477</v>
      </c>
      <c r="AR33" s="24">
        <f t="shared" si="32"/>
        <v>490000.00000000006</v>
      </c>
      <c r="AS33" s="24">
        <f t="shared" si="33"/>
        <v>1923548.8458294398</v>
      </c>
    </row>
    <row r="34" spans="2:45" ht="12.75">
      <c r="B34" s="33">
        <f t="shared" si="3"/>
        <v>505</v>
      </c>
      <c r="C34" s="23">
        <f t="shared" si="46"/>
        <v>505000000</v>
      </c>
      <c r="D34" s="24">
        <f t="shared" si="34"/>
        <v>1893337.6332219588</v>
      </c>
      <c r="E34" s="24">
        <f t="shared" si="35"/>
        <v>525000</v>
      </c>
      <c r="F34" s="25">
        <f t="shared" si="36"/>
        <v>482365715.04623014</v>
      </c>
      <c r="G34" s="70">
        <f t="shared" si="37"/>
        <v>0</v>
      </c>
      <c r="H34" s="6">
        <f t="shared" si="38"/>
        <v>0.035</v>
      </c>
      <c r="I34" s="26">
        <f t="shared" si="4"/>
        <v>-0.101059668683592</v>
      </c>
      <c r="J34" s="30">
        <f t="shared" si="39"/>
        <v>0.311330048929624</v>
      </c>
      <c r="K34" s="27">
        <f t="shared" si="5"/>
        <v>482365715.04623014</v>
      </c>
      <c r="L34" s="28">
        <f t="shared" si="6"/>
        <v>0</v>
      </c>
      <c r="M34" s="28">
        <f t="shared" si="7"/>
        <v>0</v>
      </c>
      <c r="N34" s="28">
        <f t="shared" si="8"/>
        <v>0</v>
      </c>
      <c r="O34" s="28">
        <f t="shared" si="9"/>
        <v>0</v>
      </c>
      <c r="P34" s="28">
        <f t="shared" si="10"/>
        <v>0</v>
      </c>
      <c r="Q34" s="28">
        <f t="shared" si="11"/>
        <v>0</v>
      </c>
      <c r="R34" s="28">
        <f t="shared" si="12"/>
        <v>0</v>
      </c>
      <c r="S34" s="28">
        <f t="shared" si="13"/>
        <v>0</v>
      </c>
      <c r="T34" s="28">
        <f t="shared" si="14"/>
        <v>0</v>
      </c>
      <c r="U34" s="28">
        <f t="shared" si="15"/>
        <v>0</v>
      </c>
      <c r="V34" s="28">
        <f t="shared" si="16"/>
        <v>0</v>
      </c>
      <c r="W34" s="4">
        <f t="shared" si="17"/>
        <v>482365715.04623014</v>
      </c>
      <c r="X34" s="24">
        <f t="shared" si="18"/>
        <v>0</v>
      </c>
      <c r="Y34" s="27">
        <f t="shared" si="19"/>
        <v>7634284.953769863</v>
      </c>
      <c r="Z34" s="28">
        <f t="shared" si="20"/>
        <v>0</v>
      </c>
      <c r="AA34" s="28">
        <f t="shared" si="40"/>
        <v>815677.5725034259</v>
      </c>
      <c r="AB34" s="28">
        <f t="shared" si="21"/>
        <v>15000000</v>
      </c>
      <c r="AC34" s="28">
        <f t="shared" si="22"/>
        <v>525000</v>
      </c>
      <c r="AD34" s="28">
        <f t="shared" si="41"/>
        <v>1077660.060718533</v>
      </c>
      <c r="AE34" s="28">
        <f t="shared" si="23"/>
        <v>0</v>
      </c>
      <c r="AF34" s="28">
        <f t="shared" si="24"/>
        <v>0</v>
      </c>
      <c r="AG34" s="28">
        <f t="shared" si="42"/>
        <v>0</v>
      </c>
      <c r="AH34" s="28">
        <f t="shared" si="25"/>
        <v>0</v>
      </c>
      <c r="AI34" s="28">
        <f t="shared" si="26"/>
        <v>0</v>
      </c>
      <c r="AJ34" s="28">
        <f t="shared" si="43"/>
        <v>0</v>
      </c>
      <c r="AK34" s="28">
        <f t="shared" si="27"/>
        <v>0</v>
      </c>
      <c r="AL34" s="28">
        <f t="shared" si="28"/>
        <v>0</v>
      </c>
      <c r="AM34" s="28">
        <f t="shared" si="44"/>
        <v>0</v>
      </c>
      <c r="AN34" s="28">
        <f t="shared" si="29"/>
        <v>0</v>
      </c>
      <c r="AO34" s="28">
        <f t="shared" si="30"/>
        <v>0</v>
      </c>
      <c r="AP34" s="28">
        <f t="shared" si="45"/>
        <v>0</v>
      </c>
      <c r="AQ34" s="4">
        <f t="shared" si="31"/>
        <v>22634284.953769863</v>
      </c>
      <c r="AR34" s="24">
        <f t="shared" si="32"/>
        <v>525000</v>
      </c>
      <c r="AS34" s="24">
        <f t="shared" si="33"/>
        <v>1893337.6332219588</v>
      </c>
    </row>
    <row r="35" spans="2:45" ht="12.75">
      <c r="B35" s="33">
        <f t="shared" si="3"/>
        <v>506</v>
      </c>
      <c r="C35" s="23">
        <f t="shared" si="46"/>
        <v>506000000</v>
      </c>
      <c r="D35" s="24">
        <f t="shared" si="34"/>
        <v>2245577.048576027</v>
      </c>
      <c r="E35" s="24">
        <f t="shared" si="35"/>
        <v>565000</v>
      </c>
      <c r="F35" s="25">
        <f t="shared" si="36"/>
        <v>479694573.93869346</v>
      </c>
      <c r="G35" s="70">
        <f t="shared" si="37"/>
        <v>0</v>
      </c>
      <c r="H35" s="6">
        <f t="shared" si="38"/>
        <v>0.04</v>
      </c>
      <c r="I35" s="26">
        <f t="shared" si="4"/>
        <v>-0.11549676420981941</v>
      </c>
      <c r="J35" s="30">
        <f t="shared" si="39"/>
        <v>0.306330048929624</v>
      </c>
      <c r="K35" s="27">
        <f t="shared" si="5"/>
        <v>479694573.93869346</v>
      </c>
      <c r="L35" s="28">
        <f t="shared" si="6"/>
        <v>0</v>
      </c>
      <c r="M35" s="28">
        <f t="shared" si="7"/>
        <v>0</v>
      </c>
      <c r="N35" s="28">
        <f t="shared" si="8"/>
        <v>0</v>
      </c>
      <c r="O35" s="28">
        <f t="shared" si="9"/>
        <v>0</v>
      </c>
      <c r="P35" s="28">
        <f t="shared" si="10"/>
        <v>0</v>
      </c>
      <c r="Q35" s="28">
        <f t="shared" si="11"/>
        <v>0</v>
      </c>
      <c r="R35" s="28">
        <f t="shared" si="12"/>
        <v>0</v>
      </c>
      <c r="S35" s="28">
        <f t="shared" si="13"/>
        <v>0</v>
      </c>
      <c r="T35" s="28">
        <f t="shared" si="14"/>
        <v>0</v>
      </c>
      <c r="U35" s="28">
        <f t="shared" si="15"/>
        <v>0</v>
      </c>
      <c r="V35" s="28">
        <f t="shared" si="16"/>
        <v>0</v>
      </c>
      <c r="W35" s="4">
        <f t="shared" si="17"/>
        <v>479694573.93869346</v>
      </c>
      <c r="X35" s="24">
        <f t="shared" si="18"/>
        <v>0</v>
      </c>
      <c r="Y35" s="27">
        <f t="shared" si="19"/>
        <v>10305426.061306536</v>
      </c>
      <c r="Z35" s="28">
        <f t="shared" si="20"/>
        <v>0</v>
      </c>
      <c r="AA35" s="28">
        <f t="shared" si="40"/>
        <v>1101072.9838095922</v>
      </c>
      <c r="AB35" s="28">
        <f t="shared" si="21"/>
        <v>15000000</v>
      </c>
      <c r="AC35" s="28">
        <f t="shared" si="22"/>
        <v>525000</v>
      </c>
      <c r="AD35" s="28">
        <f t="shared" si="41"/>
        <v>1077660.060718533</v>
      </c>
      <c r="AE35" s="28">
        <f t="shared" si="23"/>
        <v>1000000</v>
      </c>
      <c r="AF35" s="28">
        <f t="shared" si="24"/>
        <v>40000</v>
      </c>
      <c r="AG35" s="28">
        <f t="shared" si="42"/>
        <v>66844.0040479022</v>
      </c>
      <c r="AH35" s="28">
        <f t="shared" si="25"/>
        <v>0</v>
      </c>
      <c r="AI35" s="28">
        <f t="shared" si="26"/>
        <v>0</v>
      </c>
      <c r="AJ35" s="28">
        <f t="shared" si="43"/>
        <v>0</v>
      </c>
      <c r="AK35" s="28">
        <f t="shared" si="27"/>
        <v>0</v>
      </c>
      <c r="AL35" s="28">
        <f t="shared" si="28"/>
        <v>0</v>
      </c>
      <c r="AM35" s="28">
        <f t="shared" si="44"/>
        <v>0</v>
      </c>
      <c r="AN35" s="28">
        <f t="shared" si="29"/>
        <v>0</v>
      </c>
      <c r="AO35" s="28">
        <f t="shared" si="30"/>
        <v>0</v>
      </c>
      <c r="AP35" s="28">
        <f t="shared" si="45"/>
        <v>0</v>
      </c>
      <c r="AQ35" s="4">
        <f t="shared" si="31"/>
        <v>26305426.061306536</v>
      </c>
      <c r="AR35" s="24">
        <f t="shared" si="32"/>
        <v>565000</v>
      </c>
      <c r="AS35" s="24">
        <f t="shared" si="33"/>
        <v>2245577.048576027</v>
      </c>
    </row>
    <row r="36" spans="2:45" ht="12.75">
      <c r="B36" s="33">
        <f t="shared" si="3"/>
        <v>507</v>
      </c>
      <c r="C36" s="23">
        <f t="shared" si="46"/>
        <v>507000000</v>
      </c>
      <c r="D36" s="24">
        <f t="shared" si="34"/>
        <v>2211131.548672028</v>
      </c>
      <c r="E36" s="24">
        <f t="shared" si="35"/>
        <v>605000</v>
      </c>
      <c r="F36" s="25">
        <f t="shared" si="36"/>
        <v>480642586.93066716</v>
      </c>
      <c r="G36" s="70">
        <f t="shared" si="37"/>
        <v>0</v>
      </c>
      <c r="H36" s="6">
        <f t="shared" si="38"/>
        <v>0.04</v>
      </c>
      <c r="I36" s="26">
        <f t="shared" si="4"/>
        <v>-0.11549676420981941</v>
      </c>
      <c r="J36" s="30">
        <f t="shared" si="39"/>
        <v>0.306330048929624</v>
      </c>
      <c r="K36" s="27">
        <f t="shared" si="5"/>
        <v>480642586.93066716</v>
      </c>
      <c r="L36" s="28">
        <f t="shared" si="6"/>
        <v>0</v>
      </c>
      <c r="M36" s="28">
        <f t="shared" si="7"/>
        <v>0</v>
      </c>
      <c r="N36" s="28">
        <f t="shared" si="8"/>
        <v>0</v>
      </c>
      <c r="O36" s="28">
        <f t="shared" si="9"/>
        <v>0</v>
      </c>
      <c r="P36" s="28">
        <f t="shared" si="10"/>
        <v>0</v>
      </c>
      <c r="Q36" s="28">
        <f t="shared" si="11"/>
        <v>0</v>
      </c>
      <c r="R36" s="28">
        <f t="shared" si="12"/>
        <v>0</v>
      </c>
      <c r="S36" s="28">
        <f t="shared" si="13"/>
        <v>0</v>
      </c>
      <c r="T36" s="28">
        <f t="shared" si="14"/>
        <v>0</v>
      </c>
      <c r="U36" s="28">
        <f t="shared" si="15"/>
        <v>0</v>
      </c>
      <c r="V36" s="28">
        <f t="shared" si="16"/>
        <v>0</v>
      </c>
      <c r="W36" s="4">
        <f t="shared" si="17"/>
        <v>480642586.93066716</v>
      </c>
      <c r="X36" s="24">
        <f t="shared" si="18"/>
        <v>0</v>
      </c>
      <c r="Y36" s="27">
        <f t="shared" si="19"/>
        <v>9357413.069332838</v>
      </c>
      <c r="Z36" s="28">
        <f t="shared" si="20"/>
        <v>0</v>
      </c>
      <c r="AA36" s="28">
        <f t="shared" si="40"/>
        <v>999783.4798576905</v>
      </c>
      <c r="AB36" s="28">
        <f t="shared" si="21"/>
        <v>15000000</v>
      </c>
      <c r="AC36" s="28">
        <f t="shared" si="22"/>
        <v>525000</v>
      </c>
      <c r="AD36" s="28">
        <f t="shared" si="41"/>
        <v>1077660.060718533</v>
      </c>
      <c r="AE36" s="28">
        <f t="shared" si="23"/>
        <v>2000000</v>
      </c>
      <c r="AF36" s="28">
        <f t="shared" si="24"/>
        <v>80000</v>
      </c>
      <c r="AG36" s="28">
        <f t="shared" si="42"/>
        <v>133688.0080958044</v>
      </c>
      <c r="AH36" s="28">
        <f t="shared" si="25"/>
        <v>0</v>
      </c>
      <c r="AI36" s="28">
        <f t="shared" si="26"/>
        <v>0</v>
      </c>
      <c r="AJ36" s="28">
        <f t="shared" si="43"/>
        <v>0</v>
      </c>
      <c r="AK36" s="28">
        <f t="shared" si="27"/>
        <v>0</v>
      </c>
      <c r="AL36" s="28">
        <f t="shared" si="28"/>
        <v>0</v>
      </c>
      <c r="AM36" s="28">
        <f t="shared" si="44"/>
        <v>0</v>
      </c>
      <c r="AN36" s="28">
        <f t="shared" si="29"/>
        <v>0</v>
      </c>
      <c r="AO36" s="28">
        <f t="shared" si="30"/>
        <v>0</v>
      </c>
      <c r="AP36" s="28">
        <f t="shared" si="45"/>
        <v>0</v>
      </c>
      <c r="AQ36" s="4">
        <f t="shared" si="31"/>
        <v>26357413.069332838</v>
      </c>
      <c r="AR36" s="24">
        <f t="shared" si="32"/>
        <v>605000</v>
      </c>
      <c r="AS36" s="24">
        <f t="shared" si="33"/>
        <v>2211131.548672028</v>
      </c>
    </row>
    <row r="37" spans="2:45" ht="12.75">
      <c r="B37" s="33">
        <f t="shared" si="3"/>
        <v>508</v>
      </c>
      <c r="C37" s="23">
        <f t="shared" si="46"/>
        <v>508000000</v>
      </c>
      <c r="D37" s="24">
        <f t="shared" si="34"/>
        <v>2176686.048768028</v>
      </c>
      <c r="E37" s="24">
        <f t="shared" si="35"/>
        <v>645000</v>
      </c>
      <c r="F37" s="25">
        <f t="shared" si="36"/>
        <v>481590599.92264086</v>
      </c>
      <c r="G37" s="70">
        <f t="shared" si="37"/>
        <v>0</v>
      </c>
      <c r="H37" s="6">
        <f t="shared" si="38"/>
        <v>0.04</v>
      </c>
      <c r="I37" s="26">
        <f t="shared" si="4"/>
        <v>-0.11549676420981941</v>
      </c>
      <c r="J37" s="30">
        <f t="shared" si="39"/>
        <v>0.306330048929624</v>
      </c>
      <c r="K37" s="27">
        <f t="shared" si="5"/>
        <v>481590599.92264086</v>
      </c>
      <c r="L37" s="28">
        <f t="shared" si="6"/>
        <v>0</v>
      </c>
      <c r="M37" s="28">
        <f t="shared" si="7"/>
        <v>0</v>
      </c>
      <c r="N37" s="28">
        <f t="shared" si="8"/>
        <v>0</v>
      </c>
      <c r="O37" s="28">
        <f t="shared" si="9"/>
        <v>0</v>
      </c>
      <c r="P37" s="28">
        <f t="shared" si="10"/>
        <v>0</v>
      </c>
      <c r="Q37" s="28">
        <f t="shared" si="11"/>
        <v>0</v>
      </c>
      <c r="R37" s="28">
        <f t="shared" si="12"/>
        <v>0</v>
      </c>
      <c r="S37" s="28">
        <f t="shared" si="13"/>
        <v>0</v>
      </c>
      <c r="T37" s="28">
        <f t="shared" si="14"/>
        <v>0</v>
      </c>
      <c r="U37" s="28">
        <f t="shared" si="15"/>
        <v>0</v>
      </c>
      <c r="V37" s="28">
        <f t="shared" si="16"/>
        <v>0</v>
      </c>
      <c r="W37" s="4">
        <f t="shared" si="17"/>
        <v>481590599.92264086</v>
      </c>
      <c r="X37" s="24">
        <f t="shared" si="18"/>
        <v>0</v>
      </c>
      <c r="Y37" s="27">
        <f t="shared" si="19"/>
        <v>8409400.07735914</v>
      </c>
      <c r="Z37" s="28">
        <f t="shared" si="20"/>
        <v>0</v>
      </c>
      <c r="AA37" s="28">
        <f t="shared" si="40"/>
        <v>898493.9759057888</v>
      </c>
      <c r="AB37" s="28">
        <f t="shared" si="21"/>
        <v>15000000</v>
      </c>
      <c r="AC37" s="28">
        <f t="shared" si="22"/>
        <v>525000</v>
      </c>
      <c r="AD37" s="28">
        <f t="shared" si="41"/>
        <v>1077660.060718533</v>
      </c>
      <c r="AE37" s="28">
        <f t="shared" si="23"/>
        <v>3000000</v>
      </c>
      <c r="AF37" s="28">
        <f t="shared" si="24"/>
        <v>120000</v>
      </c>
      <c r="AG37" s="28">
        <f t="shared" si="42"/>
        <v>200532.01214370658</v>
      </c>
      <c r="AH37" s="28">
        <f t="shared" si="25"/>
        <v>0</v>
      </c>
      <c r="AI37" s="28">
        <f t="shared" si="26"/>
        <v>0</v>
      </c>
      <c r="AJ37" s="28">
        <f t="shared" si="43"/>
        <v>0</v>
      </c>
      <c r="AK37" s="28">
        <f t="shared" si="27"/>
        <v>0</v>
      </c>
      <c r="AL37" s="28">
        <f t="shared" si="28"/>
        <v>0</v>
      </c>
      <c r="AM37" s="28">
        <f t="shared" si="44"/>
        <v>0</v>
      </c>
      <c r="AN37" s="28">
        <f t="shared" si="29"/>
        <v>0</v>
      </c>
      <c r="AO37" s="28">
        <f t="shared" si="30"/>
        <v>0</v>
      </c>
      <c r="AP37" s="28">
        <f t="shared" si="45"/>
        <v>0</v>
      </c>
      <c r="AQ37" s="4">
        <f t="shared" si="31"/>
        <v>26409400.07735914</v>
      </c>
      <c r="AR37" s="24">
        <f t="shared" si="32"/>
        <v>645000</v>
      </c>
      <c r="AS37" s="24">
        <f t="shared" si="33"/>
        <v>2176686.048768028</v>
      </c>
    </row>
    <row r="38" spans="2:45" ht="12.75">
      <c r="B38" s="33">
        <f t="shared" si="3"/>
        <v>509</v>
      </c>
      <c r="C38" s="23">
        <f t="shared" si="46"/>
        <v>509000000</v>
      </c>
      <c r="D38" s="24">
        <f t="shared" si="34"/>
        <v>2142240.548864029</v>
      </c>
      <c r="E38" s="24">
        <f t="shared" si="35"/>
        <v>685000</v>
      </c>
      <c r="F38" s="25">
        <f t="shared" si="36"/>
        <v>482538612.91461456</v>
      </c>
      <c r="G38" s="70">
        <f t="shared" si="37"/>
        <v>0</v>
      </c>
      <c r="H38" s="6">
        <f t="shared" si="38"/>
        <v>0.04</v>
      </c>
      <c r="I38" s="26">
        <f t="shared" si="4"/>
        <v>-0.11549676420981941</v>
      </c>
      <c r="J38" s="30">
        <f t="shared" si="39"/>
        <v>0.306330048929624</v>
      </c>
      <c r="K38" s="27">
        <f t="shared" si="5"/>
        <v>482538612.91461456</v>
      </c>
      <c r="L38" s="28">
        <f t="shared" si="6"/>
        <v>0</v>
      </c>
      <c r="M38" s="28">
        <f t="shared" si="7"/>
        <v>0</v>
      </c>
      <c r="N38" s="28">
        <f t="shared" si="8"/>
        <v>0</v>
      </c>
      <c r="O38" s="28">
        <f t="shared" si="9"/>
        <v>0</v>
      </c>
      <c r="P38" s="28">
        <f t="shared" si="10"/>
        <v>0</v>
      </c>
      <c r="Q38" s="28">
        <f t="shared" si="11"/>
        <v>0</v>
      </c>
      <c r="R38" s="28">
        <f t="shared" si="12"/>
        <v>0</v>
      </c>
      <c r="S38" s="28">
        <f t="shared" si="13"/>
        <v>0</v>
      </c>
      <c r="T38" s="28">
        <f t="shared" si="14"/>
        <v>0</v>
      </c>
      <c r="U38" s="28">
        <f t="shared" si="15"/>
        <v>0</v>
      </c>
      <c r="V38" s="28">
        <f t="shared" si="16"/>
        <v>0</v>
      </c>
      <c r="W38" s="4">
        <f t="shared" si="17"/>
        <v>482538612.91461456</v>
      </c>
      <c r="X38" s="24">
        <f t="shared" si="18"/>
        <v>0</v>
      </c>
      <c r="Y38" s="27">
        <f t="shared" si="19"/>
        <v>7461387.085385442</v>
      </c>
      <c r="Z38" s="28">
        <f t="shared" si="20"/>
        <v>0</v>
      </c>
      <c r="AA38" s="28">
        <f t="shared" si="40"/>
        <v>797204.4719538871</v>
      </c>
      <c r="AB38" s="28">
        <f t="shared" si="21"/>
        <v>15000000</v>
      </c>
      <c r="AC38" s="28">
        <f t="shared" si="22"/>
        <v>525000</v>
      </c>
      <c r="AD38" s="28">
        <f t="shared" si="41"/>
        <v>1077660.060718533</v>
      </c>
      <c r="AE38" s="28">
        <f t="shared" si="23"/>
        <v>4000000</v>
      </c>
      <c r="AF38" s="28">
        <f t="shared" si="24"/>
        <v>160000</v>
      </c>
      <c r="AG38" s="28">
        <f t="shared" si="42"/>
        <v>267376.0161916088</v>
      </c>
      <c r="AH38" s="28">
        <f t="shared" si="25"/>
        <v>0</v>
      </c>
      <c r="AI38" s="28">
        <f t="shared" si="26"/>
        <v>0</v>
      </c>
      <c r="AJ38" s="28">
        <f t="shared" si="43"/>
        <v>0</v>
      </c>
      <c r="AK38" s="28">
        <f t="shared" si="27"/>
        <v>0</v>
      </c>
      <c r="AL38" s="28">
        <f t="shared" si="28"/>
        <v>0</v>
      </c>
      <c r="AM38" s="28">
        <f t="shared" si="44"/>
        <v>0</v>
      </c>
      <c r="AN38" s="28">
        <f t="shared" si="29"/>
        <v>0</v>
      </c>
      <c r="AO38" s="28">
        <f t="shared" si="30"/>
        <v>0</v>
      </c>
      <c r="AP38" s="28">
        <f t="shared" si="45"/>
        <v>0</v>
      </c>
      <c r="AQ38" s="4">
        <f t="shared" si="31"/>
        <v>26461387.08538544</v>
      </c>
      <c r="AR38" s="24">
        <f t="shared" si="32"/>
        <v>685000</v>
      </c>
      <c r="AS38" s="24">
        <f t="shared" si="33"/>
        <v>2142240.548864029</v>
      </c>
    </row>
    <row r="39" spans="2:45" ht="12.75">
      <c r="B39" s="33">
        <f t="shared" si="3"/>
        <v>510</v>
      </c>
      <c r="C39" s="23">
        <f t="shared" si="46"/>
        <v>510000000</v>
      </c>
      <c r="D39" s="24">
        <f t="shared" si="34"/>
        <v>2107795.048960029</v>
      </c>
      <c r="E39" s="24">
        <f t="shared" si="35"/>
        <v>725000</v>
      </c>
      <c r="F39" s="25">
        <f t="shared" si="36"/>
        <v>483486625.90658826</v>
      </c>
      <c r="G39" s="70">
        <f t="shared" si="37"/>
        <v>0</v>
      </c>
      <c r="H39" s="6">
        <f t="shared" si="38"/>
        <v>0.04</v>
      </c>
      <c r="I39" s="26">
        <f t="shared" si="4"/>
        <v>-0.11549676420981941</v>
      </c>
      <c r="J39" s="30">
        <f t="shared" si="39"/>
        <v>0.306330048929624</v>
      </c>
      <c r="K39" s="27">
        <f t="shared" si="5"/>
        <v>483486625.90658826</v>
      </c>
      <c r="L39" s="28">
        <f t="shared" si="6"/>
        <v>0</v>
      </c>
      <c r="M39" s="28">
        <f t="shared" si="7"/>
        <v>0</v>
      </c>
      <c r="N39" s="28">
        <f t="shared" si="8"/>
        <v>0</v>
      </c>
      <c r="O39" s="28">
        <f t="shared" si="9"/>
        <v>0</v>
      </c>
      <c r="P39" s="28">
        <f t="shared" si="10"/>
        <v>0</v>
      </c>
      <c r="Q39" s="28">
        <f t="shared" si="11"/>
        <v>0</v>
      </c>
      <c r="R39" s="28">
        <f t="shared" si="12"/>
        <v>0</v>
      </c>
      <c r="S39" s="28">
        <f t="shared" si="13"/>
        <v>0</v>
      </c>
      <c r="T39" s="28">
        <f t="shared" si="14"/>
        <v>0</v>
      </c>
      <c r="U39" s="28">
        <f t="shared" si="15"/>
        <v>0</v>
      </c>
      <c r="V39" s="28">
        <f t="shared" si="16"/>
        <v>0</v>
      </c>
      <c r="W39" s="4">
        <f t="shared" si="17"/>
        <v>483486625.90658826</v>
      </c>
      <c r="X39" s="24">
        <f t="shared" si="18"/>
        <v>0</v>
      </c>
      <c r="Y39" s="27">
        <f t="shared" si="19"/>
        <v>6513374.093411744</v>
      </c>
      <c r="Z39" s="28">
        <f t="shared" si="20"/>
        <v>0</v>
      </c>
      <c r="AA39" s="28">
        <f t="shared" si="40"/>
        <v>695914.9680019855</v>
      </c>
      <c r="AB39" s="28">
        <f t="shared" si="21"/>
        <v>15000000</v>
      </c>
      <c r="AC39" s="28">
        <f t="shared" si="22"/>
        <v>525000</v>
      </c>
      <c r="AD39" s="28">
        <f t="shared" si="41"/>
        <v>1077660.060718533</v>
      </c>
      <c r="AE39" s="28">
        <f t="shared" si="23"/>
        <v>5000000</v>
      </c>
      <c r="AF39" s="28">
        <f t="shared" si="24"/>
        <v>200000</v>
      </c>
      <c r="AG39" s="28">
        <f t="shared" si="42"/>
        <v>334220.020239511</v>
      </c>
      <c r="AH39" s="28">
        <f t="shared" si="25"/>
        <v>0</v>
      </c>
      <c r="AI39" s="28">
        <f t="shared" si="26"/>
        <v>0</v>
      </c>
      <c r="AJ39" s="28">
        <f t="shared" si="43"/>
        <v>0</v>
      </c>
      <c r="AK39" s="28">
        <f t="shared" si="27"/>
        <v>0</v>
      </c>
      <c r="AL39" s="28">
        <f t="shared" si="28"/>
        <v>0</v>
      </c>
      <c r="AM39" s="28">
        <f t="shared" si="44"/>
        <v>0</v>
      </c>
      <c r="AN39" s="28">
        <f t="shared" si="29"/>
        <v>0</v>
      </c>
      <c r="AO39" s="28">
        <f t="shared" si="30"/>
        <v>0</v>
      </c>
      <c r="AP39" s="28">
        <f t="shared" si="45"/>
        <v>0</v>
      </c>
      <c r="AQ39" s="4">
        <f t="shared" si="31"/>
        <v>26513374.093411744</v>
      </c>
      <c r="AR39" s="24">
        <f t="shared" si="32"/>
        <v>725000</v>
      </c>
      <c r="AS39" s="24">
        <f t="shared" si="33"/>
        <v>2107795.048960029</v>
      </c>
    </row>
    <row r="40" spans="2:45" ht="12.75">
      <c r="B40" s="33">
        <f t="shared" si="3"/>
        <v>511</v>
      </c>
      <c r="C40" s="23">
        <f t="shared" si="46"/>
        <v>511000000</v>
      </c>
      <c r="D40" s="24">
        <f t="shared" si="34"/>
        <v>2073349.5490560236</v>
      </c>
      <c r="E40" s="24">
        <f t="shared" si="35"/>
        <v>765000</v>
      </c>
      <c r="F40" s="25">
        <f t="shared" si="36"/>
        <v>484434638.898562</v>
      </c>
      <c r="G40" s="70">
        <f t="shared" si="37"/>
        <v>0</v>
      </c>
      <c r="H40" s="6">
        <f t="shared" si="38"/>
        <v>0.04</v>
      </c>
      <c r="I40" s="26">
        <f t="shared" si="4"/>
        <v>-0.11549676420981941</v>
      </c>
      <c r="J40" s="30">
        <f t="shared" si="39"/>
        <v>0.306330048929624</v>
      </c>
      <c r="K40" s="27">
        <f t="shared" si="5"/>
        <v>484434638.898562</v>
      </c>
      <c r="L40" s="28">
        <f t="shared" si="6"/>
        <v>0</v>
      </c>
      <c r="M40" s="28">
        <f t="shared" si="7"/>
        <v>0</v>
      </c>
      <c r="N40" s="28">
        <f t="shared" si="8"/>
        <v>0</v>
      </c>
      <c r="O40" s="28">
        <f t="shared" si="9"/>
        <v>0</v>
      </c>
      <c r="P40" s="28">
        <f t="shared" si="10"/>
        <v>0</v>
      </c>
      <c r="Q40" s="28">
        <f t="shared" si="11"/>
        <v>0</v>
      </c>
      <c r="R40" s="28">
        <f t="shared" si="12"/>
        <v>0</v>
      </c>
      <c r="S40" s="28">
        <f t="shared" si="13"/>
        <v>0</v>
      </c>
      <c r="T40" s="28">
        <f t="shared" si="14"/>
        <v>0</v>
      </c>
      <c r="U40" s="28">
        <f t="shared" si="15"/>
        <v>0</v>
      </c>
      <c r="V40" s="28">
        <f t="shared" si="16"/>
        <v>0</v>
      </c>
      <c r="W40" s="4">
        <f t="shared" si="17"/>
        <v>484434638.898562</v>
      </c>
      <c r="X40" s="24">
        <f t="shared" si="18"/>
        <v>0</v>
      </c>
      <c r="Y40" s="27">
        <f t="shared" si="19"/>
        <v>5565361.101437986</v>
      </c>
      <c r="Z40" s="28">
        <f t="shared" si="20"/>
        <v>0</v>
      </c>
      <c r="AA40" s="28">
        <f t="shared" si="40"/>
        <v>594625.4640500775</v>
      </c>
      <c r="AB40" s="28">
        <f t="shared" si="21"/>
        <v>15000000</v>
      </c>
      <c r="AC40" s="28">
        <f t="shared" si="22"/>
        <v>525000</v>
      </c>
      <c r="AD40" s="28">
        <f t="shared" si="41"/>
        <v>1077660.060718533</v>
      </c>
      <c r="AE40" s="28">
        <f t="shared" si="23"/>
        <v>6000000</v>
      </c>
      <c r="AF40" s="28">
        <f t="shared" si="24"/>
        <v>240000</v>
      </c>
      <c r="AG40" s="28">
        <f t="shared" si="42"/>
        <v>401064.02428741317</v>
      </c>
      <c r="AH40" s="28">
        <f t="shared" si="25"/>
        <v>0</v>
      </c>
      <c r="AI40" s="28">
        <f t="shared" si="26"/>
        <v>0</v>
      </c>
      <c r="AJ40" s="28">
        <f t="shared" si="43"/>
        <v>0</v>
      </c>
      <c r="AK40" s="28">
        <f t="shared" si="27"/>
        <v>0</v>
      </c>
      <c r="AL40" s="28">
        <f t="shared" si="28"/>
        <v>0</v>
      </c>
      <c r="AM40" s="28">
        <f t="shared" si="44"/>
        <v>0</v>
      </c>
      <c r="AN40" s="28">
        <f t="shared" si="29"/>
        <v>0</v>
      </c>
      <c r="AO40" s="28">
        <f t="shared" si="30"/>
        <v>0</v>
      </c>
      <c r="AP40" s="28">
        <f t="shared" si="45"/>
        <v>0</v>
      </c>
      <c r="AQ40" s="4">
        <f t="shared" si="31"/>
        <v>26565361.101437986</v>
      </c>
      <c r="AR40" s="24">
        <f t="shared" si="32"/>
        <v>765000</v>
      </c>
      <c r="AS40" s="24">
        <f t="shared" si="33"/>
        <v>2073349.5490560236</v>
      </c>
    </row>
    <row r="41" spans="2:45" ht="12.75">
      <c r="B41" s="33">
        <f t="shared" si="3"/>
        <v>512</v>
      </c>
      <c r="C41" s="23">
        <f t="shared" si="46"/>
        <v>512000000</v>
      </c>
      <c r="D41" s="24">
        <f t="shared" si="34"/>
        <v>2038904.0491520304</v>
      </c>
      <c r="E41" s="24">
        <f t="shared" si="35"/>
        <v>805000</v>
      </c>
      <c r="F41" s="25">
        <f t="shared" si="36"/>
        <v>485382651.89053565</v>
      </c>
      <c r="G41" s="70">
        <f t="shared" si="37"/>
        <v>0</v>
      </c>
      <c r="H41" s="6">
        <f t="shared" si="38"/>
        <v>0.04</v>
      </c>
      <c r="I41" s="26">
        <f t="shared" si="4"/>
        <v>-0.11549676420981941</v>
      </c>
      <c r="J41" s="30">
        <f t="shared" si="39"/>
        <v>0.306330048929624</v>
      </c>
      <c r="K41" s="27">
        <f t="shared" si="5"/>
        <v>485382651.89053565</v>
      </c>
      <c r="L41" s="28">
        <f t="shared" si="6"/>
        <v>0</v>
      </c>
      <c r="M41" s="28">
        <f t="shared" si="7"/>
        <v>0</v>
      </c>
      <c r="N41" s="28">
        <f t="shared" si="8"/>
        <v>0</v>
      </c>
      <c r="O41" s="28">
        <f t="shared" si="9"/>
        <v>0</v>
      </c>
      <c r="P41" s="28">
        <f t="shared" si="10"/>
        <v>0</v>
      </c>
      <c r="Q41" s="28">
        <f t="shared" si="11"/>
        <v>0</v>
      </c>
      <c r="R41" s="28">
        <f t="shared" si="12"/>
        <v>0</v>
      </c>
      <c r="S41" s="28">
        <f t="shared" si="13"/>
        <v>0</v>
      </c>
      <c r="T41" s="28">
        <f t="shared" si="14"/>
        <v>0</v>
      </c>
      <c r="U41" s="28">
        <f t="shared" si="15"/>
        <v>0</v>
      </c>
      <c r="V41" s="28">
        <f t="shared" si="16"/>
        <v>0</v>
      </c>
      <c r="W41" s="4">
        <f t="shared" si="17"/>
        <v>485382651.89053565</v>
      </c>
      <c r="X41" s="24">
        <f t="shared" si="18"/>
        <v>0</v>
      </c>
      <c r="Y41" s="27">
        <f t="shared" si="19"/>
        <v>4617348.109464347</v>
      </c>
      <c r="Z41" s="28">
        <f t="shared" si="20"/>
        <v>0</v>
      </c>
      <c r="AA41" s="28">
        <f t="shared" si="40"/>
        <v>493335.9600981822</v>
      </c>
      <c r="AB41" s="28">
        <f t="shared" si="21"/>
        <v>15000000</v>
      </c>
      <c r="AC41" s="28">
        <f t="shared" si="22"/>
        <v>525000</v>
      </c>
      <c r="AD41" s="28">
        <f t="shared" si="41"/>
        <v>1077660.060718533</v>
      </c>
      <c r="AE41" s="28">
        <f t="shared" si="23"/>
        <v>7000000</v>
      </c>
      <c r="AF41" s="28">
        <f t="shared" si="24"/>
        <v>280000</v>
      </c>
      <c r="AG41" s="28">
        <f t="shared" si="42"/>
        <v>467908.02833531535</v>
      </c>
      <c r="AH41" s="28">
        <f t="shared" si="25"/>
        <v>0</v>
      </c>
      <c r="AI41" s="28">
        <f t="shared" si="26"/>
        <v>0</v>
      </c>
      <c r="AJ41" s="28">
        <f t="shared" si="43"/>
        <v>0</v>
      </c>
      <c r="AK41" s="28">
        <f t="shared" si="27"/>
        <v>0</v>
      </c>
      <c r="AL41" s="28">
        <f t="shared" si="28"/>
        <v>0</v>
      </c>
      <c r="AM41" s="28">
        <f t="shared" si="44"/>
        <v>0</v>
      </c>
      <c r="AN41" s="28">
        <f t="shared" si="29"/>
        <v>0</v>
      </c>
      <c r="AO41" s="28">
        <f t="shared" si="30"/>
        <v>0</v>
      </c>
      <c r="AP41" s="28">
        <f t="shared" si="45"/>
        <v>0</v>
      </c>
      <c r="AQ41" s="4">
        <f t="shared" si="31"/>
        <v>26617348.109464347</v>
      </c>
      <c r="AR41" s="24">
        <f t="shared" si="32"/>
        <v>805000</v>
      </c>
      <c r="AS41" s="24">
        <f t="shared" si="33"/>
        <v>2038904.0491520304</v>
      </c>
    </row>
    <row r="42" spans="2:45" ht="12.75">
      <c r="B42" s="33">
        <f t="shared" si="3"/>
        <v>513</v>
      </c>
      <c r="C42" s="23">
        <f t="shared" si="46"/>
        <v>513000000</v>
      </c>
      <c r="D42" s="24">
        <f t="shared" si="34"/>
        <v>2004458.5492480248</v>
      </c>
      <c r="E42" s="24">
        <f t="shared" si="35"/>
        <v>845000</v>
      </c>
      <c r="F42" s="25">
        <f t="shared" si="36"/>
        <v>486330664.8825094</v>
      </c>
      <c r="G42" s="70">
        <f t="shared" si="37"/>
        <v>0</v>
      </c>
      <c r="H42" s="6">
        <f t="shared" si="38"/>
        <v>0.04</v>
      </c>
      <c r="I42" s="26">
        <f t="shared" si="4"/>
        <v>-0.11549676420981941</v>
      </c>
      <c r="J42" s="30">
        <f t="shared" si="39"/>
        <v>0.306330048929624</v>
      </c>
      <c r="K42" s="27">
        <f t="shared" si="5"/>
        <v>486330664.8825094</v>
      </c>
      <c r="L42" s="28">
        <f t="shared" si="6"/>
        <v>0</v>
      </c>
      <c r="M42" s="28">
        <f t="shared" si="7"/>
        <v>0</v>
      </c>
      <c r="N42" s="28">
        <f t="shared" si="8"/>
        <v>0</v>
      </c>
      <c r="O42" s="28">
        <f t="shared" si="9"/>
        <v>0</v>
      </c>
      <c r="P42" s="28">
        <f t="shared" si="10"/>
        <v>0</v>
      </c>
      <c r="Q42" s="28">
        <f t="shared" si="11"/>
        <v>0</v>
      </c>
      <c r="R42" s="28">
        <f t="shared" si="12"/>
        <v>0</v>
      </c>
      <c r="S42" s="28">
        <f t="shared" si="13"/>
        <v>0</v>
      </c>
      <c r="T42" s="28">
        <f t="shared" si="14"/>
        <v>0</v>
      </c>
      <c r="U42" s="28">
        <f t="shared" si="15"/>
        <v>0</v>
      </c>
      <c r="V42" s="28">
        <f t="shared" si="16"/>
        <v>0</v>
      </c>
      <c r="W42" s="4">
        <f t="shared" si="17"/>
        <v>486330664.8825094</v>
      </c>
      <c r="X42" s="24">
        <f t="shared" si="18"/>
        <v>0</v>
      </c>
      <c r="Y42" s="27">
        <f t="shared" si="19"/>
        <v>3669335.1174905896</v>
      </c>
      <c r="Z42" s="28">
        <f t="shared" si="20"/>
        <v>0</v>
      </c>
      <c r="AA42" s="28">
        <f t="shared" si="40"/>
        <v>392046.45614627417</v>
      </c>
      <c r="AB42" s="28">
        <f t="shared" si="21"/>
        <v>15000000</v>
      </c>
      <c r="AC42" s="28">
        <f t="shared" si="22"/>
        <v>525000</v>
      </c>
      <c r="AD42" s="28">
        <f t="shared" si="41"/>
        <v>1077660.060718533</v>
      </c>
      <c r="AE42" s="28">
        <f t="shared" si="23"/>
        <v>8000000</v>
      </c>
      <c r="AF42" s="28">
        <f t="shared" si="24"/>
        <v>320000</v>
      </c>
      <c r="AG42" s="28">
        <f t="shared" si="42"/>
        <v>534752.0323832176</v>
      </c>
      <c r="AH42" s="28">
        <f t="shared" si="25"/>
        <v>0</v>
      </c>
      <c r="AI42" s="28">
        <f t="shared" si="26"/>
        <v>0</v>
      </c>
      <c r="AJ42" s="28">
        <f t="shared" si="43"/>
        <v>0</v>
      </c>
      <c r="AK42" s="28">
        <f t="shared" si="27"/>
        <v>0</v>
      </c>
      <c r="AL42" s="28">
        <f t="shared" si="28"/>
        <v>0</v>
      </c>
      <c r="AM42" s="28">
        <f t="shared" si="44"/>
        <v>0</v>
      </c>
      <c r="AN42" s="28">
        <f t="shared" si="29"/>
        <v>0</v>
      </c>
      <c r="AO42" s="28">
        <f t="shared" si="30"/>
        <v>0</v>
      </c>
      <c r="AP42" s="28">
        <f t="shared" si="45"/>
        <v>0</v>
      </c>
      <c r="AQ42" s="4">
        <f t="shared" si="31"/>
        <v>26669335.11749059</v>
      </c>
      <c r="AR42" s="24">
        <f t="shared" si="32"/>
        <v>845000</v>
      </c>
      <c r="AS42" s="24">
        <f t="shared" si="33"/>
        <v>2004458.5492480248</v>
      </c>
    </row>
    <row r="43" spans="2:45" ht="12.75">
      <c r="B43" s="33">
        <f t="shared" si="3"/>
        <v>514</v>
      </c>
      <c r="C43" s="23">
        <f t="shared" si="46"/>
        <v>514000000</v>
      </c>
      <c r="D43" s="24">
        <f t="shared" si="34"/>
        <v>1970013.049344025</v>
      </c>
      <c r="E43" s="24">
        <f t="shared" si="35"/>
        <v>885000</v>
      </c>
      <c r="F43" s="25">
        <f t="shared" si="36"/>
        <v>487278677.8744831</v>
      </c>
      <c r="G43" s="70">
        <f t="shared" si="37"/>
        <v>0</v>
      </c>
      <c r="H43" s="6">
        <f t="shared" si="38"/>
        <v>0.04</v>
      </c>
      <c r="I43" s="26">
        <f t="shared" si="4"/>
        <v>-0.11549676420981941</v>
      </c>
      <c r="J43" s="30">
        <f t="shared" si="39"/>
        <v>0.306330048929624</v>
      </c>
      <c r="K43" s="27">
        <f t="shared" si="5"/>
        <v>487278677.8744831</v>
      </c>
      <c r="L43" s="28">
        <f t="shared" si="6"/>
        <v>0</v>
      </c>
      <c r="M43" s="28">
        <f t="shared" si="7"/>
        <v>0</v>
      </c>
      <c r="N43" s="28">
        <f t="shared" si="8"/>
        <v>0</v>
      </c>
      <c r="O43" s="28">
        <f t="shared" si="9"/>
        <v>0</v>
      </c>
      <c r="P43" s="28">
        <f t="shared" si="10"/>
        <v>0</v>
      </c>
      <c r="Q43" s="28">
        <f t="shared" si="11"/>
        <v>0</v>
      </c>
      <c r="R43" s="28">
        <f t="shared" si="12"/>
        <v>0</v>
      </c>
      <c r="S43" s="28">
        <f t="shared" si="13"/>
        <v>0</v>
      </c>
      <c r="T43" s="28">
        <f t="shared" si="14"/>
        <v>0</v>
      </c>
      <c r="U43" s="28">
        <f t="shared" si="15"/>
        <v>0</v>
      </c>
      <c r="V43" s="28">
        <f t="shared" si="16"/>
        <v>0</v>
      </c>
      <c r="W43" s="4">
        <f t="shared" si="17"/>
        <v>487278677.8744831</v>
      </c>
      <c r="X43" s="24">
        <f t="shared" si="18"/>
        <v>0</v>
      </c>
      <c r="Y43" s="27">
        <f t="shared" si="19"/>
        <v>2721322.1255168915</v>
      </c>
      <c r="Z43" s="28">
        <f t="shared" si="20"/>
        <v>0</v>
      </c>
      <c r="AA43" s="28">
        <f t="shared" si="40"/>
        <v>290756.9521943725</v>
      </c>
      <c r="AB43" s="28">
        <f t="shared" si="21"/>
        <v>15000000</v>
      </c>
      <c r="AC43" s="28">
        <f t="shared" si="22"/>
        <v>525000</v>
      </c>
      <c r="AD43" s="28">
        <f t="shared" si="41"/>
        <v>1077660.060718533</v>
      </c>
      <c r="AE43" s="28">
        <f t="shared" si="23"/>
        <v>9000000</v>
      </c>
      <c r="AF43" s="28">
        <f t="shared" si="24"/>
        <v>360000</v>
      </c>
      <c r="AG43" s="28">
        <f t="shared" si="42"/>
        <v>601596.0364311198</v>
      </c>
      <c r="AH43" s="28">
        <f t="shared" si="25"/>
        <v>0</v>
      </c>
      <c r="AI43" s="28">
        <f t="shared" si="26"/>
        <v>0</v>
      </c>
      <c r="AJ43" s="28">
        <f t="shared" si="43"/>
        <v>0</v>
      </c>
      <c r="AK43" s="28">
        <f t="shared" si="27"/>
        <v>0</v>
      </c>
      <c r="AL43" s="28">
        <f t="shared" si="28"/>
        <v>0</v>
      </c>
      <c r="AM43" s="28">
        <f t="shared" si="44"/>
        <v>0</v>
      </c>
      <c r="AN43" s="28">
        <f t="shared" si="29"/>
        <v>0</v>
      </c>
      <c r="AO43" s="28">
        <f t="shared" si="30"/>
        <v>0</v>
      </c>
      <c r="AP43" s="28">
        <f t="shared" si="45"/>
        <v>0</v>
      </c>
      <c r="AQ43" s="4">
        <f t="shared" si="31"/>
        <v>26721322.12551689</v>
      </c>
      <c r="AR43" s="24">
        <f t="shared" si="32"/>
        <v>885000</v>
      </c>
      <c r="AS43" s="24">
        <f t="shared" si="33"/>
        <v>1970013.049344025</v>
      </c>
    </row>
    <row r="44" spans="2:45" ht="12.75">
      <c r="B44" s="33">
        <f t="shared" si="3"/>
        <v>515</v>
      </c>
      <c r="C44" s="23">
        <f t="shared" si="46"/>
        <v>515000000</v>
      </c>
      <c r="D44" s="24">
        <f t="shared" si="34"/>
        <v>1935567.5494400319</v>
      </c>
      <c r="E44" s="24">
        <f t="shared" si="35"/>
        <v>925000</v>
      </c>
      <c r="F44" s="25">
        <f t="shared" si="36"/>
        <v>488226690.86645675</v>
      </c>
      <c r="G44" s="70">
        <f t="shared" si="37"/>
        <v>0</v>
      </c>
      <c r="H44" s="6">
        <f t="shared" si="38"/>
        <v>0.04</v>
      </c>
      <c r="I44" s="26">
        <f t="shared" si="4"/>
        <v>-0.11549676420981941</v>
      </c>
      <c r="J44" s="30">
        <f t="shared" si="39"/>
        <v>0.306330048929624</v>
      </c>
      <c r="K44" s="27">
        <f t="shared" si="5"/>
        <v>488226690.86645675</v>
      </c>
      <c r="L44" s="28">
        <f t="shared" si="6"/>
        <v>0</v>
      </c>
      <c r="M44" s="28">
        <f t="shared" si="7"/>
        <v>0</v>
      </c>
      <c r="N44" s="28">
        <f t="shared" si="8"/>
        <v>0</v>
      </c>
      <c r="O44" s="28">
        <f t="shared" si="9"/>
        <v>0</v>
      </c>
      <c r="P44" s="28">
        <f t="shared" si="10"/>
        <v>0</v>
      </c>
      <c r="Q44" s="28">
        <f t="shared" si="11"/>
        <v>0</v>
      </c>
      <c r="R44" s="28">
        <f t="shared" si="12"/>
        <v>0</v>
      </c>
      <c r="S44" s="28">
        <f t="shared" si="13"/>
        <v>0</v>
      </c>
      <c r="T44" s="28">
        <f t="shared" si="14"/>
        <v>0</v>
      </c>
      <c r="U44" s="28">
        <f t="shared" si="15"/>
        <v>0</v>
      </c>
      <c r="V44" s="28">
        <f t="shared" si="16"/>
        <v>0</v>
      </c>
      <c r="W44" s="4">
        <f t="shared" si="17"/>
        <v>488226690.86645675</v>
      </c>
      <c r="X44" s="24">
        <f t="shared" si="18"/>
        <v>0</v>
      </c>
      <c r="Y44" s="27">
        <f t="shared" si="19"/>
        <v>1773309.133543253</v>
      </c>
      <c r="Z44" s="28">
        <f t="shared" si="20"/>
        <v>0</v>
      </c>
      <c r="AA44" s="28">
        <f t="shared" si="40"/>
        <v>189467.44824247723</v>
      </c>
      <c r="AB44" s="28">
        <f t="shared" si="21"/>
        <v>15000000</v>
      </c>
      <c r="AC44" s="28">
        <f t="shared" si="22"/>
        <v>525000</v>
      </c>
      <c r="AD44" s="28">
        <f t="shared" si="41"/>
        <v>1077660.060718533</v>
      </c>
      <c r="AE44" s="28">
        <f t="shared" si="23"/>
        <v>10000000</v>
      </c>
      <c r="AF44" s="28">
        <f t="shared" si="24"/>
        <v>400000</v>
      </c>
      <c r="AG44" s="28">
        <f t="shared" si="42"/>
        <v>668440.040479022</v>
      </c>
      <c r="AH44" s="28">
        <f t="shared" si="25"/>
        <v>0</v>
      </c>
      <c r="AI44" s="28">
        <f t="shared" si="26"/>
        <v>0</v>
      </c>
      <c r="AJ44" s="28">
        <f t="shared" si="43"/>
        <v>0</v>
      </c>
      <c r="AK44" s="28">
        <f t="shared" si="27"/>
        <v>0</v>
      </c>
      <c r="AL44" s="28">
        <f t="shared" si="28"/>
        <v>0</v>
      </c>
      <c r="AM44" s="28">
        <f t="shared" si="44"/>
        <v>0</v>
      </c>
      <c r="AN44" s="28">
        <f t="shared" si="29"/>
        <v>0</v>
      </c>
      <c r="AO44" s="28">
        <f t="shared" si="30"/>
        <v>0</v>
      </c>
      <c r="AP44" s="28">
        <f t="shared" si="45"/>
        <v>0</v>
      </c>
      <c r="AQ44" s="4">
        <f t="shared" si="31"/>
        <v>26773309.133543253</v>
      </c>
      <c r="AR44" s="24">
        <f t="shared" si="32"/>
        <v>925000</v>
      </c>
      <c r="AS44" s="24">
        <f t="shared" si="33"/>
        <v>1935567.5494400319</v>
      </c>
    </row>
    <row r="45" spans="2:45" ht="12.75">
      <c r="B45" s="33">
        <f t="shared" si="3"/>
        <v>516</v>
      </c>
      <c r="C45" s="23">
        <f t="shared" si="46"/>
        <v>516000000</v>
      </c>
      <c r="D45" s="24">
        <f t="shared" si="34"/>
        <v>1901122.0495360263</v>
      </c>
      <c r="E45" s="24">
        <f t="shared" si="35"/>
        <v>965000</v>
      </c>
      <c r="F45" s="25">
        <f t="shared" si="36"/>
        <v>489174703.8584305</v>
      </c>
      <c r="G45" s="70">
        <f t="shared" si="37"/>
        <v>0</v>
      </c>
      <c r="H45" s="6">
        <f t="shared" si="38"/>
        <v>0.04</v>
      </c>
      <c r="I45" s="26">
        <f t="shared" si="4"/>
        <v>-0.11549676420981941</v>
      </c>
      <c r="J45" s="30">
        <f t="shared" si="39"/>
        <v>0.306330048929624</v>
      </c>
      <c r="K45" s="27">
        <f t="shared" si="5"/>
        <v>489174703.8584305</v>
      </c>
      <c r="L45" s="28">
        <f t="shared" si="6"/>
        <v>0</v>
      </c>
      <c r="M45" s="28">
        <f t="shared" si="7"/>
        <v>0</v>
      </c>
      <c r="N45" s="28">
        <f t="shared" si="8"/>
        <v>0</v>
      </c>
      <c r="O45" s="28">
        <f t="shared" si="9"/>
        <v>0</v>
      </c>
      <c r="P45" s="28">
        <f t="shared" si="10"/>
        <v>0</v>
      </c>
      <c r="Q45" s="28">
        <f t="shared" si="11"/>
        <v>0</v>
      </c>
      <c r="R45" s="28">
        <f t="shared" si="12"/>
        <v>0</v>
      </c>
      <c r="S45" s="28">
        <f t="shared" si="13"/>
        <v>0</v>
      </c>
      <c r="T45" s="28">
        <f t="shared" si="14"/>
        <v>0</v>
      </c>
      <c r="U45" s="28">
        <f t="shared" si="15"/>
        <v>0</v>
      </c>
      <c r="V45" s="28">
        <f t="shared" si="16"/>
        <v>0</v>
      </c>
      <c r="W45" s="4">
        <f t="shared" si="17"/>
        <v>489174703.8584305</v>
      </c>
      <c r="X45" s="24">
        <f t="shared" si="18"/>
        <v>0</v>
      </c>
      <c r="Y45" s="27">
        <f t="shared" si="19"/>
        <v>825296.1415694952</v>
      </c>
      <c r="Z45" s="28">
        <f t="shared" si="20"/>
        <v>0</v>
      </c>
      <c r="AA45" s="28">
        <f t="shared" si="40"/>
        <v>88177.9442905692</v>
      </c>
      <c r="AB45" s="28">
        <f t="shared" si="21"/>
        <v>15000000</v>
      </c>
      <c r="AC45" s="28">
        <f t="shared" si="22"/>
        <v>525000</v>
      </c>
      <c r="AD45" s="28">
        <f t="shared" si="41"/>
        <v>1077660.060718533</v>
      </c>
      <c r="AE45" s="28">
        <f t="shared" si="23"/>
        <v>11000000</v>
      </c>
      <c r="AF45" s="28">
        <f t="shared" si="24"/>
        <v>440000</v>
      </c>
      <c r="AG45" s="28">
        <f t="shared" si="42"/>
        <v>735284.0445269241</v>
      </c>
      <c r="AH45" s="28">
        <f t="shared" si="25"/>
        <v>0</v>
      </c>
      <c r="AI45" s="28">
        <f t="shared" si="26"/>
        <v>0</v>
      </c>
      <c r="AJ45" s="28">
        <f t="shared" si="43"/>
        <v>0</v>
      </c>
      <c r="AK45" s="28">
        <f t="shared" si="27"/>
        <v>0</v>
      </c>
      <c r="AL45" s="28">
        <f t="shared" si="28"/>
        <v>0</v>
      </c>
      <c r="AM45" s="28">
        <f t="shared" si="44"/>
        <v>0</v>
      </c>
      <c r="AN45" s="28">
        <f t="shared" si="29"/>
        <v>0</v>
      </c>
      <c r="AO45" s="28">
        <f t="shared" si="30"/>
        <v>0</v>
      </c>
      <c r="AP45" s="28">
        <f t="shared" si="45"/>
        <v>0</v>
      </c>
      <c r="AQ45" s="4">
        <f t="shared" si="31"/>
        <v>26825296.141569495</v>
      </c>
      <c r="AR45" s="24">
        <f t="shared" si="32"/>
        <v>965000</v>
      </c>
      <c r="AS45" s="24">
        <f t="shared" si="33"/>
        <v>1901122.0495360263</v>
      </c>
    </row>
    <row r="46" spans="2:45" ht="12.75">
      <c r="B46" s="33">
        <f t="shared" si="3"/>
        <v>517</v>
      </c>
      <c r="C46" s="23">
        <f t="shared" si="46"/>
        <v>517000000</v>
      </c>
      <c r="D46" s="24">
        <f t="shared" si="34"/>
        <v>1866676.549632033</v>
      </c>
      <c r="E46" s="24">
        <f t="shared" si="35"/>
        <v>1005000</v>
      </c>
      <c r="F46" s="25">
        <f t="shared" si="36"/>
        <v>490122716.85040414</v>
      </c>
      <c r="G46" s="70">
        <f t="shared" si="37"/>
        <v>0</v>
      </c>
      <c r="H46" s="6">
        <f t="shared" si="38"/>
        <v>0.04</v>
      </c>
      <c r="I46" s="26">
        <f t="shared" si="4"/>
        <v>-0.11549676420981941</v>
      </c>
      <c r="J46" s="30">
        <f t="shared" si="39"/>
        <v>0.306330048929624</v>
      </c>
      <c r="K46" s="27">
        <f t="shared" si="5"/>
        <v>490000000</v>
      </c>
      <c r="L46" s="28">
        <f t="shared" si="6"/>
        <v>0</v>
      </c>
      <c r="M46" s="28">
        <f t="shared" si="7"/>
        <v>122716.85040414333</v>
      </c>
      <c r="N46" s="28">
        <f t="shared" si="8"/>
        <v>4295.089764145017</v>
      </c>
      <c r="O46" s="28">
        <f t="shared" si="9"/>
        <v>0</v>
      </c>
      <c r="P46" s="28">
        <f t="shared" si="10"/>
        <v>0</v>
      </c>
      <c r="Q46" s="28">
        <f t="shared" si="11"/>
        <v>0</v>
      </c>
      <c r="R46" s="28">
        <f t="shared" si="12"/>
        <v>0</v>
      </c>
      <c r="S46" s="28">
        <f t="shared" si="13"/>
        <v>0</v>
      </c>
      <c r="T46" s="28">
        <f t="shared" si="14"/>
        <v>0</v>
      </c>
      <c r="U46" s="28">
        <f t="shared" si="15"/>
        <v>0</v>
      </c>
      <c r="V46" s="28">
        <f t="shared" si="16"/>
        <v>0</v>
      </c>
      <c r="W46" s="4">
        <f t="shared" si="17"/>
        <v>490122716.85040414</v>
      </c>
      <c r="X46" s="24">
        <f t="shared" si="18"/>
        <v>4295.089764145017</v>
      </c>
      <c r="Y46" s="27">
        <f t="shared" si="19"/>
        <v>0</v>
      </c>
      <c r="Z46" s="28">
        <f t="shared" si="20"/>
        <v>0</v>
      </c>
      <c r="AA46" s="28">
        <f t="shared" si="40"/>
        <v>0</v>
      </c>
      <c r="AB46" s="28">
        <f t="shared" si="21"/>
        <v>14877283.149595857</v>
      </c>
      <c r="AC46" s="28">
        <f t="shared" si="22"/>
        <v>520704.91023585503</v>
      </c>
      <c r="AD46" s="28">
        <f t="shared" si="41"/>
        <v>1068843.5908213519</v>
      </c>
      <c r="AE46" s="28">
        <f t="shared" si="23"/>
        <v>12000000</v>
      </c>
      <c r="AF46" s="28">
        <f t="shared" si="24"/>
        <v>480000</v>
      </c>
      <c r="AG46" s="28">
        <f t="shared" si="42"/>
        <v>802128.0485748263</v>
      </c>
      <c r="AH46" s="28">
        <f t="shared" si="25"/>
        <v>0</v>
      </c>
      <c r="AI46" s="28">
        <f t="shared" si="26"/>
        <v>0</v>
      </c>
      <c r="AJ46" s="28">
        <f t="shared" si="43"/>
        <v>0</v>
      </c>
      <c r="AK46" s="28">
        <f t="shared" si="27"/>
        <v>0</v>
      </c>
      <c r="AL46" s="28">
        <f t="shared" si="28"/>
        <v>0</v>
      </c>
      <c r="AM46" s="28">
        <f t="shared" si="44"/>
        <v>0</v>
      </c>
      <c r="AN46" s="28">
        <f t="shared" si="29"/>
        <v>0</v>
      </c>
      <c r="AO46" s="28">
        <f t="shared" si="30"/>
        <v>0</v>
      </c>
      <c r="AP46" s="28">
        <f t="shared" si="45"/>
        <v>0</v>
      </c>
      <c r="AQ46" s="4">
        <f t="shared" si="31"/>
        <v>26877283.149595857</v>
      </c>
      <c r="AR46" s="24">
        <f t="shared" si="32"/>
        <v>1000704.910235855</v>
      </c>
      <c r="AS46" s="24">
        <f t="shared" si="33"/>
        <v>1870971.639396178</v>
      </c>
    </row>
    <row r="47" spans="2:45" ht="12.75">
      <c r="B47" s="33">
        <f t="shared" si="3"/>
        <v>518</v>
      </c>
      <c r="C47" s="23">
        <f t="shared" si="46"/>
        <v>518000000</v>
      </c>
      <c r="D47" s="24">
        <f t="shared" si="34"/>
        <v>1832231.0497280273</v>
      </c>
      <c r="E47" s="24">
        <f t="shared" si="35"/>
        <v>1045000</v>
      </c>
      <c r="F47" s="25">
        <f t="shared" si="36"/>
        <v>491070729.8423779</v>
      </c>
      <c r="G47" s="70">
        <f t="shared" si="37"/>
        <v>0</v>
      </c>
      <c r="H47" s="6">
        <f t="shared" si="38"/>
        <v>0.04</v>
      </c>
      <c r="I47" s="26">
        <f t="shared" si="4"/>
        <v>-0.11549676420981941</v>
      </c>
      <c r="J47" s="30">
        <f t="shared" si="39"/>
        <v>0.306330048929624</v>
      </c>
      <c r="K47" s="27">
        <f t="shared" si="5"/>
        <v>490000000</v>
      </c>
      <c r="L47" s="28">
        <f t="shared" si="6"/>
        <v>0</v>
      </c>
      <c r="M47" s="28">
        <f t="shared" si="7"/>
        <v>1070729.842377901</v>
      </c>
      <c r="N47" s="28">
        <f t="shared" si="8"/>
        <v>37475.54448322654</v>
      </c>
      <c r="O47" s="28">
        <f t="shared" si="9"/>
        <v>0</v>
      </c>
      <c r="P47" s="28">
        <f t="shared" si="10"/>
        <v>0</v>
      </c>
      <c r="Q47" s="28">
        <f t="shared" si="11"/>
        <v>0</v>
      </c>
      <c r="R47" s="28">
        <f t="shared" si="12"/>
        <v>0</v>
      </c>
      <c r="S47" s="28">
        <f t="shared" si="13"/>
        <v>0</v>
      </c>
      <c r="T47" s="28">
        <f t="shared" si="14"/>
        <v>0</v>
      </c>
      <c r="U47" s="28">
        <f t="shared" si="15"/>
        <v>0</v>
      </c>
      <c r="V47" s="28">
        <f t="shared" si="16"/>
        <v>0</v>
      </c>
      <c r="W47" s="4">
        <f t="shared" si="17"/>
        <v>491070729.8423779</v>
      </c>
      <c r="X47" s="24">
        <f t="shared" si="18"/>
        <v>37475.54448322654</v>
      </c>
      <c r="Y47" s="27">
        <f t="shared" si="19"/>
        <v>0</v>
      </c>
      <c r="Z47" s="28">
        <f t="shared" si="20"/>
        <v>0</v>
      </c>
      <c r="AA47" s="28">
        <f t="shared" si="40"/>
        <v>0</v>
      </c>
      <c r="AB47" s="28">
        <f t="shared" si="21"/>
        <v>13929270.157622099</v>
      </c>
      <c r="AC47" s="28">
        <f t="shared" si="22"/>
        <v>487524.4555167735</v>
      </c>
      <c r="AD47" s="28">
        <f t="shared" si="41"/>
        <v>1000734.5415885254</v>
      </c>
      <c r="AE47" s="28">
        <f t="shared" si="23"/>
        <v>13000000</v>
      </c>
      <c r="AF47" s="28">
        <f t="shared" si="24"/>
        <v>520000</v>
      </c>
      <c r="AG47" s="28">
        <f t="shared" si="42"/>
        <v>868972.0526227285</v>
      </c>
      <c r="AH47" s="28">
        <f t="shared" si="25"/>
        <v>0</v>
      </c>
      <c r="AI47" s="28">
        <f t="shared" si="26"/>
        <v>0</v>
      </c>
      <c r="AJ47" s="28">
        <f t="shared" si="43"/>
        <v>0</v>
      </c>
      <c r="AK47" s="28">
        <f t="shared" si="27"/>
        <v>0</v>
      </c>
      <c r="AL47" s="28">
        <f t="shared" si="28"/>
        <v>0</v>
      </c>
      <c r="AM47" s="28">
        <f t="shared" si="44"/>
        <v>0</v>
      </c>
      <c r="AN47" s="28">
        <f t="shared" si="29"/>
        <v>0</v>
      </c>
      <c r="AO47" s="28">
        <f t="shared" si="30"/>
        <v>0</v>
      </c>
      <c r="AP47" s="28">
        <f t="shared" si="45"/>
        <v>0</v>
      </c>
      <c r="AQ47" s="4">
        <f t="shared" si="31"/>
        <v>26929270.1576221</v>
      </c>
      <c r="AR47" s="24">
        <f t="shared" si="32"/>
        <v>1007524.4555167735</v>
      </c>
      <c r="AS47" s="24">
        <f t="shared" si="33"/>
        <v>1869706.5942112538</v>
      </c>
    </row>
    <row r="48" spans="2:45" ht="12.75">
      <c r="B48" s="33">
        <f t="shared" si="3"/>
        <v>519</v>
      </c>
      <c r="C48" s="23">
        <f t="shared" si="46"/>
        <v>519000000</v>
      </c>
      <c r="D48" s="24">
        <f t="shared" si="34"/>
        <v>1797785.5498240278</v>
      </c>
      <c r="E48" s="24">
        <f t="shared" si="35"/>
        <v>1085000</v>
      </c>
      <c r="F48" s="25">
        <f t="shared" si="36"/>
        <v>492018742.8343516</v>
      </c>
      <c r="G48" s="70">
        <f t="shared" si="37"/>
        <v>0</v>
      </c>
      <c r="H48" s="6">
        <f t="shared" si="38"/>
        <v>0.04</v>
      </c>
      <c r="I48" s="26">
        <f t="shared" si="4"/>
        <v>-0.11549676420981941</v>
      </c>
      <c r="J48" s="30">
        <f t="shared" si="39"/>
        <v>0.306330048929624</v>
      </c>
      <c r="K48" s="27">
        <f t="shared" si="5"/>
        <v>490000000</v>
      </c>
      <c r="L48" s="28">
        <f t="shared" si="6"/>
        <v>0</v>
      </c>
      <c r="M48" s="28">
        <f t="shared" si="7"/>
        <v>2018742.8343515992</v>
      </c>
      <c r="N48" s="28">
        <f t="shared" si="8"/>
        <v>70655.99920230597</v>
      </c>
      <c r="O48" s="28">
        <f t="shared" si="9"/>
        <v>0</v>
      </c>
      <c r="P48" s="28">
        <f t="shared" si="10"/>
        <v>0</v>
      </c>
      <c r="Q48" s="28">
        <f t="shared" si="11"/>
        <v>0</v>
      </c>
      <c r="R48" s="28">
        <f t="shared" si="12"/>
        <v>0</v>
      </c>
      <c r="S48" s="28">
        <f t="shared" si="13"/>
        <v>0</v>
      </c>
      <c r="T48" s="28">
        <f t="shared" si="14"/>
        <v>0</v>
      </c>
      <c r="U48" s="28">
        <f t="shared" si="15"/>
        <v>0</v>
      </c>
      <c r="V48" s="28">
        <f t="shared" si="16"/>
        <v>0</v>
      </c>
      <c r="W48" s="4">
        <f t="shared" si="17"/>
        <v>492018742.8343516</v>
      </c>
      <c r="X48" s="24">
        <f t="shared" si="18"/>
        <v>70655.99920230597</v>
      </c>
      <c r="Y48" s="27">
        <f t="shared" si="19"/>
        <v>0</v>
      </c>
      <c r="Z48" s="28">
        <f t="shared" si="20"/>
        <v>0</v>
      </c>
      <c r="AA48" s="28">
        <f t="shared" si="40"/>
        <v>0</v>
      </c>
      <c r="AB48" s="28">
        <f t="shared" si="21"/>
        <v>12981257.1656484</v>
      </c>
      <c r="AC48" s="28">
        <f t="shared" si="22"/>
        <v>454344.0007976941</v>
      </c>
      <c r="AD48" s="28">
        <f t="shared" si="41"/>
        <v>932625.4923557031</v>
      </c>
      <c r="AE48" s="28">
        <f t="shared" si="23"/>
        <v>14000000</v>
      </c>
      <c r="AF48" s="28">
        <f t="shared" si="24"/>
        <v>560000</v>
      </c>
      <c r="AG48" s="28">
        <f t="shared" si="42"/>
        <v>935816.0566706307</v>
      </c>
      <c r="AH48" s="28">
        <f t="shared" si="25"/>
        <v>0</v>
      </c>
      <c r="AI48" s="28">
        <f t="shared" si="26"/>
        <v>0</v>
      </c>
      <c r="AJ48" s="28">
        <f t="shared" si="43"/>
        <v>0</v>
      </c>
      <c r="AK48" s="28">
        <f t="shared" si="27"/>
        <v>0</v>
      </c>
      <c r="AL48" s="28">
        <f t="shared" si="28"/>
        <v>0</v>
      </c>
      <c r="AM48" s="28">
        <f t="shared" si="44"/>
        <v>0</v>
      </c>
      <c r="AN48" s="28">
        <f t="shared" si="29"/>
        <v>0</v>
      </c>
      <c r="AO48" s="28">
        <f t="shared" si="30"/>
        <v>0</v>
      </c>
      <c r="AP48" s="28">
        <f t="shared" si="45"/>
        <v>0</v>
      </c>
      <c r="AQ48" s="4">
        <f t="shared" si="31"/>
        <v>26981257.1656484</v>
      </c>
      <c r="AR48" s="24">
        <f t="shared" si="32"/>
        <v>1014344.0007976941</v>
      </c>
      <c r="AS48" s="24">
        <f t="shared" si="33"/>
        <v>1868441.5490263337</v>
      </c>
    </row>
    <row r="49" spans="2:45" ht="12.75">
      <c r="B49" s="33">
        <f t="shared" si="3"/>
        <v>520</v>
      </c>
      <c r="C49" s="23">
        <f>C48+1000000</f>
        <v>520000000</v>
      </c>
      <c r="D49" s="24">
        <f t="shared" si="34"/>
        <v>1763340.0499200348</v>
      </c>
      <c r="E49" s="24">
        <f t="shared" si="35"/>
        <v>1125000</v>
      </c>
      <c r="F49" s="25">
        <f t="shared" si="36"/>
        <v>492966755.82632524</v>
      </c>
      <c r="G49" s="70">
        <f t="shared" si="37"/>
        <v>0</v>
      </c>
      <c r="H49" s="6">
        <f t="shared" si="38"/>
        <v>0.04</v>
      </c>
      <c r="I49" s="26">
        <f t="shared" si="4"/>
        <v>-0.11549676420981941</v>
      </c>
      <c r="J49" s="30">
        <f t="shared" si="39"/>
        <v>0.306330048929624</v>
      </c>
      <c r="K49" s="27">
        <f t="shared" si="5"/>
        <v>490000000</v>
      </c>
      <c r="L49" s="28">
        <f t="shared" si="6"/>
        <v>0</v>
      </c>
      <c r="M49" s="28">
        <f t="shared" si="7"/>
        <v>2966755.8263252378</v>
      </c>
      <c r="N49" s="28">
        <f t="shared" si="8"/>
        <v>103836.45392138333</v>
      </c>
      <c r="O49" s="28">
        <f t="shared" si="9"/>
        <v>0</v>
      </c>
      <c r="P49" s="28">
        <f t="shared" si="10"/>
        <v>0</v>
      </c>
      <c r="Q49" s="28">
        <f t="shared" si="11"/>
        <v>0</v>
      </c>
      <c r="R49" s="28">
        <f t="shared" si="12"/>
        <v>0</v>
      </c>
      <c r="S49" s="28">
        <f t="shared" si="13"/>
        <v>0</v>
      </c>
      <c r="T49" s="28">
        <f t="shared" si="14"/>
        <v>0</v>
      </c>
      <c r="U49" s="28">
        <f t="shared" si="15"/>
        <v>0</v>
      </c>
      <c r="V49" s="28">
        <f t="shared" si="16"/>
        <v>0</v>
      </c>
      <c r="W49" s="4">
        <f t="shared" si="17"/>
        <v>492966755.82632524</v>
      </c>
      <c r="X49" s="24">
        <f t="shared" si="18"/>
        <v>103836.45392138333</v>
      </c>
      <c r="Y49" s="27">
        <f t="shared" si="19"/>
        <v>0</v>
      </c>
      <c r="Z49" s="28">
        <f t="shared" si="20"/>
        <v>0</v>
      </c>
      <c r="AA49" s="28">
        <f t="shared" si="40"/>
        <v>0</v>
      </c>
      <c r="AB49" s="28">
        <f t="shared" si="21"/>
        <v>12033244.173674762</v>
      </c>
      <c r="AC49" s="28">
        <f t="shared" si="22"/>
        <v>421163.5460786167</v>
      </c>
      <c r="AD49" s="28">
        <f t="shared" si="41"/>
        <v>864516.4431228852</v>
      </c>
      <c r="AE49" s="28">
        <f t="shared" si="23"/>
        <v>15000000</v>
      </c>
      <c r="AF49" s="28">
        <f t="shared" si="24"/>
        <v>600000</v>
      </c>
      <c r="AG49" s="28">
        <f t="shared" si="42"/>
        <v>1002660.0607185329</v>
      </c>
      <c r="AH49" s="28">
        <f t="shared" si="25"/>
        <v>0</v>
      </c>
      <c r="AI49" s="28">
        <f t="shared" si="26"/>
        <v>0</v>
      </c>
      <c r="AJ49" s="28">
        <f t="shared" si="43"/>
        <v>0</v>
      </c>
      <c r="AK49" s="28">
        <f t="shared" si="27"/>
        <v>0</v>
      </c>
      <c r="AL49" s="28">
        <f t="shared" si="28"/>
        <v>0</v>
      </c>
      <c r="AM49" s="28">
        <f t="shared" si="44"/>
        <v>0</v>
      </c>
      <c r="AN49" s="28">
        <f t="shared" si="29"/>
        <v>0</v>
      </c>
      <c r="AO49" s="28">
        <f t="shared" si="30"/>
        <v>0</v>
      </c>
      <c r="AP49" s="28">
        <f t="shared" si="45"/>
        <v>0</v>
      </c>
      <c r="AQ49" s="4">
        <f t="shared" si="31"/>
        <v>27033244.173674762</v>
      </c>
      <c r="AR49" s="24">
        <f t="shared" si="32"/>
        <v>1021163.5460786168</v>
      </c>
      <c r="AS49" s="24">
        <f t="shared" si="33"/>
        <v>1867176.503841418</v>
      </c>
    </row>
    <row r="50" spans="2:45" ht="12.75">
      <c r="B50" s="33">
        <f t="shared" si="3"/>
        <v>521</v>
      </c>
      <c r="C50" s="23">
        <f t="shared" si="46"/>
        <v>521000000</v>
      </c>
      <c r="D50" s="24">
        <f t="shared" si="34"/>
        <v>2136199.5362359923</v>
      </c>
      <c r="E50" s="24">
        <f t="shared" si="35"/>
        <v>1170000.0000000002</v>
      </c>
      <c r="F50" s="25">
        <f t="shared" si="36"/>
        <v>490055825.21267456</v>
      </c>
      <c r="G50" s="70">
        <f t="shared" si="37"/>
        <v>0</v>
      </c>
      <c r="H50" s="6">
        <f t="shared" si="38"/>
        <v>0.045</v>
      </c>
      <c r="I50" s="26">
        <f t="shared" si="4"/>
        <v>-0.12993385973604682</v>
      </c>
      <c r="J50" s="30">
        <f t="shared" si="39"/>
        <v>0.301330048929624</v>
      </c>
      <c r="K50" s="27">
        <f t="shared" si="5"/>
        <v>490000000</v>
      </c>
      <c r="L50" s="28">
        <f t="shared" si="6"/>
        <v>0</v>
      </c>
      <c r="M50" s="28">
        <f t="shared" si="7"/>
        <v>55825.21267455816</v>
      </c>
      <c r="N50" s="28">
        <f t="shared" si="8"/>
        <v>1953.8824436095358</v>
      </c>
      <c r="O50" s="28">
        <f t="shared" si="9"/>
        <v>0</v>
      </c>
      <c r="P50" s="28">
        <f t="shared" si="10"/>
        <v>0</v>
      </c>
      <c r="Q50" s="28">
        <f t="shared" si="11"/>
        <v>0</v>
      </c>
      <c r="R50" s="28">
        <f t="shared" si="12"/>
        <v>0</v>
      </c>
      <c r="S50" s="28">
        <f t="shared" si="13"/>
        <v>0</v>
      </c>
      <c r="T50" s="28">
        <f t="shared" si="14"/>
        <v>0</v>
      </c>
      <c r="U50" s="28">
        <f t="shared" si="15"/>
        <v>0</v>
      </c>
      <c r="V50" s="28">
        <f t="shared" si="16"/>
        <v>0</v>
      </c>
      <c r="W50" s="4">
        <f t="shared" si="17"/>
        <v>490055825.21267456</v>
      </c>
      <c r="X50" s="24">
        <f t="shared" si="18"/>
        <v>1953.8824436095358</v>
      </c>
      <c r="Y50" s="27">
        <f t="shared" si="19"/>
        <v>0</v>
      </c>
      <c r="Z50" s="28">
        <f t="shared" si="20"/>
        <v>0</v>
      </c>
      <c r="AA50" s="28">
        <f t="shared" si="40"/>
        <v>0</v>
      </c>
      <c r="AB50" s="28">
        <f t="shared" si="21"/>
        <v>14944174.787325442</v>
      </c>
      <c r="AC50" s="28">
        <f t="shared" si="22"/>
        <v>523046.1175563905</v>
      </c>
      <c r="AD50" s="28">
        <f t="shared" si="41"/>
        <v>1073649.353913167</v>
      </c>
      <c r="AE50" s="28">
        <f t="shared" si="23"/>
        <v>15000000</v>
      </c>
      <c r="AF50" s="28">
        <f t="shared" si="24"/>
        <v>600000</v>
      </c>
      <c r="AG50" s="28">
        <f t="shared" si="42"/>
        <v>1002660.0607185329</v>
      </c>
      <c r="AH50" s="28">
        <f t="shared" si="25"/>
        <v>1000000</v>
      </c>
      <c r="AI50" s="28">
        <f t="shared" si="26"/>
        <v>45000</v>
      </c>
      <c r="AJ50" s="28">
        <f t="shared" si="43"/>
        <v>61844.00404790219</v>
      </c>
      <c r="AK50" s="28">
        <f t="shared" si="27"/>
        <v>0</v>
      </c>
      <c r="AL50" s="28">
        <f t="shared" si="28"/>
        <v>0</v>
      </c>
      <c r="AM50" s="28">
        <f t="shared" si="44"/>
        <v>0</v>
      </c>
      <c r="AN50" s="28">
        <f t="shared" si="29"/>
        <v>0</v>
      </c>
      <c r="AO50" s="28">
        <f t="shared" si="30"/>
        <v>0</v>
      </c>
      <c r="AP50" s="28">
        <f t="shared" si="45"/>
        <v>0</v>
      </c>
      <c r="AQ50" s="4">
        <f t="shared" si="31"/>
        <v>30944174.78732544</v>
      </c>
      <c r="AR50" s="24">
        <f t="shared" si="32"/>
        <v>1168046.1175563906</v>
      </c>
      <c r="AS50" s="24">
        <f t="shared" si="33"/>
        <v>2138153.418679602</v>
      </c>
    </row>
    <row r="51" spans="2:45" ht="12.75">
      <c r="B51" s="33">
        <f aca="true" t="shared" si="47" ref="B51:B114">C51/1000000</f>
        <v>522</v>
      </c>
      <c r="C51" s="23">
        <f t="shared" si="46"/>
        <v>522000000</v>
      </c>
      <c r="D51" s="24">
        <f t="shared" si="34"/>
        <v>2097545.4086663853</v>
      </c>
      <c r="E51" s="24">
        <f t="shared" si="35"/>
        <v>1215000</v>
      </c>
      <c r="F51" s="25">
        <f t="shared" si="36"/>
        <v>490996431.403102</v>
      </c>
      <c r="G51" s="70">
        <f t="shared" si="37"/>
        <v>0</v>
      </c>
      <c r="H51" s="6">
        <f t="shared" si="38"/>
        <v>0.045</v>
      </c>
      <c r="I51" s="26">
        <f aca="true" t="shared" si="48" ref="I51:I114">-H51/$H$4</f>
        <v>-0.12993385973604682</v>
      </c>
      <c r="J51" s="30">
        <f t="shared" si="39"/>
        <v>0.301330048929624</v>
      </c>
      <c r="K51" s="27">
        <f aca="true" t="shared" si="49" ref="K51:K75">IF(F51&gt;$E$4,$E$4,F51)</f>
        <v>490000000</v>
      </c>
      <c r="L51" s="28">
        <f aca="true" t="shared" si="50" ref="L51:L114">K51*$F$4</f>
        <v>0</v>
      </c>
      <c r="M51" s="28">
        <f aca="true" t="shared" si="51" ref="M51:M75">IF(F51&lt;$D$5,0,IF(F51&gt;$E$5,($E$5-$E$4),((F51-$E$4))))</f>
        <v>996431.4031019807</v>
      </c>
      <c r="N51" s="28">
        <f aca="true" t="shared" si="52" ref="N51:N114">M51*$F$5</f>
        <v>34875.099108569324</v>
      </c>
      <c r="O51" s="28">
        <f aca="true" t="shared" si="53" ref="O51:O75">IF(F51&lt;$D$6,0,IF(F51&gt;$E$6,($E$6-$E$5),((F51-$E$5))))</f>
        <v>0</v>
      </c>
      <c r="P51" s="28">
        <f aca="true" t="shared" si="54" ref="P51:P114">O51*$F$6</f>
        <v>0</v>
      </c>
      <c r="Q51" s="28">
        <f aca="true" t="shared" si="55" ref="Q51:Q75">IF(F51&lt;$D$7,0,IF(F51&gt;$E$7,($E$7-$E$6),((F51-$E$6))))</f>
        <v>0</v>
      </c>
      <c r="R51" s="28">
        <f aca="true" t="shared" si="56" ref="R51:R114">Q51*$F$7</f>
        <v>0</v>
      </c>
      <c r="S51" s="28">
        <f aca="true" t="shared" si="57" ref="S51:S75">IF(F51&lt;$D$8,0,IF(F51&gt;$E$8,($E$8-$E$7),((F51-$E$7))))</f>
        <v>0</v>
      </c>
      <c r="T51" s="28">
        <f aca="true" t="shared" si="58" ref="T51:T114">S51*$F$8</f>
        <v>0</v>
      </c>
      <c r="U51" s="28">
        <f aca="true" t="shared" si="59" ref="U51:U75">IF(F51&lt;$D$9,0,IF(F51&gt;$E$9,($E$9-$E$8),((F51-$E$8))))</f>
        <v>0</v>
      </c>
      <c r="V51" s="28">
        <f aca="true" t="shared" si="60" ref="V51:V114">U51*$F$9</f>
        <v>0</v>
      </c>
      <c r="W51" s="4">
        <f aca="true" t="shared" si="61" ref="W51:W75">K51+M51+O51+Q51+S51+U51</f>
        <v>490996431.403102</v>
      </c>
      <c r="X51" s="24">
        <f aca="true" t="shared" si="62" ref="X51:X75">L51+N51+P51+R51+T51+V51</f>
        <v>34875.099108569324</v>
      </c>
      <c r="Y51" s="27">
        <f aca="true" t="shared" si="63" ref="Y51:Y75">(IF(C51&gt;$E$4,$E$4,C51))-K51</f>
        <v>0</v>
      </c>
      <c r="Z51" s="28">
        <f aca="true" t="shared" si="64" ref="Z51:Z114">Y51*$F$4</f>
        <v>0</v>
      </c>
      <c r="AA51" s="28">
        <f t="shared" si="40"/>
        <v>0</v>
      </c>
      <c r="AB51" s="28">
        <f aca="true" t="shared" si="65" ref="AB51:AB75">(IF(C51&lt;$D$5,0,IF(C51&gt;$E$5,($E$5-$E$4),((C51-$E$4)))))-M51</f>
        <v>14003568.59689802</v>
      </c>
      <c r="AC51" s="28">
        <f aca="true" t="shared" si="66" ref="AC51:AC114">AB51*$F$5</f>
        <v>490124.90089143073</v>
      </c>
      <c r="AD51" s="28">
        <f t="shared" si="41"/>
        <v>1006072.4389606174</v>
      </c>
      <c r="AE51" s="28">
        <f aca="true" t="shared" si="67" ref="AE51:AE75">(IF(C51&lt;$D$6,0,IF(C51&gt;$E$6,($E$6-$E$5),((C51-$E$5)))))-O51</f>
        <v>15000000</v>
      </c>
      <c r="AF51" s="28">
        <f aca="true" t="shared" si="68" ref="AF51:AF114">AE51*$F$6</f>
        <v>600000</v>
      </c>
      <c r="AG51" s="28">
        <f t="shared" si="42"/>
        <v>1002660.0607185329</v>
      </c>
      <c r="AH51" s="28">
        <f aca="true" t="shared" si="69" ref="AH51:AH75">(IF(C51&lt;$D$7,0,IF(C51&gt;$E$7,($E$7-$E$6),((C51-$E$6)))))-Q51</f>
        <v>2000000</v>
      </c>
      <c r="AI51" s="28">
        <f aca="true" t="shared" si="70" ref="AI51:AI114">AH51*$F$7</f>
        <v>90000</v>
      </c>
      <c r="AJ51" s="28">
        <f t="shared" si="43"/>
        <v>123688.00809580438</v>
      </c>
      <c r="AK51" s="28">
        <f aca="true" t="shared" si="71" ref="AK51:AK75">(IF(C51&lt;$D$8,0,IF(C51&gt;$E$8,($E$8-$E$7),((C51-$E$7)))))-S51</f>
        <v>0</v>
      </c>
      <c r="AL51" s="28">
        <f aca="true" t="shared" si="72" ref="AL51:AL114">AK51*$F$8</f>
        <v>0</v>
      </c>
      <c r="AM51" s="28">
        <f t="shared" si="44"/>
        <v>0</v>
      </c>
      <c r="AN51" s="28">
        <f aca="true" t="shared" si="73" ref="AN51:AN75">(IF(C51&lt;$D$9,0,IF(C51&gt;$E$9,($E$9-$E$8),((C51-$E$8)))))-U51</f>
        <v>0</v>
      </c>
      <c r="AO51" s="28">
        <f aca="true" t="shared" si="74" ref="AO51:AO114">AN51*$F$9</f>
        <v>0</v>
      </c>
      <c r="AP51" s="28">
        <f t="shared" si="45"/>
        <v>0</v>
      </c>
      <c r="AQ51" s="4">
        <f aca="true" t="shared" si="75" ref="AQ51:AQ75">Y51+AB51+AE51+AH51+AK51+AN51</f>
        <v>31003568.59689802</v>
      </c>
      <c r="AR51" s="24">
        <f aca="true" t="shared" si="76" ref="AR51:AR75">Z51+AC51+AF51+AI51+AL51+AO51</f>
        <v>1180124.9008914307</v>
      </c>
      <c r="AS51" s="24">
        <f aca="true" t="shared" si="77" ref="AS51:AS75">AA51+AD51+AG51+AJ51+AM51+AP51</f>
        <v>2132420.5077749547</v>
      </c>
    </row>
    <row r="52" spans="2:45" ht="12.75">
      <c r="B52" s="33">
        <f t="shared" si="47"/>
        <v>523</v>
      </c>
      <c r="C52" s="23">
        <f t="shared" si="46"/>
        <v>523000000</v>
      </c>
      <c r="D52" s="24">
        <f t="shared" si="34"/>
        <v>2058891.2810967783</v>
      </c>
      <c r="E52" s="24">
        <f t="shared" si="35"/>
        <v>1260000</v>
      </c>
      <c r="F52" s="25">
        <f t="shared" si="36"/>
        <v>491937037.5935294</v>
      </c>
      <c r="G52" s="70">
        <f t="shared" si="37"/>
        <v>0</v>
      </c>
      <c r="H52" s="6">
        <f t="shared" si="38"/>
        <v>0.045</v>
      </c>
      <c r="I52" s="26">
        <f t="shared" si="48"/>
        <v>-0.12993385973604682</v>
      </c>
      <c r="J52" s="30">
        <f t="shared" si="39"/>
        <v>0.301330048929624</v>
      </c>
      <c r="K52" s="27">
        <f t="shared" si="49"/>
        <v>490000000</v>
      </c>
      <c r="L52" s="28">
        <f t="shared" si="50"/>
        <v>0</v>
      </c>
      <c r="M52" s="28">
        <f t="shared" si="51"/>
        <v>1937037.5935294032</v>
      </c>
      <c r="N52" s="28">
        <f t="shared" si="52"/>
        <v>67796.31577352912</v>
      </c>
      <c r="O52" s="28">
        <f t="shared" si="53"/>
        <v>0</v>
      </c>
      <c r="P52" s="28">
        <f t="shared" si="54"/>
        <v>0</v>
      </c>
      <c r="Q52" s="28">
        <f t="shared" si="55"/>
        <v>0</v>
      </c>
      <c r="R52" s="28">
        <f t="shared" si="56"/>
        <v>0</v>
      </c>
      <c r="S52" s="28">
        <f t="shared" si="57"/>
        <v>0</v>
      </c>
      <c r="T52" s="28">
        <f t="shared" si="58"/>
        <v>0</v>
      </c>
      <c r="U52" s="28">
        <f t="shared" si="59"/>
        <v>0</v>
      </c>
      <c r="V52" s="28">
        <f t="shared" si="60"/>
        <v>0</v>
      </c>
      <c r="W52" s="4">
        <f t="shared" si="61"/>
        <v>491937037.5935294</v>
      </c>
      <c r="X52" s="24">
        <f t="shared" si="62"/>
        <v>67796.31577352912</v>
      </c>
      <c r="Y52" s="27">
        <f t="shared" si="63"/>
        <v>0</v>
      </c>
      <c r="Z52" s="28">
        <f t="shared" si="64"/>
        <v>0</v>
      </c>
      <c r="AA52" s="28">
        <f t="shared" si="40"/>
        <v>0</v>
      </c>
      <c r="AB52" s="28">
        <f t="shared" si="65"/>
        <v>13062962.406470597</v>
      </c>
      <c r="AC52" s="28">
        <f t="shared" si="66"/>
        <v>457203.68422647094</v>
      </c>
      <c r="AD52" s="28">
        <f t="shared" si="41"/>
        <v>938495.5240080678</v>
      </c>
      <c r="AE52" s="28">
        <f t="shared" si="67"/>
        <v>15000000</v>
      </c>
      <c r="AF52" s="28">
        <f t="shared" si="68"/>
        <v>600000</v>
      </c>
      <c r="AG52" s="28">
        <f t="shared" si="42"/>
        <v>1002660.0607185329</v>
      </c>
      <c r="AH52" s="28">
        <f t="shared" si="69"/>
        <v>3000000</v>
      </c>
      <c r="AI52" s="28">
        <f t="shared" si="70"/>
        <v>135000</v>
      </c>
      <c r="AJ52" s="28">
        <f t="shared" si="43"/>
        <v>185532.01214370658</v>
      </c>
      <c r="AK52" s="28">
        <f t="shared" si="71"/>
        <v>0</v>
      </c>
      <c r="AL52" s="28">
        <f t="shared" si="72"/>
        <v>0</v>
      </c>
      <c r="AM52" s="28">
        <f t="shared" si="44"/>
        <v>0</v>
      </c>
      <c r="AN52" s="28">
        <f t="shared" si="73"/>
        <v>0</v>
      </c>
      <c r="AO52" s="28">
        <f t="shared" si="74"/>
        <v>0</v>
      </c>
      <c r="AP52" s="28">
        <f t="shared" si="45"/>
        <v>0</v>
      </c>
      <c r="AQ52" s="4">
        <f t="shared" si="75"/>
        <v>31062962.406470597</v>
      </c>
      <c r="AR52" s="24">
        <f t="shared" si="76"/>
        <v>1192203.684226471</v>
      </c>
      <c r="AS52" s="24">
        <f t="shared" si="77"/>
        <v>2126687.5968703073</v>
      </c>
    </row>
    <row r="53" spans="2:45" ht="12.75">
      <c r="B53" s="33">
        <f t="shared" si="47"/>
        <v>524</v>
      </c>
      <c r="C53" s="23">
        <f t="shared" si="46"/>
        <v>524000000</v>
      </c>
      <c r="D53" s="24">
        <f t="shared" si="34"/>
        <v>2020237.1535271774</v>
      </c>
      <c r="E53" s="24">
        <f t="shared" si="35"/>
        <v>1305000</v>
      </c>
      <c r="F53" s="25">
        <f t="shared" si="36"/>
        <v>492877643.78395677</v>
      </c>
      <c r="G53" s="70">
        <f t="shared" si="37"/>
        <v>0</v>
      </c>
      <c r="H53" s="6">
        <f t="shared" si="38"/>
        <v>0.045</v>
      </c>
      <c r="I53" s="26">
        <f t="shared" si="48"/>
        <v>-0.12993385973604682</v>
      </c>
      <c r="J53" s="30">
        <f t="shared" si="39"/>
        <v>0.301330048929624</v>
      </c>
      <c r="K53" s="27">
        <f t="shared" si="49"/>
        <v>490000000</v>
      </c>
      <c r="L53" s="28">
        <f t="shared" si="50"/>
        <v>0</v>
      </c>
      <c r="M53" s="28">
        <f t="shared" si="51"/>
        <v>2877643.783956766</v>
      </c>
      <c r="N53" s="28">
        <f t="shared" si="52"/>
        <v>100717.53243848683</v>
      </c>
      <c r="O53" s="28">
        <f t="shared" si="53"/>
        <v>0</v>
      </c>
      <c r="P53" s="28">
        <f t="shared" si="54"/>
        <v>0</v>
      </c>
      <c r="Q53" s="28">
        <f t="shared" si="55"/>
        <v>0</v>
      </c>
      <c r="R53" s="28">
        <f t="shared" si="56"/>
        <v>0</v>
      </c>
      <c r="S53" s="28">
        <f t="shared" si="57"/>
        <v>0</v>
      </c>
      <c r="T53" s="28">
        <f t="shared" si="58"/>
        <v>0</v>
      </c>
      <c r="U53" s="28">
        <f t="shared" si="59"/>
        <v>0</v>
      </c>
      <c r="V53" s="28">
        <f t="shared" si="60"/>
        <v>0</v>
      </c>
      <c r="W53" s="4">
        <f t="shared" si="61"/>
        <v>492877643.78395677</v>
      </c>
      <c r="X53" s="24">
        <f t="shared" si="62"/>
        <v>100717.53243848683</v>
      </c>
      <c r="Y53" s="27">
        <f t="shared" si="63"/>
        <v>0</v>
      </c>
      <c r="Z53" s="28">
        <f t="shared" si="64"/>
        <v>0</v>
      </c>
      <c r="AA53" s="28">
        <f t="shared" si="40"/>
        <v>0</v>
      </c>
      <c r="AB53" s="28">
        <f t="shared" si="65"/>
        <v>12122356.216043234</v>
      </c>
      <c r="AC53" s="28">
        <f t="shared" si="66"/>
        <v>424282.46756151324</v>
      </c>
      <c r="AD53" s="28">
        <f t="shared" si="41"/>
        <v>870918.6090555225</v>
      </c>
      <c r="AE53" s="28">
        <f t="shared" si="67"/>
        <v>15000000</v>
      </c>
      <c r="AF53" s="28">
        <f t="shared" si="68"/>
        <v>600000</v>
      </c>
      <c r="AG53" s="28">
        <f t="shared" si="42"/>
        <v>1002660.0607185329</v>
      </c>
      <c r="AH53" s="28">
        <f t="shared" si="69"/>
        <v>4000000</v>
      </c>
      <c r="AI53" s="28">
        <f t="shared" si="70"/>
        <v>180000</v>
      </c>
      <c r="AJ53" s="28">
        <f t="shared" si="43"/>
        <v>247376.01619160877</v>
      </c>
      <c r="AK53" s="28">
        <f t="shared" si="71"/>
        <v>0</v>
      </c>
      <c r="AL53" s="28">
        <f t="shared" si="72"/>
        <v>0</v>
      </c>
      <c r="AM53" s="28">
        <f t="shared" si="44"/>
        <v>0</v>
      </c>
      <c r="AN53" s="28">
        <f t="shared" si="73"/>
        <v>0</v>
      </c>
      <c r="AO53" s="28">
        <f t="shared" si="74"/>
        <v>0</v>
      </c>
      <c r="AP53" s="28">
        <f t="shared" si="45"/>
        <v>0</v>
      </c>
      <c r="AQ53" s="4">
        <f t="shared" si="75"/>
        <v>31122356.216043234</v>
      </c>
      <c r="AR53" s="24">
        <f t="shared" si="76"/>
        <v>1204282.4675615132</v>
      </c>
      <c r="AS53" s="24">
        <f t="shared" si="77"/>
        <v>2120954.685965664</v>
      </c>
    </row>
    <row r="54" spans="2:45" ht="12.75">
      <c r="B54" s="33">
        <f t="shared" si="47"/>
        <v>525</v>
      </c>
      <c r="C54" s="23">
        <f t="shared" si="46"/>
        <v>525000000</v>
      </c>
      <c r="D54" s="24">
        <f t="shared" si="34"/>
        <v>1981583.0259575704</v>
      </c>
      <c r="E54" s="24">
        <f t="shared" si="35"/>
        <v>1350000</v>
      </c>
      <c r="F54" s="25">
        <f t="shared" si="36"/>
        <v>493818249.9743842</v>
      </c>
      <c r="G54" s="70">
        <f t="shared" si="37"/>
        <v>0</v>
      </c>
      <c r="H54" s="6">
        <f t="shared" si="38"/>
        <v>0.045</v>
      </c>
      <c r="I54" s="26">
        <f t="shared" si="48"/>
        <v>-0.12993385973604682</v>
      </c>
      <c r="J54" s="30">
        <f t="shared" si="39"/>
        <v>0.301330048929624</v>
      </c>
      <c r="K54" s="27">
        <f t="shared" si="49"/>
        <v>490000000</v>
      </c>
      <c r="L54" s="28">
        <f t="shared" si="50"/>
        <v>0</v>
      </c>
      <c r="M54" s="28">
        <f t="shared" si="51"/>
        <v>3818249.9743841887</v>
      </c>
      <c r="N54" s="28">
        <f t="shared" si="52"/>
        <v>133638.7491034466</v>
      </c>
      <c r="O54" s="28">
        <f t="shared" si="53"/>
        <v>0</v>
      </c>
      <c r="P54" s="28">
        <f t="shared" si="54"/>
        <v>0</v>
      </c>
      <c r="Q54" s="28">
        <f t="shared" si="55"/>
        <v>0</v>
      </c>
      <c r="R54" s="28">
        <f t="shared" si="56"/>
        <v>0</v>
      </c>
      <c r="S54" s="28">
        <f t="shared" si="57"/>
        <v>0</v>
      </c>
      <c r="T54" s="28">
        <f t="shared" si="58"/>
        <v>0</v>
      </c>
      <c r="U54" s="28">
        <f t="shared" si="59"/>
        <v>0</v>
      </c>
      <c r="V54" s="28">
        <f t="shared" si="60"/>
        <v>0</v>
      </c>
      <c r="W54" s="4">
        <f t="shared" si="61"/>
        <v>493818249.9743842</v>
      </c>
      <c r="X54" s="24">
        <f t="shared" si="62"/>
        <v>133638.7491034466</v>
      </c>
      <c r="Y54" s="27">
        <f t="shared" si="63"/>
        <v>0</v>
      </c>
      <c r="Z54" s="28">
        <f t="shared" si="64"/>
        <v>0</v>
      </c>
      <c r="AA54" s="28">
        <f t="shared" si="40"/>
        <v>0</v>
      </c>
      <c r="AB54" s="28">
        <f t="shared" si="65"/>
        <v>11181750.025615811</v>
      </c>
      <c r="AC54" s="28">
        <f t="shared" si="66"/>
        <v>391361.25089655345</v>
      </c>
      <c r="AD54" s="28">
        <f t="shared" si="41"/>
        <v>803341.6941029729</v>
      </c>
      <c r="AE54" s="28">
        <f t="shared" si="67"/>
        <v>15000000</v>
      </c>
      <c r="AF54" s="28">
        <f t="shared" si="68"/>
        <v>600000</v>
      </c>
      <c r="AG54" s="28">
        <f t="shared" si="42"/>
        <v>1002660.0607185329</v>
      </c>
      <c r="AH54" s="28">
        <f t="shared" si="69"/>
        <v>5000000</v>
      </c>
      <c r="AI54" s="28">
        <f t="shared" si="70"/>
        <v>225000</v>
      </c>
      <c r="AJ54" s="28">
        <f t="shared" si="43"/>
        <v>309220.0202395109</v>
      </c>
      <c r="AK54" s="28">
        <f t="shared" si="71"/>
        <v>0</v>
      </c>
      <c r="AL54" s="28">
        <f t="shared" si="72"/>
        <v>0</v>
      </c>
      <c r="AM54" s="28">
        <f t="shared" si="44"/>
        <v>0</v>
      </c>
      <c r="AN54" s="28">
        <f t="shared" si="73"/>
        <v>0</v>
      </c>
      <c r="AO54" s="28">
        <f t="shared" si="74"/>
        <v>0</v>
      </c>
      <c r="AP54" s="28">
        <f t="shared" si="45"/>
        <v>0</v>
      </c>
      <c r="AQ54" s="4">
        <f t="shared" si="75"/>
        <v>31181750.02561581</v>
      </c>
      <c r="AR54" s="24">
        <f t="shared" si="76"/>
        <v>1216361.2508965535</v>
      </c>
      <c r="AS54" s="24">
        <f t="shared" si="77"/>
        <v>2115221.775061017</v>
      </c>
    </row>
    <row r="55" spans="2:45" ht="12.75">
      <c r="B55" s="33">
        <f t="shared" si="47"/>
        <v>526</v>
      </c>
      <c r="C55" s="23">
        <f t="shared" si="46"/>
        <v>526000000</v>
      </c>
      <c r="D55" s="24">
        <f t="shared" si="34"/>
        <v>1942928.8983879695</v>
      </c>
      <c r="E55" s="24">
        <f t="shared" si="35"/>
        <v>1395000</v>
      </c>
      <c r="F55" s="25">
        <f t="shared" si="36"/>
        <v>494758856.16481155</v>
      </c>
      <c r="G55" s="70">
        <f t="shared" si="37"/>
        <v>0</v>
      </c>
      <c r="H55" s="6">
        <f t="shared" si="38"/>
        <v>0.045</v>
      </c>
      <c r="I55" s="26">
        <f t="shared" si="48"/>
        <v>-0.12993385973604682</v>
      </c>
      <c r="J55" s="30">
        <f t="shared" si="39"/>
        <v>0.301330048929624</v>
      </c>
      <c r="K55" s="27">
        <f t="shared" si="49"/>
        <v>490000000</v>
      </c>
      <c r="L55" s="28">
        <f t="shared" si="50"/>
        <v>0</v>
      </c>
      <c r="M55" s="28">
        <f t="shared" si="51"/>
        <v>4758856.164811552</v>
      </c>
      <c r="N55" s="28">
        <f t="shared" si="52"/>
        <v>166559.96576840433</v>
      </c>
      <c r="O55" s="28">
        <f t="shared" si="53"/>
        <v>0</v>
      </c>
      <c r="P55" s="28">
        <f t="shared" si="54"/>
        <v>0</v>
      </c>
      <c r="Q55" s="28">
        <f t="shared" si="55"/>
        <v>0</v>
      </c>
      <c r="R55" s="28">
        <f t="shared" si="56"/>
        <v>0</v>
      </c>
      <c r="S55" s="28">
        <f t="shared" si="57"/>
        <v>0</v>
      </c>
      <c r="T55" s="28">
        <f t="shared" si="58"/>
        <v>0</v>
      </c>
      <c r="U55" s="28">
        <f t="shared" si="59"/>
        <v>0</v>
      </c>
      <c r="V55" s="28">
        <f t="shared" si="60"/>
        <v>0</v>
      </c>
      <c r="W55" s="4">
        <f t="shared" si="61"/>
        <v>494758856.16481155</v>
      </c>
      <c r="X55" s="24">
        <f t="shared" si="62"/>
        <v>166559.96576840433</v>
      </c>
      <c r="Y55" s="27">
        <f t="shared" si="63"/>
        <v>0</v>
      </c>
      <c r="Z55" s="28">
        <f t="shared" si="64"/>
        <v>0</v>
      </c>
      <c r="AA55" s="28">
        <f t="shared" si="40"/>
        <v>0</v>
      </c>
      <c r="AB55" s="28">
        <f t="shared" si="65"/>
        <v>10241143.835188448</v>
      </c>
      <c r="AC55" s="28">
        <f t="shared" si="66"/>
        <v>358440.03423159575</v>
      </c>
      <c r="AD55" s="28">
        <f t="shared" si="41"/>
        <v>735764.7791504276</v>
      </c>
      <c r="AE55" s="28">
        <f t="shared" si="67"/>
        <v>15000000</v>
      </c>
      <c r="AF55" s="28">
        <f t="shared" si="68"/>
        <v>600000</v>
      </c>
      <c r="AG55" s="28">
        <f t="shared" si="42"/>
        <v>1002660.0607185329</v>
      </c>
      <c r="AH55" s="28">
        <f t="shared" si="69"/>
        <v>6000000</v>
      </c>
      <c r="AI55" s="28">
        <f t="shared" si="70"/>
        <v>270000</v>
      </c>
      <c r="AJ55" s="28">
        <f t="shared" si="43"/>
        <v>371064.02428741317</v>
      </c>
      <c r="AK55" s="28">
        <f t="shared" si="71"/>
        <v>0</v>
      </c>
      <c r="AL55" s="28">
        <f t="shared" si="72"/>
        <v>0</v>
      </c>
      <c r="AM55" s="28">
        <f t="shared" si="44"/>
        <v>0</v>
      </c>
      <c r="AN55" s="28">
        <f t="shared" si="73"/>
        <v>0</v>
      </c>
      <c r="AO55" s="28">
        <f t="shared" si="74"/>
        <v>0</v>
      </c>
      <c r="AP55" s="28">
        <f t="shared" si="45"/>
        <v>0</v>
      </c>
      <c r="AQ55" s="4">
        <f t="shared" si="75"/>
        <v>31241143.83518845</v>
      </c>
      <c r="AR55" s="24">
        <f t="shared" si="76"/>
        <v>1228440.0342315957</v>
      </c>
      <c r="AS55" s="24">
        <f t="shared" si="77"/>
        <v>2109488.864156374</v>
      </c>
    </row>
    <row r="56" spans="2:45" ht="12.75">
      <c r="B56" s="33">
        <f t="shared" si="47"/>
        <v>527</v>
      </c>
      <c r="C56" s="23">
        <f t="shared" si="46"/>
        <v>527000000</v>
      </c>
      <c r="D56" s="24">
        <f t="shared" si="34"/>
        <v>1904274.770818362</v>
      </c>
      <c r="E56" s="24">
        <f t="shared" si="35"/>
        <v>1440000</v>
      </c>
      <c r="F56" s="25">
        <f t="shared" si="36"/>
        <v>495699462.355239</v>
      </c>
      <c r="G56" s="70">
        <f t="shared" si="37"/>
        <v>0</v>
      </c>
      <c r="H56" s="6">
        <f t="shared" si="38"/>
        <v>0.045</v>
      </c>
      <c r="I56" s="26">
        <f t="shared" si="48"/>
        <v>-0.12993385973604682</v>
      </c>
      <c r="J56" s="30">
        <f t="shared" si="39"/>
        <v>0.301330048929624</v>
      </c>
      <c r="K56" s="27">
        <f t="shared" si="49"/>
        <v>490000000</v>
      </c>
      <c r="L56" s="28">
        <f t="shared" si="50"/>
        <v>0</v>
      </c>
      <c r="M56" s="28">
        <f t="shared" si="51"/>
        <v>5699462.355238974</v>
      </c>
      <c r="N56" s="28">
        <f t="shared" si="52"/>
        <v>199481.1824333641</v>
      </c>
      <c r="O56" s="28">
        <f t="shared" si="53"/>
        <v>0</v>
      </c>
      <c r="P56" s="28">
        <f t="shared" si="54"/>
        <v>0</v>
      </c>
      <c r="Q56" s="28">
        <f t="shared" si="55"/>
        <v>0</v>
      </c>
      <c r="R56" s="28">
        <f t="shared" si="56"/>
        <v>0</v>
      </c>
      <c r="S56" s="28">
        <f t="shared" si="57"/>
        <v>0</v>
      </c>
      <c r="T56" s="28">
        <f t="shared" si="58"/>
        <v>0</v>
      </c>
      <c r="U56" s="28">
        <f t="shared" si="59"/>
        <v>0</v>
      </c>
      <c r="V56" s="28">
        <f t="shared" si="60"/>
        <v>0</v>
      </c>
      <c r="W56" s="4">
        <f t="shared" si="61"/>
        <v>495699462.355239</v>
      </c>
      <c r="X56" s="24">
        <f t="shared" si="62"/>
        <v>199481.1824333641</v>
      </c>
      <c r="Y56" s="27">
        <f t="shared" si="63"/>
        <v>0</v>
      </c>
      <c r="Z56" s="28">
        <f t="shared" si="64"/>
        <v>0</v>
      </c>
      <c r="AA56" s="28">
        <f t="shared" si="40"/>
        <v>0</v>
      </c>
      <c r="AB56" s="28">
        <f t="shared" si="65"/>
        <v>9300537.644761026</v>
      </c>
      <c r="AC56" s="28">
        <f t="shared" si="66"/>
        <v>325518.81756663596</v>
      </c>
      <c r="AD56" s="28">
        <f t="shared" si="41"/>
        <v>668187.8641978779</v>
      </c>
      <c r="AE56" s="28">
        <f t="shared" si="67"/>
        <v>15000000</v>
      </c>
      <c r="AF56" s="28">
        <f t="shared" si="68"/>
        <v>600000</v>
      </c>
      <c r="AG56" s="28">
        <f t="shared" si="42"/>
        <v>1002660.0607185329</v>
      </c>
      <c r="AH56" s="28">
        <f t="shared" si="69"/>
        <v>7000000</v>
      </c>
      <c r="AI56" s="28">
        <f t="shared" si="70"/>
        <v>315000</v>
      </c>
      <c r="AJ56" s="28">
        <f t="shared" si="43"/>
        <v>432908.02833531535</v>
      </c>
      <c r="AK56" s="28">
        <f t="shared" si="71"/>
        <v>0</v>
      </c>
      <c r="AL56" s="28">
        <f t="shared" si="72"/>
        <v>0</v>
      </c>
      <c r="AM56" s="28">
        <f t="shared" si="44"/>
        <v>0</v>
      </c>
      <c r="AN56" s="28">
        <f t="shared" si="73"/>
        <v>0</v>
      </c>
      <c r="AO56" s="28">
        <f t="shared" si="74"/>
        <v>0</v>
      </c>
      <c r="AP56" s="28">
        <f t="shared" si="45"/>
        <v>0</v>
      </c>
      <c r="AQ56" s="4">
        <f t="shared" si="75"/>
        <v>31300537.644761026</v>
      </c>
      <c r="AR56" s="24">
        <f t="shared" si="76"/>
        <v>1240518.817566636</v>
      </c>
      <c r="AS56" s="24">
        <f t="shared" si="77"/>
        <v>2103755.953251726</v>
      </c>
    </row>
    <row r="57" spans="2:45" ht="12.75">
      <c r="B57" s="33">
        <f t="shared" si="47"/>
        <v>528</v>
      </c>
      <c r="C57" s="23">
        <f t="shared" si="46"/>
        <v>528000000</v>
      </c>
      <c r="D57" s="24">
        <f t="shared" si="34"/>
        <v>1865620.643248761</v>
      </c>
      <c r="E57" s="24">
        <f t="shared" si="35"/>
        <v>1485000</v>
      </c>
      <c r="F57" s="25">
        <f t="shared" si="36"/>
        <v>496640068.54566634</v>
      </c>
      <c r="G57" s="70">
        <f t="shared" si="37"/>
        <v>0</v>
      </c>
      <c r="H57" s="6">
        <f t="shared" si="38"/>
        <v>0.045</v>
      </c>
      <c r="I57" s="26">
        <f t="shared" si="48"/>
        <v>-0.12993385973604682</v>
      </c>
      <c r="J57" s="30">
        <f t="shared" si="39"/>
        <v>0.301330048929624</v>
      </c>
      <c r="K57" s="27">
        <f t="shared" si="49"/>
        <v>490000000</v>
      </c>
      <c r="L57" s="28">
        <f t="shared" si="50"/>
        <v>0</v>
      </c>
      <c r="M57" s="28">
        <f t="shared" si="51"/>
        <v>6640068.545666337</v>
      </c>
      <c r="N57" s="28">
        <f t="shared" si="52"/>
        <v>232402.39909832182</v>
      </c>
      <c r="O57" s="28">
        <f t="shared" si="53"/>
        <v>0</v>
      </c>
      <c r="P57" s="28">
        <f t="shared" si="54"/>
        <v>0</v>
      </c>
      <c r="Q57" s="28">
        <f t="shared" si="55"/>
        <v>0</v>
      </c>
      <c r="R57" s="28">
        <f t="shared" si="56"/>
        <v>0</v>
      </c>
      <c r="S57" s="28">
        <f t="shared" si="57"/>
        <v>0</v>
      </c>
      <c r="T57" s="28">
        <f t="shared" si="58"/>
        <v>0</v>
      </c>
      <c r="U57" s="28">
        <f t="shared" si="59"/>
        <v>0</v>
      </c>
      <c r="V57" s="28">
        <f t="shared" si="60"/>
        <v>0</v>
      </c>
      <c r="W57" s="4">
        <f t="shared" si="61"/>
        <v>496640068.54566634</v>
      </c>
      <c r="X57" s="24">
        <f t="shared" si="62"/>
        <v>232402.39909832182</v>
      </c>
      <c r="Y57" s="27">
        <f t="shared" si="63"/>
        <v>0</v>
      </c>
      <c r="Z57" s="28">
        <f t="shared" si="64"/>
        <v>0</v>
      </c>
      <c r="AA57" s="28">
        <f t="shared" si="40"/>
        <v>0</v>
      </c>
      <c r="AB57" s="28">
        <f t="shared" si="65"/>
        <v>8359931.454333663</v>
      </c>
      <c r="AC57" s="28">
        <f t="shared" si="66"/>
        <v>292597.6009016782</v>
      </c>
      <c r="AD57" s="28">
        <f t="shared" si="41"/>
        <v>600610.9492453326</v>
      </c>
      <c r="AE57" s="28">
        <f t="shared" si="67"/>
        <v>15000000</v>
      </c>
      <c r="AF57" s="28">
        <f t="shared" si="68"/>
        <v>600000</v>
      </c>
      <c r="AG57" s="28">
        <f t="shared" si="42"/>
        <v>1002660.0607185329</v>
      </c>
      <c r="AH57" s="28">
        <f t="shared" si="69"/>
        <v>8000000</v>
      </c>
      <c r="AI57" s="28">
        <f t="shared" si="70"/>
        <v>360000</v>
      </c>
      <c r="AJ57" s="28">
        <f t="shared" si="43"/>
        <v>494752.03238321753</v>
      </c>
      <c r="AK57" s="28">
        <f t="shared" si="71"/>
        <v>0</v>
      </c>
      <c r="AL57" s="28">
        <f t="shared" si="72"/>
        <v>0</v>
      </c>
      <c r="AM57" s="28">
        <f t="shared" si="44"/>
        <v>0</v>
      </c>
      <c r="AN57" s="28">
        <f t="shared" si="73"/>
        <v>0</v>
      </c>
      <c r="AO57" s="28">
        <f t="shared" si="74"/>
        <v>0</v>
      </c>
      <c r="AP57" s="28">
        <f t="shared" si="45"/>
        <v>0</v>
      </c>
      <c r="AQ57" s="4">
        <f t="shared" si="75"/>
        <v>31359931.454333663</v>
      </c>
      <c r="AR57" s="24">
        <f t="shared" si="76"/>
        <v>1252597.6009016782</v>
      </c>
      <c r="AS57" s="24">
        <f t="shared" si="77"/>
        <v>2098023.042347083</v>
      </c>
    </row>
    <row r="58" spans="2:45" ht="12.75">
      <c r="B58" s="33">
        <f t="shared" si="47"/>
        <v>529</v>
      </c>
      <c r="C58" s="23">
        <f t="shared" si="46"/>
        <v>529000000</v>
      </c>
      <c r="D58" s="24">
        <f t="shared" si="34"/>
        <v>1826966.515679154</v>
      </c>
      <c r="E58" s="24">
        <f t="shared" si="35"/>
        <v>1530000</v>
      </c>
      <c r="F58" s="25">
        <f t="shared" si="36"/>
        <v>497580674.73609376</v>
      </c>
      <c r="G58" s="70">
        <f t="shared" si="37"/>
        <v>0</v>
      </c>
      <c r="H58" s="6">
        <f t="shared" si="38"/>
        <v>0.045</v>
      </c>
      <c r="I58" s="26">
        <f t="shared" si="48"/>
        <v>-0.12993385973604682</v>
      </c>
      <c r="J58" s="30">
        <f>$H$4-H58</f>
        <v>0.301330048929624</v>
      </c>
      <c r="K58" s="27">
        <f t="shared" si="49"/>
        <v>490000000</v>
      </c>
      <c r="L58" s="28">
        <f t="shared" si="50"/>
        <v>0</v>
      </c>
      <c r="M58" s="28">
        <f t="shared" si="51"/>
        <v>7580674.73609376</v>
      </c>
      <c r="N58" s="28">
        <f t="shared" si="52"/>
        <v>265323.6157632816</v>
      </c>
      <c r="O58" s="28">
        <f t="shared" si="53"/>
        <v>0</v>
      </c>
      <c r="P58" s="28">
        <f t="shared" si="54"/>
        <v>0</v>
      </c>
      <c r="Q58" s="28">
        <f t="shared" si="55"/>
        <v>0</v>
      </c>
      <c r="R58" s="28">
        <f t="shared" si="56"/>
        <v>0</v>
      </c>
      <c r="S58" s="28">
        <f t="shared" si="57"/>
        <v>0</v>
      </c>
      <c r="T58" s="28">
        <f t="shared" si="58"/>
        <v>0</v>
      </c>
      <c r="U58" s="28">
        <f t="shared" si="59"/>
        <v>0</v>
      </c>
      <c r="V58" s="28">
        <f t="shared" si="60"/>
        <v>0</v>
      </c>
      <c r="W58" s="4">
        <f t="shared" si="61"/>
        <v>497580674.73609376</v>
      </c>
      <c r="X58" s="24">
        <f t="shared" si="62"/>
        <v>265323.6157632816</v>
      </c>
      <c r="Y58" s="27">
        <f t="shared" si="63"/>
        <v>0</v>
      </c>
      <c r="Z58" s="28">
        <f t="shared" si="64"/>
        <v>0</v>
      </c>
      <c r="AA58" s="28">
        <f t="shared" si="40"/>
        <v>0</v>
      </c>
      <c r="AB58" s="28">
        <f t="shared" si="65"/>
        <v>7419325.26390624</v>
      </c>
      <c r="AC58" s="28">
        <f t="shared" si="66"/>
        <v>259676.38423671844</v>
      </c>
      <c r="AD58" s="28">
        <f t="shared" si="41"/>
        <v>533034.034292783</v>
      </c>
      <c r="AE58" s="28">
        <f t="shared" si="67"/>
        <v>15000000</v>
      </c>
      <c r="AF58" s="28">
        <f t="shared" si="68"/>
        <v>600000</v>
      </c>
      <c r="AG58" s="28">
        <f t="shared" si="42"/>
        <v>1002660.0607185329</v>
      </c>
      <c r="AH58" s="28">
        <f t="shared" si="69"/>
        <v>9000000</v>
      </c>
      <c r="AI58" s="28">
        <f t="shared" si="70"/>
        <v>405000</v>
      </c>
      <c r="AJ58" s="28">
        <f t="shared" si="43"/>
        <v>556596.0364311197</v>
      </c>
      <c r="AK58" s="28">
        <f t="shared" si="71"/>
        <v>0</v>
      </c>
      <c r="AL58" s="28">
        <f t="shared" si="72"/>
        <v>0</v>
      </c>
      <c r="AM58" s="28">
        <f t="shared" si="44"/>
        <v>0</v>
      </c>
      <c r="AN58" s="28">
        <f t="shared" si="73"/>
        <v>0</v>
      </c>
      <c r="AO58" s="28">
        <f t="shared" si="74"/>
        <v>0</v>
      </c>
      <c r="AP58" s="28">
        <f t="shared" si="45"/>
        <v>0</v>
      </c>
      <c r="AQ58" s="4">
        <f t="shared" si="75"/>
        <v>31419325.26390624</v>
      </c>
      <c r="AR58" s="24">
        <f t="shared" si="76"/>
        <v>1264676.3842367185</v>
      </c>
      <c r="AS58" s="24">
        <f t="shared" si="77"/>
        <v>2092290.1314424356</v>
      </c>
    </row>
    <row r="59" spans="2:45" ht="12.75">
      <c r="B59" s="33">
        <f t="shared" si="47"/>
        <v>530</v>
      </c>
      <c r="C59" s="23">
        <f t="shared" si="46"/>
        <v>530000000</v>
      </c>
      <c r="D59" s="24">
        <f t="shared" si="34"/>
        <v>1788312.3881095531</v>
      </c>
      <c r="E59" s="24">
        <f t="shared" si="35"/>
        <v>1575000</v>
      </c>
      <c r="F59" s="25">
        <f t="shared" si="36"/>
        <v>498521280.9265211</v>
      </c>
      <c r="G59" s="70">
        <f t="shared" si="37"/>
        <v>0</v>
      </c>
      <c r="H59" s="6">
        <f t="shared" si="38"/>
        <v>0.045</v>
      </c>
      <c r="I59" s="26">
        <f t="shared" si="48"/>
        <v>-0.12993385973604682</v>
      </c>
      <c r="J59" s="30">
        <f t="shared" si="39"/>
        <v>0.301330048929624</v>
      </c>
      <c r="K59" s="27">
        <f t="shared" si="49"/>
        <v>490000000</v>
      </c>
      <c r="L59" s="28">
        <f t="shared" si="50"/>
        <v>0</v>
      </c>
      <c r="M59" s="28">
        <f t="shared" si="51"/>
        <v>8521280.926521122</v>
      </c>
      <c r="N59" s="28">
        <f t="shared" si="52"/>
        <v>298244.8324282393</v>
      </c>
      <c r="O59" s="28">
        <f t="shared" si="53"/>
        <v>0</v>
      </c>
      <c r="P59" s="28">
        <f t="shared" si="54"/>
        <v>0</v>
      </c>
      <c r="Q59" s="28">
        <f t="shared" si="55"/>
        <v>0</v>
      </c>
      <c r="R59" s="28">
        <f t="shared" si="56"/>
        <v>0</v>
      </c>
      <c r="S59" s="28">
        <f t="shared" si="57"/>
        <v>0</v>
      </c>
      <c r="T59" s="28">
        <f t="shared" si="58"/>
        <v>0</v>
      </c>
      <c r="U59" s="28">
        <f t="shared" si="59"/>
        <v>0</v>
      </c>
      <c r="V59" s="28">
        <f t="shared" si="60"/>
        <v>0</v>
      </c>
      <c r="W59" s="4">
        <f t="shared" si="61"/>
        <v>498521280.9265211</v>
      </c>
      <c r="X59" s="24">
        <f t="shared" si="62"/>
        <v>298244.8324282393</v>
      </c>
      <c r="Y59" s="27">
        <f t="shared" si="63"/>
        <v>0</v>
      </c>
      <c r="Z59" s="28">
        <f t="shared" si="64"/>
        <v>0</v>
      </c>
      <c r="AA59" s="28">
        <f t="shared" si="40"/>
        <v>0</v>
      </c>
      <c r="AB59" s="28">
        <f t="shared" si="65"/>
        <v>6478719.073478878</v>
      </c>
      <c r="AC59" s="28">
        <f t="shared" si="66"/>
        <v>226755.16757176074</v>
      </c>
      <c r="AD59" s="28">
        <f t="shared" si="41"/>
        <v>465457.11934023764</v>
      </c>
      <c r="AE59" s="28">
        <f t="shared" si="67"/>
        <v>15000000</v>
      </c>
      <c r="AF59" s="28">
        <f t="shared" si="68"/>
        <v>600000</v>
      </c>
      <c r="AG59" s="28">
        <f t="shared" si="42"/>
        <v>1002660.0607185329</v>
      </c>
      <c r="AH59" s="28">
        <f t="shared" si="69"/>
        <v>10000000</v>
      </c>
      <c r="AI59" s="28">
        <f t="shared" si="70"/>
        <v>450000</v>
      </c>
      <c r="AJ59" s="28">
        <f t="shared" si="43"/>
        <v>618440.0404790218</v>
      </c>
      <c r="AK59" s="28">
        <f t="shared" si="71"/>
        <v>0</v>
      </c>
      <c r="AL59" s="28">
        <f t="shared" si="72"/>
        <v>0</v>
      </c>
      <c r="AM59" s="28">
        <f t="shared" si="44"/>
        <v>0</v>
      </c>
      <c r="AN59" s="28">
        <f t="shared" si="73"/>
        <v>0</v>
      </c>
      <c r="AO59" s="28">
        <f t="shared" si="74"/>
        <v>0</v>
      </c>
      <c r="AP59" s="28">
        <f t="shared" si="45"/>
        <v>0</v>
      </c>
      <c r="AQ59" s="4">
        <f t="shared" si="75"/>
        <v>31478719.073478878</v>
      </c>
      <c r="AR59" s="24">
        <f t="shared" si="76"/>
        <v>1276755.1675717607</v>
      </c>
      <c r="AS59" s="24">
        <f t="shared" si="77"/>
        <v>2086557.2205377924</v>
      </c>
    </row>
    <row r="60" spans="2:45" ht="12.75">
      <c r="B60" s="33">
        <f t="shared" si="47"/>
        <v>531</v>
      </c>
      <c r="C60" s="23">
        <f t="shared" si="46"/>
        <v>531000000</v>
      </c>
      <c r="D60" s="24">
        <f t="shared" si="34"/>
        <v>1749658.2605399461</v>
      </c>
      <c r="E60" s="24">
        <f t="shared" si="35"/>
        <v>1620000</v>
      </c>
      <c r="F60" s="25">
        <f t="shared" si="36"/>
        <v>499461887.11694854</v>
      </c>
      <c r="G60" s="70">
        <f t="shared" si="37"/>
        <v>0</v>
      </c>
      <c r="H60" s="6">
        <f t="shared" si="38"/>
        <v>0.045</v>
      </c>
      <c r="I60" s="26">
        <f t="shared" si="48"/>
        <v>-0.12993385973604682</v>
      </c>
      <c r="J60" s="30">
        <f t="shared" si="39"/>
        <v>0.301330048929624</v>
      </c>
      <c r="K60" s="27">
        <f t="shared" si="49"/>
        <v>490000000</v>
      </c>
      <c r="L60" s="28">
        <f t="shared" si="50"/>
        <v>0</v>
      </c>
      <c r="M60" s="28">
        <f t="shared" si="51"/>
        <v>9461887.116948545</v>
      </c>
      <c r="N60" s="28">
        <f t="shared" si="52"/>
        <v>331166.0490931991</v>
      </c>
      <c r="O60" s="28">
        <f t="shared" si="53"/>
        <v>0</v>
      </c>
      <c r="P60" s="28">
        <f t="shared" si="54"/>
        <v>0</v>
      </c>
      <c r="Q60" s="28">
        <f t="shared" si="55"/>
        <v>0</v>
      </c>
      <c r="R60" s="28">
        <f t="shared" si="56"/>
        <v>0</v>
      </c>
      <c r="S60" s="28">
        <f t="shared" si="57"/>
        <v>0</v>
      </c>
      <c r="T60" s="28">
        <f t="shared" si="58"/>
        <v>0</v>
      </c>
      <c r="U60" s="28">
        <f t="shared" si="59"/>
        <v>0</v>
      </c>
      <c r="V60" s="28">
        <f t="shared" si="60"/>
        <v>0</v>
      </c>
      <c r="W60" s="4">
        <f t="shared" si="61"/>
        <v>499461887.11694854</v>
      </c>
      <c r="X60" s="24">
        <f t="shared" si="62"/>
        <v>331166.0490931991</v>
      </c>
      <c r="Y60" s="27">
        <f t="shared" si="63"/>
        <v>0</v>
      </c>
      <c r="Z60" s="28">
        <f t="shared" si="64"/>
        <v>0</v>
      </c>
      <c r="AA60" s="28">
        <f t="shared" si="40"/>
        <v>0</v>
      </c>
      <c r="AB60" s="28">
        <f t="shared" si="65"/>
        <v>5538112.883051455</v>
      </c>
      <c r="AC60" s="28">
        <f t="shared" si="66"/>
        <v>193833.95090680095</v>
      </c>
      <c r="AD60" s="28">
        <f t="shared" si="41"/>
        <v>397880.2043876881</v>
      </c>
      <c r="AE60" s="28">
        <f t="shared" si="67"/>
        <v>15000000</v>
      </c>
      <c r="AF60" s="28">
        <f t="shared" si="68"/>
        <v>600000</v>
      </c>
      <c r="AG60" s="28">
        <f t="shared" si="42"/>
        <v>1002660.0607185329</v>
      </c>
      <c r="AH60" s="28">
        <f t="shared" si="69"/>
        <v>11000000</v>
      </c>
      <c r="AI60" s="28">
        <f t="shared" si="70"/>
        <v>495000</v>
      </c>
      <c r="AJ60" s="28">
        <f t="shared" si="43"/>
        <v>680284.0445269241</v>
      </c>
      <c r="AK60" s="28">
        <f t="shared" si="71"/>
        <v>0</v>
      </c>
      <c r="AL60" s="28">
        <f t="shared" si="72"/>
        <v>0</v>
      </c>
      <c r="AM60" s="28">
        <f t="shared" si="44"/>
        <v>0</v>
      </c>
      <c r="AN60" s="28">
        <f t="shared" si="73"/>
        <v>0</v>
      </c>
      <c r="AO60" s="28">
        <f t="shared" si="74"/>
        <v>0</v>
      </c>
      <c r="AP60" s="28">
        <f t="shared" si="45"/>
        <v>0</v>
      </c>
      <c r="AQ60" s="4">
        <f t="shared" si="75"/>
        <v>31538112.883051455</v>
      </c>
      <c r="AR60" s="24">
        <f t="shared" si="76"/>
        <v>1288833.950906801</v>
      </c>
      <c r="AS60" s="24">
        <f t="shared" si="77"/>
        <v>2080824.309633145</v>
      </c>
    </row>
    <row r="61" spans="2:45" ht="12.75">
      <c r="B61" s="33">
        <f t="shared" si="47"/>
        <v>532</v>
      </c>
      <c r="C61" s="23">
        <f t="shared" si="46"/>
        <v>532000000</v>
      </c>
      <c r="D61" s="24">
        <f t="shared" si="34"/>
        <v>1711004.132970339</v>
      </c>
      <c r="E61" s="24">
        <f t="shared" si="35"/>
        <v>1665000</v>
      </c>
      <c r="F61" s="25">
        <f t="shared" si="36"/>
        <v>500402493.30737597</v>
      </c>
      <c r="G61" s="70">
        <f t="shared" si="37"/>
        <v>0</v>
      </c>
      <c r="H61" s="6">
        <f t="shared" si="38"/>
        <v>0.045</v>
      </c>
      <c r="I61" s="26">
        <f t="shared" si="48"/>
        <v>-0.12993385973604682</v>
      </c>
      <c r="J61" s="30">
        <f t="shared" si="39"/>
        <v>0.301330048929624</v>
      </c>
      <c r="K61" s="27">
        <f t="shared" si="49"/>
        <v>490000000</v>
      </c>
      <c r="L61" s="28">
        <f t="shared" si="50"/>
        <v>0</v>
      </c>
      <c r="M61" s="28">
        <f t="shared" si="51"/>
        <v>10402493.307375968</v>
      </c>
      <c r="N61" s="28">
        <f t="shared" si="52"/>
        <v>364087.2657581589</v>
      </c>
      <c r="O61" s="28">
        <f t="shared" si="53"/>
        <v>0</v>
      </c>
      <c r="P61" s="28">
        <f t="shared" si="54"/>
        <v>0</v>
      </c>
      <c r="Q61" s="28">
        <f t="shared" si="55"/>
        <v>0</v>
      </c>
      <c r="R61" s="28">
        <f t="shared" si="56"/>
        <v>0</v>
      </c>
      <c r="S61" s="28">
        <f t="shared" si="57"/>
        <v>0</v>
      </c>
      <c r="T61" s="28">
        <f t="shared" si="58"/>
        <v>0</v>
      </c>
      <c r="U61" s="28">
        <f t="shared" si="59"/>
        <v>0</v>
      </c>
      <c r="V61" s="28">
        <f t="shared" si="60"/>
        <v>0</v>
      </c>
      <c r="W61" s="4">
        <f t="shared" si="61"/>
        <v>500402493.30737597</v>
      </c>
      <c r="X61" s="24">
        <f t="shared" si="62"/>
        <v>364087.2657581589</v>
      </c>
      <c r="Y61" s="27">
        <f t="shared" si="63"/>
        <v>0</v>
      </c>
      <c r="Z61" s="28">
        <f t="shared" si="64"/>
        <v>0</v>
      </c>
      <c r="AA61" s="28">
        <f t="shared" si="40"/>
        <v>0</v>
      </c>
      <c r="AB61" s="28">
        <f t="shared" si="65"/>
        <v>4597506.6926240325</v>
      </c>
      <c r="AC61" s="28">
        <f t="shared" si="66"/>
        <v>160912.73424184116</v>
      </c>
      <c r="AD61" s="28">
        <f t="shared" si="41"/>
        <v>330303.28943513846</v>
      </c>
      <c r="AE61" s="28">
        <f t="shared" si="67"/>
        <v>15000000</v>
      </c>
      <c r="AF61" s="28">
        <f t="shared" si="68"/>
        <v>600000</v>
      </c>
      <c r="AG61" s="28">
        <f t="shared" si="42"/>
        <v>1002660.0607185329</v>
      </c>
      <c r="AH61" s="28">
        <f t="shared" si="69"/>
        <v>12000000</v>
      </c>
      <c r="AI61" s="28">
        <f t="shared" si="70"/>
        <v>540000</v>
      </c>
      <c r="AJ61" s="28">
        <f t="shared" si="43"/>
        <v>742128.0485748263</v>
      </c>
      <c r="AK61" s="28">
        <f t="shared" si="71"/>
        <v>0</v>
      </c>
      <c r="AL61" s="28">
        <f t="shared" si="72"/>
        <v>0</v>
      </c>
      <c r="AM61" s="28">
        <f t="shared" si="44"/>
        <v>0</v>
      </c>
      <c r="AN61" s="28">
        <f t="shared" si="73"/>
        <v>0</v>
      </c>
      <c r="AO61" s="28">
        <f t="shared" si="74"/>
        <v>0</v>
      </c>
      <c r="AP61" s="28">
        <f t="shared" si="45"/>
        <v>0</v>
      </c>
      <c r="AQ61" s="4">
        <f t="shared" si="75"/>
        <v>31597506.692624032</v>
      </c>
      <c r="AR61" s="24">
        <f t="shared" si="76"/>
        <v>1300912.7342418411</v>
      </c>
      <c r="AS61" s="24">
        <f t="shared" si="77"/>
        <v>2075091.3987284978</v>
      </c>
    </row>
    <row r="62" spans="2:45" ht="12.75">
      <c r="B62" s="33">
        <f t="shared" si="47"/>
        <v>533</v>
      </c>
      <c r="C62" s="23">
        <f t="shared" si="46"/>
        <v>533000000</v>
      </c>
      <c r="D62" s="24">
        <f t="shared" si="34"/>
        <v>1672350.0054007377</v>
      </c>
      <c r="E62" s="24">
        <f t="shared" si="35"/>
        <v>1710000.0000000002</v>
      </c>
      <c r="F62" s="25">
        <f t="shared" si="36"/>
        <v>501343099.49780333</v>
      </c>
      <c r="G62" s="70">
        <f t="shared" si="37"/>
        <v>0</v>
      </c>
      <c r="H62" s="6">
        <f t="shared" si="38"/>
        <v>0.045</v>
      </c>
      <c r="I62" s="26">
        <f t="shared" si="48"/>
        <v>-0.12993385973604682</v>
      </c>
      <c r="J62" s="30">
        <f t="shared" si="39"/>
        <v>0.301330048929624</v>
      </c>
      <c r="K62" s="27">
        <f t="shared" si="49"/>
        <v>490000000</v>
      </c>
      <c r="L62" s="28">
        <f t="shared" si="50"/>
        <v>0</v>
      </c>
      <c r="M62" s="28">
        <f t="shared" si="51"/>
        <v>11343099.49780333</v>
      </c>
      <c r="N62" s="28">
        <f t="shared" si="52"/>
        <v>397008.4824231166</v>
      </c>
      <c r="O62" s="28">
        <f t="shared" si="53"/>
        <v>0</v>
      </c>
      <c r="P62" s="28">
        <f t="shared" si="54"/>
        <v>0</v>
      </c>
      <c r="Q62" s="28">
        <f t="shared" si="55"/>
        <v>0</v>
      </c>
      <c r="R62" s="28">
        <f t="shared" si="56"/>
        <v>0</v>
      </c>
      <c r="S62" s="28">
        <f t="shared" si="57"/>
        <v>0</v>
      </c>
      <c r="T62" s="28">
        <f t="shared" si="58"/>
        <v>0</v>
      </c>
      <c r="U62" s="28">
        <f t="shared" si="59"/>
        <v>0</v>
      </c>
      <c r="V62" s="28">
        <f t="shared" si="60"/>
        <v>0</v>
      </c>
      <c r="W62" s="4">
        <f t="shared" si="61"/>
        <v>501343099.49780333</v>
      </c>
      <c r="X62" s="24">
        <f t="shared" si="62"/>
        <v>397008.4824231166</v>
      </c>
      <c r="Y62" s="27">
        <f t="shared" si="63"/>
        <v>0</v>
      </c>
      <c r="Z62" s="28">
        <f t="shared" si="64"/>
        <v>0</v>
      </c>
      <c r="AA62" s="28">
        <f t="shared" si="40"/>
        <v>0</v>
      </c>
      <c r="AB62" s="28">
        <f t="shared" si="65"/>
        <v>3656900.5021966696</v>
      </c>
      <c r="AC62" s="28">
        <f t="shared" si="66"/>
        <v>127991.51757688345</v>
      </c>
      <c r="AD62" s="28">
        <f t="shared" si="41"/>
        <v>262726.3744825931</v>
      </c>
      <c r="AE62" s="28">
        <f t="shared" si="67"/>
        <v>15000000</v>
      </c>
      <c r="AF62" s="28">
        <f t="shared" si="68"/>
        <v>600000</v>
      </c>
      <c r="AG62" s="28">
        <f t="shared" si="42"/>
        <v>1002660.0607185329</v>
      </c>
      <c r="AH62" s="28">
        <f t="shared" si="69"/>
        <v>13000000</v>
      </c>
      <c r="AI62" s="28">
        <f t="shared" si="70"/>
        <v>585000</v>
      </c>
      <c r="AJ62" s="28">
        <f t="shared" si="43"/>
        <v>803972.0526227285</v>
      </c>
      <c r="AK62" s="28">
        <f t="shared" si="71"/>
        <v>0</v>
      </c>
      <c r="AL62" s="28">
        <f t="shared" si="72"/>
        <v>0</v>
      </c>
      <c r="AM62" s="28">
        <f t="shared" si="44"/>
        <v>0</v>
      </c>
      <c r="AN62" s="28">
        <f t="shared" si="73"/>
        <v>0</v>
      </c>
      <c r="AO62" s="28">
        <f t="shared" si="74"/>
        <v>0</v>
      </c>
      <c r="AP62" s="28">
        <f t="shared" si="45"/>
        <v>0</v>
      </c>
      <c r="AQ62" s="4">
        <f t="shared" si="75"/>
        <v>31656900.50219667</v>
      </c>
      <c r="AR62" s="24">
        <f t="shared" si="76"/>
        <v>1312991.5175768835</v>
      </c>
      <c r="AS62" s="24">
        <f t="shared" si="77"/>
        <v>2069358.4878238544</v>
      </c>
    </row>
    <row r="63" spans="2:45" ht="12.75">
      <c r="B63" s="33">
        <f t="shared" si="47"/>
        <v>534</v>
      </c>
      <c r="C63" s="23">
        <f t="shared" si="46"/>
        <v>534000000</v>
      </c>
      <c r="D63" s="24">
        <f t="shared" si="34"/>
        <v>1633695.8778311305</v>
      </c>
      <c r="E63" s="24">
        <f t="shared" si="35"/>
        <v>1755000</v>
      </c>
      <c r="F63" s="25">
        <f t="shared" si="36"/>
        <v>502283705.68823075</v>
      </c>
      <c r="G63" s="70">
        <f t="shared" si="37"/>
        <v>0</v>
      </c>
      <c r="H63" s="6">
        <f t="shared" si="38"/>
        <v>0.045</v>
      </c>
      <c r="I63" s="26">
        <f t="shared" si="48"/>
        <v>-0.12993385973604682</v>
      </c>
      <c r="J63" s="30">
        <f t="shared" si="39"/>
        <v>0.301330048929624</v>
      </c>
      <c r="K63" s="27">
        <f t="shared" si="49"/>
        <v>490000000</v>
      </c>
      <c r="L63" s="28">
        <f t="shared" si="50"/>
        <v>0</v>
      </c>
      <c r="M63" s="28">
        <f t="shared" si="51"/>
        <v>12283705.688230753</v>
      </c>
      <c r="N63" s="28">
        <f t="shared" si="52"/>
        <v>429929.6990880764</v>
      </c>
      <c r="O63" s="28">
        <f t="shared" si="53"/>
        <v>0</v>
      </c>
      <c r="P63" s="28">
        <f t="shared" si="54"/>
        <v>0</v>
      </c>
      <c r="Q63" s="28">
        <f t="shared" si="55"/>
        <v>0</v>
      </c>
      <c r="R63" s="28">
        <f t="shared" si="56"/>
        <v>0</v>
      </c>
      <c r="S63" s="28">
        <f t="shared" si="57"/>
        <v>0</v>
      </c>
      <c r="T63" s="28">
        <f t="shared" si="58"/>
        <v>0</v>
      </c>
      <c r="U63" s="28">
        <f t="shared" si="59"/>
        <v>0</v>
      </c>
      <c r="V63" s="28">
        <f t="shared" si="60"/>
        <v>0</v>
      </c>
      <c r="W63" s="4">
        <f t="shared" si="61"/>
        <v>502283705.68823075</v>
      </c>
      <c r="X63" s="24">
        <f t="shared" si="62"/>
        <v>429929.6990880764</v>
      </c>
      <c r="Y63" s="27">
        <f t="shared" si="63"/>
        <v>0</v>
      </c>
      <c r="Z63" s="28">
        <f t="shared" si="64"/>
        <v>0</v>
      </c>
      <c r="AA63" s="28">
        <f t="shared" si="40"/>
        <v>0</v>
      </c>
      <c r="AB63" s="28">
        <f t="shared" si="65"/>
        <v>2716294.311769247</v>
      </c>
      <c r="AC63" s="28">
        <f t="shared" si="66"/>
        <v>95070.30091192365</v>
      </c>
      <c r="AD63" s="28">
        <f t="shared" si="41"/>
        <v>195149.4595300435</v>
      </c>
      <c r="AE63" s="28">
        <f t="shared" si="67"/>
        <v>15000000</v>
      </c>
      <c r="AF63" s="28">
        <f t="shared" si="68"/>
        <v>600000</v>
      </c>
      <c r="AG63" s="28">
        <f t="shared" si="42"/>
        <v>1002660.0607185329</v>
      </c>
      <c r="AH63" s="28">
        <f t="shared" si="69"/>
        <v>14000000</v>
      </c>
      <c r="AI63" s="28">
        <f t="shared" si="70"/>
        <v>630000</v>
      </c>
      <c r="AJ63" s="28">
        <f t="shared" si="43"/>
        <v>865816.0566706307</v>
      </c>
      <c r="AK63" s="28">
        <f t="shared" si="71"/>
        <v>0</v>
      </c>
      <c r="AL63" s="28">
        <f t="shared" si="72"/>
        <v>0</v>
      </c>
      <c r="AM63" s="28">
        <f t="shared" si="44"/>
        <v>0</v>
      </c>
      <c r="AN63" s="28">
        <f t="shared" si="73"/>
        <v>0</v>
      </c>
      <c r="AO63" s="28">
        <f t="shared" si="74"/>
        <v>0</v>
      </c>
      <c r="AP63" s="28">
        <f t="shared" si="45"/>
        <v>0</v>
      </c>
      <c r="AQ63" s="4">
        <f t="shared" si="75"/>
        <v>31716294.311769247</v>
      </c>
      <c r="AR63" s="24">
        <f t="shared" si="76"/>
        <v>1325070.3009119236</v>
      </c>
      <c r="AS63" s="24">
        <f t="shared" si="77"/>
        <v>2063625.576919207</v>
      </c>
    </row>
    <row r="64" spans="2:45" ht="12.75">
      <c r="B64" s="33">
        <f t="shared" si="47"/>
        <v>535</v>
      </c>
      <c r="C64" s="23">
        <f t="shared" si="46"/>
        <v>535000000</v>
      </c>
      <c r="D64" s="24">
        <f t="shared" si="34"/>
        <v>1595041.7502615298</v>
      </c>
      <c r="E64" s="24">
        <f t="shared" si="35"/>
        <v>1800000.0000000002</v>
      </c>
      <c r="F64" s="25">
        <f t="shared" si="36"/>
        <v>503224311.8786581</v>
      </c>
      <c r="G64" s="70">
        <f t="shared" si="37"/>
        <v>0</v>
      </c>
      <c r="H64" s="6">
        <f t="shared" si="38"/>
        <v>0.045</v>
      </c>
      <c r="I64" s="26">
        <f t="shared" si="48"/>
        <v>-0.12993385973604682</v>
      </c>
      <c r="J64" s="30">
        <f t="shared" si="39"/>
        <v>0.301330048929624</v>
      </c>
      <c r="K64" s="27">
        <f t="shared" si="49"/>
        <v>490000000</v>
      </c>
      <c r="L64" s="28">
        <f t="shared" si="50"/>
        <v>0</v>
      </c>
      <c r="M64" s="28">
        <f t="shared" si="51"/>
        <v>13224311.878658116</v>
      </c>
      <c r="N64" s="28">
        <f t="shared" si="52"/>
        <v>462850.9157530341</v>
      </c>
      <c r="O64" s="28">
        <f t="shared" si="53"/>
        <v>0</v>
      </c>
      <c r="P64" s="28">
        <f t="shared" si="54"/>
        <v>0</v>
      </c>
      <c r="Q64" s="28">
        <f t="shared" si="55"/>
        <v>0</v>
      </c>
      <c r="R64" s="28">
        <f t="shared" si="56"/>
        <v>0</v>
      </c>
      <c r="S64" s="28">
        <f t="shared" si="57"/>
        <v>0</v>
      </c>
      <c r="T64" s="28">
        <f t="shared" si="58"/>
        <v>0</v>
      </c>
      <c r="U64" s="28">
        <f t="shared" si="59"/>
        <v>0</v>
      </c>
      <c r="V64" s="28">
        <f t="shared" si="60"/>
        <v>0</v>
      </c>
      <c r="W64" s="4">
        <f t="shared" si="61"/>
        <v>503224311.8786581</v>
      </c>
      <c r="X64" s="24">
        <f t="shared" si="62"/>
        <v>462850.9157530341</v>
      </c>
      <c r="Y64" s="27">
        <f t="shared" si="63"/>
        <v>0</v>
      </c>
      <c r="Z64" s="28">
        <f t="shared" si="64"/>
        <v>0</v>
      </c>
      <c r="AA64" s="28">
        <f t="shared" si="40"/>
        <v>0</v>
      </c>
      <c r="AB64" s="28">
        <f t="shared" si="65"/>
        <v>1775688.1213418841</v>
      </c>
      <c r="AC64" s="28">
        <f t="shared" si="66"/>
        <v>62149.08424696595</v>
      </c>
      <c r="AD64" s="28">
        <f t="shared" si="41"/>
        <v>127572.54457749818</v>
      </c>
      <c r="AE64" s="28">
        <f t="shared" si="67"/>
        <v>15000000</v>
      </c>
      <c r="AF64" s="28">
        <f t="shared" si="68"/>
        <v>600000</v>
      </c>
      <c r="AG64" s="28">
        <f t="shared" si="42"/>
        <v>1002660.0607185329</v>
      </c>
      <c r="AH64" s="28">
        <f t="shared" si="69"/>
        <v>15000000</v>
      </c>
      <c r="AI64" s="28">
        <f t="shared" si="70"/>
        <v>675000</v>
      </c>
      <c r="AJ64" s="28">
        <f t="shared" si="43"/>
        <v>927660.0607185329</v>
      </c>
      <c r="AK64" s="28">
        <f t="shared" si="71"/>
        <v>0</v>
      </c>
      <c r="AL64" s="28">
        <f t="shared" si="72"/>
        <v>0</v>
      </c>
      <c r="AM64" s="28">
        <f t="shared" si="44"/>
        <v>0</v>
      </c>
      <c r="AN64" s="28">
        <f t="shared" si="73"/>
        <v>0</v>
      </c>
      <c r="AO64" s="28">
        <f t="shared" si="74"/>
        <v>0</v>
      </c>
      <c r="AP64" s="28">
        <f t="shared" si="45"/>
        <v>0</v>
      </c>
      <c r="AQ64" s="4">
        <f t="shared" si="75"/>
        <v>31775688.121341884</v>
      </c>
      <c r="AR64" s="24">
        <f t="shared" si="76"/>
        <v>1337149.084246966</v>
      </c>
      <c r="AS64" s="24">
        <f t="shared" si="77"/>
        <v>2057892.666014564</v>
      </c>
    </row>
    <row r="65" spans="2:45" ht="12.75">
      <c r="B65" s="33">
        <f t="shared" si="47"/>
        <v>536</v>
      </c>
      <c r="C65" s="23">
        <f t="shared" si="46"/>
        <v>536000000</v>
      </c>
      <c r="D65" s="24">
        <f t="shared" si="34"/>
        <v>1556387.6226919226</v>
      </c>
      <c r="E65" s="24">
        <f t="shared" si="35"/>
        <v>1845000</v>
      </c>
      <c r="F65" s="25">
        <f t="shared" si="36"/>
        <v>504164918.06908554</v>
      </c>
      <c r="G65" s="70">
        <f t="shared" si="37"/>
        <v>0</v>
      </c>
      <c r="H65" s="6">
        <f t="shared" si="38"/>
        <v>0.045</v>
      </c>
      <c r="I65" s="26">
        <f t="shared" si="48"/>
        <v>-0.12993385973604682</v>
      </c>
      <c r="J65" s="30">
        <f t="shared" si="39"/>
        <v>0.301330048929624</v>
      </c>
      <c r="K65" s="27">
        <f t="shared" si="49"/>
        <v>490000000</v>
      </c>
      <c r="L65" s="28">
        <f t="shared" si="50"/>
        <v>0</v>
      </c>
      <c r="M65" s="28">
        <f t="shared" si="51"/>
        <v>14164918.069085538</v>
      </c>
      <c r="N65" s="28">
        <f t="shared" si="52"/>
        <v>495772.1324179939</v>
      </c>
      <c r="O65" s="28">
        <f t="shared" si="53"/>
        <v>0</v>
      </c>
      <c r="P65" s="28">
        <f t="shared" si="54"/>
        <v>0</v>
      </c>
      <c r="Q65" s="28">
        <f t="shared" si="55"/>
        <v>0</v>
      </c>
      <c r="R65" s="28">
        <f t="shared" si="56"/>
        <v>0</v>
      </c>
      <c r="S65" s="28">
        <f t="shared" si="57"/>
        <v>0</v>
      </c>
      <c r="T65" s="28">
        <f t="shared" si="58"/>
        <v>0</v>
      </c>
      <c r="U65" s="28">
        <f t="shared" si="59"/>
        <v>0</v>
      </c>
      <c r="V65" s="28">
        <f t="shared" si="60"/>
        <v>0</v>
      </c>
      <c r="W65" s="4">
        <f t="shared" si="61"/>
        <v>504164918.06908554</v>
      </c>
      <c r="X65" s="24">
        <f t="shared" si="62"/>
        <v>495772.1324179939</v>
      </c>
      <c r="Y65" s="27">
        <f t="shared" si="63"/>
        <v>0</v>
      </c>
      <c r="Z65" s="28">
        <f t="shared" si="64"/>
        <v>0</v>
      </c>
      <c r="AA65" s="28">
        <f t="shared" si="40"/>
        <v>0</v>
      </c>
      <c r="AB65" s="28">
        <f t="shared" si="65"/>
        <v>835081.9309144616</v>
      </c>
      <c r="AC65" s="28">
        <f t="shared" si="66"/>
        <v>29227.867582006158</v>
      </c>
      <c r="AD65" s="28">
        <f t="shared" si="41"/>
        <v>59995.62962494857</v>
      </c>
      <c r="AE65" s="28">
        <f t="shared" si="67"/>
        <v>15000000</v>
      </c>
      <c r="AF65" s="28">
        <f t="shared" si="68"/>
        <v>600000</v>
      </c>
      <c r="AG65" s="28">
        <f t="shared" si="42"/>
        <v>1002660.0607185329</v>
      </c>
      <c r="AH65" s="28">
        <f t="shared" si="69"/>
        <v>16000000</v>
      </c>
      <c r="AI65" s="28">
        <f t="shared" si="70"/>
        <v>720000</v>
      </c>
      <c r="AJ65" s="28">
        <f t="shared" si="43"/>
        <v>989504.0647664351</v>
      </c>
      <c r="AK65" s="28">
        <f t="shared" si="71"/>
        <v>0</v>
      </c>
      <c r="AL65" s="28">
        <f t="shared" si="72"/>
        <v>0</v>
      </c>
      <c r="AM65" s="28">
        <f t="shared" si="44"/>
        <v>0</v>
      </c>
      <c r="AN65" s="28">
        <f t="shared" si="73"/>
        <v>0</v>
      </c>
      <c r="AO65" s="28">
        <f t="shared" si="74"/>
        <v>0</v>
      </c>
      <c r="AP65" s="28">
        <f t="shared" si="45"/>
        <v>0</v>
      </c>
      <c r="AQ65" s="4">
        <f t="shared" si="75"/>
        <v>31835081.93091446</v>
      </c>
      <c r="AR65" s="24">
        <f t="shared" si="76"/>
        <v>1349227.8675820061</v>
      </c>
      <c r="AS65" s="24">
        <f t="shared" si="77"/>
        <v>2052159.7551099164</v>
      </c>
    </row>
    <row r="66" spans="2:45" ht="12.75">
      <c r="B66" s="33">
        <f t="shared" si="47"/>
        <v>537</v>
      </c>
      <c r="C66" s="23">
        <f t="shared" si="46"/>
        <v>537000000</v>
      </c>
      <c r="D66" s="24">
        <f t="shared" si="34"/>
        <v>1517733.4951223154</v>
      </c>
      <c r="E66" s="24">
        <f t="shared" si="35"/>
        <v>1890000</v>
      </c>
      <c r="F66" s="25">
        <f t="shared" si="36"/>
        <v>505105524.25951296</v>
      </c>
      <c r="G66" s="70">
        <f t="shared" si="37"/>
        <v>0</v>
      </c>
      <c r="H66" s="6">
        <f t="shared" si="38"/>
        <v>0.045</v>
      </c>
      <c r="I66" s="26">
        <f t="shared" si="48"/>
        <v>-0.12993385973604682</v>
      </c>
      <c r="J66" s="30">
        <f t="shared" si="39"/>
        <v>0.301330048929624</v>
      </c>
      <c r="K66" s="27">
        <f t="shared" si="49"/>
        <v>490000000</v>
      </c>
      <c r="L66" s="28">
        <f t="shared" si="50"/>
        <v>0</v>
      </c>
      <c r="M66" s="28">
        <f t="shared" si="51"/>
        <v>15000000</v>
      </c>
      <c r="N66" s="28">
        <f t="shared" si="52"/>
        <v>525000</v>
      </c>
      <c r="O66" s="28">
        <f t="shared" si="53"/>
        <v>105524.25951296091</v>
      </c>
      <c r="P66" s="28">
        <f t="shared" si="54"/>
        <v>4220.970380518436</v>
      </c>
      <c r="Q66" s="28">
        <f t="shared" si="55"/>
        <v>0</v>
      </c>
      <c r="R66" s="28">
        <f t="shared" si="56"/>
        <v>0</v>
      </c>
      <c r="S66" s="28">
        <f t="shared" si="57"/>
        <v>0</v>
      </c>
      <c r="T66" s="28">
        <f t="shared" si="58"/>
        <v>0</v>
      </c>
      <c r="U66" s="28">
        <f t="shared" si="59"/>
        <v>0</v>
      </c>
      <c r="V66" s="28">
        <f t="shared" si="60"/>
        <v>0</v>
      </c>
      <c r="W66" s="4">
        <f t="shared" si="61"/>
        <v>505105524.25951296</v>
      </c>
      <c r="X66" s="24">
        <f t="shared" si="62"/>
        <v>529220.9703805185</v>
      </c>
      <c r="Y66" s="27">
        <f t="shared" si="63"/>
        <v>0</v>
      </c>
      <c r="Z66" s="28">
        <f t="shared" si="64"/>
        <v>0</v>
      </c>
      <c r="AA66" s="28">
        <f t="shared" si="40"/>
        <v>0</v>
      </c>
      <c r="AB66" s="28">
        <f t="shared" si="65"/>
        <v>0</v>
      </c>
      <c r="AC66" s="28">
        <f t="shared" si="66"/>
        <v>0</v>
      </c>
      <c r="AD66" s="28">
        <f t="shared" si="41"/>
        <v>0</v>
      </c>
      <c r="AE66" s="28">
        <f t="shared" si="67"/>
        <v>14894475.74048704</v>
      </c>
      <c r="AF66" s="28">
        <f t="shared" si="68"/>
        <v>595779.0296194815</v>
      </c>
      <c r="AG66" s="28">
        <f t="shared" si="42"/>
        <v>995606.3966884967</v>
      </c>
      <c r="AH66" s="28">
        <f t="shared" si="69"/>
        <v>17000000</v>
      </c>
      <c r="AI66" s="28">
        <f t="shared" si="70"/>
        <v>765000</v>
      </c>
      <c r="AJ66" s="28">
        <f t="shared" si="43"/>
        <v>1051348.0688143373</v>
      </c>
      <c r="AK66" s="28">
        <f t="shared" si="71"/>
        <v>0</v>
      </c>
      <c r="AL66" s="28">
        <f t="shared" si="72"/>
        <v>0</v>
      </c>
      <c r="AM66" s="28">
        <f t="shared" si="44"/>
        <v>0</v>
      </c>
      <c r="AN66" s="28">
        <f t="shared" si="73"/>
        <v>0</v>
      </c>
      <c r="AO66" s="28">
        <f t="shared" si="74"/>
        <v>0</v>
      </c>
      <c r="AP66" s="28">
        <f t="shared" si="45"/>
        <v>0</v>
      </c>
      <c r="AQ66" s="4">
        <f t="shared" si="75"/>
        <v>31894475.74048704</v>
      </c>
      <c r="AR66" s="24">
        <f t="shared" si="76"/>
        <v>1360779.0296194814</v>
      </c>
      <c r="AS66" s="24">
        <f t="shared" si="77"/>
        <v>2046954.465502834</v>
      </c>
    </row>
    <row r="67" spans="2:45" ht="12.75">
      <c r="B67" s="33">
        <f t="shared" si="47"/>
        <v>538</v>
      </c>
      <c r="C67" s="23">
        <f t="shared" si="46"/>
        <v>538000000</v>
      </c>
      <c r="D67" s="24">
        <f t="shared" si="34"/>
        <v>1479079.3675527144</v>
      </c>
      <c r="E67" s="24">
        <f t="shared" si="35"/>
        <v>1935000</v>
      </c>
      <c r="F67" s="25">
        <f t="shared" si="36"/>
        <v>506046130.4499403</v>
      </c>
      <c r="G67" s="70">
        <f t="shared" si="37"/>
        <v>0</v>
      </c>
      <c r="H67" s="6">
        <f t="shared" si="38"/>
        <v>0.045</v>
      </c>
      <c r="I67" s="26">
        <f t="shared" si="48"/>
        <v>-0.12993385973604682</v>
      </c>
      <c r="J67" s="30">
        <f t="shared" si="39"/>
        <v>0.301330048929624</v>
      </c>
      <c r="K67" s="27">
        <f t="shared" si="49"/>
        <v>490000000</v>
      </c>
      <c r="L67" s="28">
        <f t="shared" si="50"/>
        <v>0</v>
      </c>
      <c r="M67" s="28">
        <f t="shared" si="51"/>
        <v>15000000</v>
      </c>
      <c r="N67" s="28">
        <f t="shared" si="52"/>
        <v>525000</v>
      </c>
      <c r="O67" s="28">
        <f t="shared" si="53"/>
        <v>1046130.4499403238</v>
      </c>
      <c r="P67" s="28">
        <f t="shared" si="54"/>
        <v>41845.217997612956</v>
      </c>
      <c r="Q67" s="28">
        <f t="shared" si="55"/>
        <v>0</v>
      </c>
      <c r="R67" s="28">
        <f t="shared" si="56"/>
        <v>0</v>
      </c>
      <c r="S67" s="28">
        <f t="shared" si="57"/>
        <v>0</v>
      </c>
      <c r="T67" s="28">
        <f t="shared" si="58"/>
        <v>0</v>
      </c>
      <c r="U67" s="28">
        <f t="shared" si="59"/>
        <v>0</v>
      </c>
      <c r="V67" s="28">
        <f t="shared" si="60"/>
        <v>0</v>
      </c>
      <c r="W67" s="4">
        <f t="shared" si="61"/>
        <v>506046130.4499403</v>
      </c>
      <c r="X67" s="24">
        <f t="shared" si="62"/>
        <v>566845.2179976129</v>
      </c>
      <c r="Y67" s="27">
        <f t="shared" si="63"/>
        <v>0</v>
      </c>
      <c r="Z67" s="28">
        <f t="shared" si="64"/>
        <v>0</v>
      </c>
      <c r="AA67" s="28">
        <f t="shared" si="40"/>
        <v>0</v>
      </c>
      <c r="AB67" s="28">
        <f t="shared" si="65"/>
        <v>0</v>
      </c>
      <c r="AC67" s="28">
        <f t="shared" si="66"/>
        <v>0</v>
      </c>
      <c r="AD67" s="28">
        <f t="shared" si="41"/>
        <v>0</v>
      </c>
      <c r="AE67" s="28">
        <f t="shared" si="67"/>
        <v>13953869.550059676</v>
      </c>
      <c r="AF67" s="28">
        <f t="shared" si="68"/>
        <v>558154.7820023871</v>
      </c>
      <c r="AG67" s="28">
        <f t="shared" si="42"/>
        <v>932732.5126880881</v>
      </c>
      <c r="AH67" s="28">
        <f t="shared" si="69"/>
        <v>18000000</v>
      </c>
      <c r="AI67" s="28">
        <f t="shared" si="70"/>
        <v>810000</v>
      </c>
      <c r="AJ67" s="28">
        <f t="shared" si="43"/>
        <v>1113192.0728622393</v>
      </c>
      <c r="AK67" s="28">
        <f t="shared" si="71"/>
        <v>0</v>
      </c>
      <c r="AL67" s="28">
        <f t="shared" si="72"/>
        <v>0</v>
      </c>
      <c r="AM67" s="28">
        <f t="shared" si="44"/>
        <v>0</v>
      </c>
      <c r="AN67" s="28">
        <f t="shared" si="73"/>
        <v>0</v>
      </c>
      <c r="AO67" s="28">
        <f t="shared" si="74"/>
        <v>0</v>
      </c>
      <c r="AP67" s="28">
        <f t="shared" si="45"/>
        <v>0</v>
      </c>
      <c r="AQ67" s="4">
        <f t="shared" si="75"/>
        <v>31953869.550059676</v>
      </c>
      <c r="AR67" s="24">
        <f t="shared" si="76"/>
        <v>1368154.782002387</v>
      </c>
      <c r="AS67" s="24">
        <f t="shared" si="77"/>
        <v>2045924.5855503273</v>
      </c>
    </row>
    <row r="68" spans="2:45" ht="12.75">
      <c r="B68" s="33">
        <f t="shared" si="47"/>
        <v>539</v>
      </c>
      <c r="C68" s="23">
        <f t="shared" si="46"/>
        <v>539000000</v>
      </c>
      <c r="D68" s="24">
        <f t="shared" si="34"/>
        <v>1440425.2399831074</v>
      </c>
      <c r="E68" s="24">
        <f t="shared" si="35"/>
        <v>1980000</v>
      </c>
      <c r="F68" s="25">
        <f t="shared" si="36"/>
        <v>506986736.64036775</v>
      </c>
      <c r="G68" s="70">
        <f t="shared" si="37"/>
        <v>0</v>
      </c>
      <c r="H68" s="6">
        <f t="shared" si="38"/>
        <v>0.045</v>
      </c>
      <c r="I68" s="26">
        <f t="shared" si="48"/>
        <v>-0.12993385973604682</v>
      </c>
      <c r="J68" s="30">
        <f t="shared" si="39"/>
        <v>0.301330048929624</v>
      </c>
      <c r="K68" s="27">
        <f t="shared" si="49"/>
        <v>490000000</v>
      </c>
      <c r="L68" s="28">
        <f t="shared" si="50"/>
        <v>0</v>
      </c>
      <c r="M68" s="28">
        <f t="shared" si="51"/>
        <v>15000000</v>
      </c>
      <c r="N68" s="28">
        <f t="shared" si="52"/>
        <v>525000</v>
      </c>
      <c r="O68" s="28">
        <f t="shared" si="53"/>
        <v>1986736.6403677464</v>
      </c>
      <c r="P68" s="28">
        <f t="shared" si="54"/>
        <v>79469.46561470986</v>
      </c>
      <c r="Q68" s="28">
        <f t="shared" si="55"/>
        <v>0</v>
      </c>
      <c r="R68" s="28">
        <f t="shared" si="56"/>
        <v>0</v>
      </c>
      <c r="S68" s="28">
        <f t="shared" si="57"/>
        <v>0</v>
      </c>
      <c r="T68" s="28">
        <f t="shared" si="58"/>
        <v>0</v>
      </c>
      <c r="U68" s="28">
        <f t="shared" si="59"/>
        <v>0</v>
      </c>
      <c r="V68" s="28">
        <f t="shared" si="60"/>
        <v>0</v>
      </c>
      <c r="W68" s="4">
        <f t="shared" si="61"/>
        <v>506986736.64036775</v>
      </c>
      <c r="X68" s="24">
        <f t="shared" si="62"/>
        <v>604469.4656147099</v>
      </c>
      <c r="Y68" s="27">
        <f t="shared" si="63"/>
        <v>0</v>
      </c>
      <c r="Z68" s="28">
        <f t="shared" si="64"/>
        <v>0</v>
      </c>
      <c r="AA68" s="28">
        <f t="shared" si="40"/>
        <v>0</v>
      </c>
      <c r="AB68" s="28">
        <f t="shared" si="65"/>
        <v>0</v>
      </c>
      <c r="AC68" s="28">
        <f t="shared" si="66"/>
        <v>0</v>
      </c>
      <c r="AD68" s="28">
        <f t="shared" si="41"/>
        <v>0</v>
      </c>
      <c r="AE68" s="28">
        <f t="shared" si="67"/>
        <v>13013263.359632254</v>
      </c>
      <c r="AF68" s="28">
        <f t="shared" si="68"/>
        <v>520530.5343852902</v>
      </c>
      <c r="AG68" s="28">
        <f t="shared" si="42"/>
        <v>869858.6286876757</v>
      </c>
      <c r="AH68" s="28">
        <f t="shared" si="69"/>
        <v>19000000</v>
      </c>
      <c r="AI68" s="28">
        <f t="shared" si="70"/>
        <v>855000</v>
      </c>
      <c r="AJ68" s="28">
        <f t="shared" si="43"/>
        <v>1175036.0769101416</v>
      </c>
      <c r="AK68" s="28">
        <f t="shared" si="71"/>
        <v>0</v>
      </c>
      <c r="AL68" s="28">
        <f t="shared" si="72"/>
        <v>0</v>
      </c>
      <c r="AM68" s="28">
        <f t="shared" si="44"/>
        <v>0</v>
      </c>
      <c r="AN68" s="28">
        <f t="shared" si="73"/>
        <v>0</v>
      </c>
      <c r="AO68" s="28">
        <f t="shared" si="74"/>
        <v>0</v>
      </c>
      <c r="AP68" s="28">
        <f t="shared" si="45"/>
        <v>0</v>
      </c>
      <c r="AQ68" s="4">
        <f t="shared" si="75"/>
        <v>32013263.359632254</v>
      </c>
      <c r="AR68" s="24">
        <f t="shared" si="76"/>
        <v>1375530.5343852902</v>
      </c>
      <c r="AS68" s="24">
        <f t="shared" si="77"/>
        <v>2044894.7055978174</v>
      </c>
    </row>
    <row r="69" spans="2:45" ht="12.75">
      <c r="B69" s="33">
        <f t="shared" si="47"/>
        <v>540</v>
      </c>
      <c r="C69" s="23">
        <f t="shared" si="46"/>
        <v>540000000</v>
      </c>
      <c r="D69" s="24">
        <f t="shared" si="34"/>
        <v>1401771.1124135065</v>
      </c>
      <c r="E69" s="24">
        <f t="shared" si="35"/>
        <v>2025000</v>
      </c>
      <c r="F69" s="25">
        <f t="shared" si="36"/>
        <v>507927342.8307951</v>
      </c>
      <c r="G69" s="70">
        <f t="shared" si="37"/>
        <v>0</v>
      </c>
      <c r="H69" s="6">
        <f t="shared" si="38"/>
        <v>0.045</v>
      </c>
      <c r="I69" s="26">
        <f t="shared" si="48"/>
        <v>-0.12993385973604682</v>
      </c>
      <c r="J69" s="30">
        <f t="shared" si="39"/>
        <v>0.301330048929624</v>
      </c>
      <c r="K69" s="27">
        <f t="shared" si="49"/>
        <v>490000000</v>
      </c>
      <c r="L69" s="28">
        <f t="shared" si="50"/>
        <v>0</v>
      </c>
      <c r="M69" s="28">
        <f t="shared" si="51"/>
        <v>15000000</v>
      </c>
      <c r="N69" s="28">
        <f t="shared" si="52"/>
        <v>525000</v>
      </c>
      <c r="O69" s="28">
        <f t="shared" si="53"/>
        <v>2927342.8307951093</v>
      </c>
      <c r="P69" s="28">
        <f t="shared" si="54"/>
        <v>117093.71323180437</v>
      </c>
      <c r="Q69" s="28">
        <f t="shared" si="55"/>
        <v>0</v>
      </c>
      <c r="R69" s="28">
        <f t="shared" si="56"/>
        <v>0</v>
      </c>
      <c r="S69" s="28">
        <f t="shared" si="57"/>
        <v>0</v>
      </c>
      <c r="T69" s="28">
        <f t="shared" si="58"/>
        <v>0</v>
      </c>
      <c r="U69" s="28">
        <f t="shared" si="59"/>
        <v>0</v>
      </c>
      <c r="V69" s="28">
        <f t="shared" si="60"/>
        <v>0</v>
      </c>
      <c r="W69" s="4">
        <f t="shared" si="61"/>
        <v>507927342.8307951</v>
      </c>
      <c r="X69" s="24">
        <f t="shared" si="62"/>
        <v>642093.7132318043</v>
      </c>
      <c r="Y69" s="27">
        <f t="shared" si="63"/>
        <v>0</v>
      </c>
      <c r="Z69" s="28">
        <f t="shared" si="64"/>
        <v>0</v>
      </c>
      <c r="AA69" s="28">
        <f t="shared" si="40"/>
        <v>0</v>
      </c>
      <c r="AB69" s="28">
        <f t="shared" si="65"/>
        <v>0</v>
      </c>
      <c r="AC69" s="28">
        <f t="shared" si="66"/>
        <v>0</v>
      </c>
      <c r="AD69" s="28">
        <f t="shared" si="41"/>
        <v>0</v>
      </c>
      <c r="AE69" s="28">
        <f t="shared" si="67"/>
        <v>12072657.16920489</v>
      </c>
      <c r="AF69" s="28">
        <f t="shared" si="68"/>
        <v>482906.2867681956</v>
      </c>
      <c r="AG69" s="28">
        <f t="shared" si="42"/>
        <v>806984.7446872671</v>
      </c>
      <c r="AH69" s="28">
        <f t="shared" si="69"/>
        <v>20000000</v>
      </c>
      <c r="AI69" s="28">
        <f t="shared" si="70"/>
        <v>900000</v>
      </c>
      <c r="AJ69" s="28">
        <f t="shared" si="43"/>
        <v>1236880.0809580437</v>
      </c>
      <c r="AK69" s="28">
        <f t="shared" si="71"/>
        <v>0</v>
      </c>
      <c r="AL69" s="28">
        <f t="shared" si="72"/>
        <v>0</v>
      </c>
      <c r="AM69" s="28">
        <f t="shared" si="44"/>
        <v>0</v>
      </c>
      <c r="AN69" s="28">
        <f t="shared" si="73"/>
        <v>0</v>
      </c>
      <c r="AO69" s="28">
        <f t="shared" si="74"/>
        <v>0</v>
      </c>
      <c r="AP69" s="28">
        <f t="shared" si="45"/>
        <v>0</v>
      </c>
      <c r="AQ69" s="4">
        <f t="shared" si="75"/>
        <v>32072657.16920489</v>
      </c>
      <c r="AR69" s="24">
        <f t="shared" si="76"/>
        <v>1382906.2867681957</v>
      </c>
      <c r="AS69" s="24">
        <f t="shared" si="77"/>
        <v>2043864.8256453108</v>
      </c>
    </row>
    <row r="70" spans="2:45" ht="12.75">
      <c r="B70" s="33">
        <f t="shared" si="47"/>
        <v>541</v>
      </c>
      <c r="C70" s="23">
        <f t="shared" si="46"/>
        <v>541000000</v>
      </c>
      <c r="D70" s="24">
        <f t="shared" si="34"/>
        <v>1363116.9848438995</v>
      </c>
      <c r="E70" s="24">
        <f t="shared" si="35"/>
        <v>2070000</v>
      </c>
      <c r="F70" s="25">
        <f t="shared" si="36"/>
        <v>508867949.02122253</v>
      </c>
      <c r="G70" s="70">
        <f t="shared" si="37"/>
        <v>0</v>
      </c>
      <c r="H70" s="6">
        <f t="shared" si="38"/>
        <v>0.045</v>
      </c>
      <c r="I70" s="26">
        <f t="shared" si="48"/>
        <v>-0.12993385973604682</v>
      </c>
      <c r="J70" s="30">
        <f t="shared" si="39"/>
        <v>0.301330048929624</v>
      </c>
      <c r="K70" s="27">
        <f t="shared" si="49"/>
        <v>490000000</v>
      </c>
      <c r="L70" s="28">
        <f t="shared" si="50"/>
        <v>0</v>
      </c>
      <c r="M70" s="28">
        <f t="shared" si="51"/>
        <v>15000000</v>
      </c>
      <c r="N70" s="28">
        <f t="shared" si="52"/>
        <v>525000</v>
      </c>
      <c r="O70" s="28">
        <f t="shared" si="53"/>
        <v>3867949.021222532</v>
      </c>
      <c r="P70" s="28">
        <f t="shared" si="54"/>
        <v>154717.96084890128</v>
      </c>
      <c r="Q70" s="28">
        <f t="shared" si="55"/>
        <v>0</v>
      </c>
      <c r="R70" s="28">
        <f t="shared" si="56"/>
        <v>0</v>
      </c>
      <c r="S70" s="28">
        <f t="shared" si="57"/>
        <v>0</v>
      </c>
      <c r="T70" s="28">
        <f t="shared" si="58"/>
        <v>0</v>
      </c>
      <c r="U70" s="28">
        <f t="shared" si="59"/>
        <v>0</v>
      </c>
      <c r="V70" s="28">
        <f t="shared" si="60"/>
        <v>0</v>
      </c>
      <c r="W70" s="4">
        <f t="shared" si="61"/>
        <v>508867949.02122253</v>
      </c>
      <c r="X70" s="24">
        <f t="shared" si="62"/>
        <v>679717.9608489013</v>
      </c>
      <c r="Y70" s="27">
        <f t="shared" si="63"/>
        <v>0</v>
      </c>
      <c r="Z70" s="28">
        <f t="shared" si="64"/>
        <v>0</v>
      </c>
      <c r="AA70" s="28">
        <f t="shared" si="40"/>
        <v>0</v>
      </c>
      <c r="AB70" s="28">
        <f t="shared" si="65"/>
        <v>0</v>
      </c>
      <c r="AC70" s="28">
        <f t="shared" si="66"/>
        <v>0</v>
      </c>
      <c r="AD70" s="28">
        <f t="shared" si="41"/>
        <v>0</v>
      </c>
      <c r="AE70" s="28">
        <f t="shared" si="67"/>
        <v>11132050.978777468</v>
      </c>
      <c r="AF70" s="28">
        <f t="shared" si="68"/>
        <v>445282.03915109875</v>
      </c>
      <c r="AG70" s="28">
        <f t="shared" si="42"/>
        <v>744110.8606868547</v>
      </c>
      <c r="AH70" s="28">
        <f t="shared" si="69"/>
        <v>21000000</v>
      </c>
      <c r="AI70" s="28">
        <f t="shared" si="70"/>
        <v>945000</v>
      </c>
      <c r="AJ70" s="28">
        <f t="shared" si="43"/>
        <v>1298724.085005946</v>
      </c>
      <c r="AK70" s="28">
        <f t="shared" si="71"/>
        <v>0</v>
      </c>
      <c r="AL70" s="28">
        <f t="shared" si="72"/>
        <v>0</v>
      </c>
      <c r="AM70" s="28">
        <f t="shared" si="44"/>
        <v>0</v>
      </c>
      <c r="AN70" s="28">
        <f t="shared" si="73"/>
        <v>0</v>
      </c>
      <c r="AO70" s="28">
        <f t="shared" si="74"/>
        <v>0</v>
      </c>
      <c r="AP70" s="28">
        <f t="shared" si="45"/>
        <v>0</v>
      </c>
      <c r="AQ70" s="4">
        <f t="shared" si="75"/>
        <v>32132050.97877747</v>
      </c>
      <c r="AR70" s="24">
        <f t="shared" si="76"/>
        <v>1390282.0391510988</v>
      </c>
      <c r="AS70" s="24">
        <f t="shared" si="77"/>
        <v>2042834.9456928007</v>
      </c>
    </row>
    <row r="71" spans="2:45" ht="12.75">
      <c r="B71" s="33">
        <f t="shared" si="47"/>
        <v>542</v>
      </c>
      <c r="C71" s="23">
        <f t="shared" si="46"/>
        <v>542000000</v>
      </c>
      <c r="D71" s="24">
        <f t="shared" si="34"/>
        <v>1324462.8572742925</v>
      </c>
      <c r="E71" s="24">
        <f t="shared" si="35"/>
        <v>2115000</v>
      </c>
      <c r="F71" s="25">
        <f t="shared" si="36"/>
        <v>509808555.21164995</v>
      </c>
      <c r="G71" s="70">
        <f t="shared" si="37"/>
        <v>0</v>
      </c>
      <c r="H71" s="6">
        <f t="shared" si="38"/>
        <v>0.045</v>
      </c>
      <c r="I71" s="26">
        <f t="shared" si="48"/>
        <v>-0.12993385973604682</v>
      </c>
      <c r="J71" s="30">
        <f t="shared" si="39"/>
        <v>0.301330048929624</v>
      </c>
      <c r="K71" s="27">
        <f t="shared" si="49"/>
        <v>490000000</v>
      </c>
      <c r="L71" s="28">
        <f t="shared" si="50"/>
        <v>0</v>
      </c>
      <c r="M71" s="28">
        <f t="shared" si="51"/>
        <v>15000000</v>
      </c>
      <c r="N71" s="28">
        <f t="shared" si="52"/>
        <v>525000</v>
      </c>
      <c r="O71" s="28">
        <f t="shared" si="53"/>
        <v>4808555.211649954</v>
      </c>
      <c r="P71" s="28">
        <f t="shared" si="54"/>
        <v>192342.20846599818</v>
      </c>
      <c r="Q71" s="28">
        <f t="shared" si="55"/>
        <v>0</v>
      </c>
      <c r="R71" s="28">
        <f t="shared" si="56"/>
        <v>0</v>
      </c>
      <c r="S71" s="28">
        <f t="shared" si="57"/>
        <v>0</v>
      </c>
      <c r="T71" s="28">
        <f t="shared" si="58"/>
        <v>0</v>
      </c>
      <c r="U71" s="28">
        <f t="shared" si="59"/>
        <v>0</v>
      </c>
      <c r="V71" s="28">
        <f t="shared" si="60"/>
        <v>0</v>
      </c>
      <c r="W71" s="4">
        <f t="shared" si="61"/>
        <v>509808555.21164995</v>
      </c>
      <c r="X71" s="24">
        <f t="shared" si="62"/>
        <v>717342.2084659982</v>
      </c>
      <c r="Y71" s="27">
        <f t="shared" si="63"/>
        <v>0</v>
      </c>
      <c r="Z71" s="28">
        <f t="shared" si="64"/>
        <v>0</v>
      </c>
      <c r="AA71" s="28">
        <f t="shared" si="40"/>
        <v>0</v>
      </c>
      <c r="AB71" s="28">
        <f t="shared" si="65"/>
        <v>0</v>
      </c>
      <c r="AC71" s="28">
        <f t="shared" si="66"/>
        <v>0</v>
      </c>
      <c r="AD71" s="28">
        <f t="shared" si="41"/>
        <v>0</v>
      </c>
      <c r="AE71" s="28">
        <f t="shared" si="67"/>
        <v>10191444.788350046</v>
      </c>
      <c r="AF71" s="28">
        <f t="shared" si="68"/>
        <v>407657.7915340018</v>
      </c>
      <c r="AG71" s="28">
        <f t="shared" si="42"/>
        <v>681236.9766864422</v>
      </c>
      <c r="AH71" s="28">
        <f t="shared" si="69"/>
        <v>22000000</v>
      </c>
      <c r="AI71" s="28">
        <f t="shared" si="70"/>
        <v>990000</v>
      </c>
      <c r="AJ71" s="28">
        <f t="shared" si="43"/>
        <v>1360568.0890538483</v>
      </c>
      <c r="AK71" s="28">
        <f t="shared" si="71"/>
        <v>0</v>
      </c>
      <c r="AL71" s="28">
        <f t="shared" si="72"/>
        <v>0</v>
      </c>
      <c r="AM71" s="28">
        <f t="shared" si="44"/>
        <v>0</v>
      </c>
      <c r="AN71" s="28">
        <f t="shared" si="73"/>
        <v>0</v>
      </c>
      <c r="AO71" s="28">
        <f t="shared" si="74"/>
        <v>0</v>
      </c>
      <c r="AP71" s="28">
        <f t="shared" si="45"/>
        <v>0</v>
      </c>
      <c r="AQ71" s="4">
        <f t="shared" si="75"/>
        <v>32191444.788350046</v>
      </c>
      <c r="AR71" s="24">
        <f t="shared" si="76"/>
        <v>1397657.791534002</v>
      </c>
      <c r="AS71" s="24">
        <f t="shared" si="77"/>
        <v>2041805.0657402906</v>
      </c>
    </row>
    <row r="72" spans="2:45" ht="12.75">
      <c r="B72" s="33">
        <f t="shared" si="47"/>
        <v>543</v>
      </c>
      <c r="C72" s="23">
        <f t="shared" si="46"/>
        <v>543000000</v>
      </c>
      <c r="D72" s="24">
        <f t="shared" si="34"/>
        <v>1285808.729704691</v>
      </c>
      <c r="E72" s="24">
        <f t="shared" si="35"/>
        <v>2160000</v>
      </c>
      <c r="F72" s="25">
        <f t="shared" si="36"/>
        <v>510749161.4020773</v>
      </c>
      <c r="G72" s="70">
        <f t="shared" si="37"/>
        <v>0</v>
      </c>
      <c r="H72" s="6">
        <f t="shared" si="38"/>
        <v>0.045</v>
      </c>
      <c r="I72" s="26">
        <f t="shared" si="48"/>
        <v>-0.12993385973604682</v>
      </c>
      <c r="J72" s="30">
        <f t="shared" si="39"/>
        <v>0.301330048929624</v>
      </c>
      <c r="K72" s="27">
        <f t="shared" si="49"/>
        <v>490000000</v>
      </c>
      <c r="L72" s="28">
        <f t="shared" si="50"/>
        <v>0</v>
      </c>
      <c r="M72" s="28">
        <f t="shared" si="51"/>
        <v>15000000</v>
      </c>
      <c r="N72" s="28">
        <f t="shared" si="52"/>
        <v>525000</v>
      </c>
      <c r="O72" s="28">
        <f t="shared" si="53"/>
        <v>5749161.402077317</v>
      </c>
      <c r="P72" s="28">
        <f t="shared" si="54"/>
        <v>229966.4560830927</v>
      </c>
      <c r="Q72" s="28">
        <f t="shared" si="55"/>
        <v>0</v>
      </c>
      <c r="R72" s="28">
        <f t="shared" si="56"/>
        <v>0</v>
      </c>
      <c r="S72" s="28">
        <f t="shared" si="57"/>
        <v>0</v>
      </c>
      <c r="T72" s="28">
        <f t="shared" si="58"/>
        <v>0</v>
      </c>
      <c r="U72" s="28">
        <f t="shared" si="59"/>
        <v>0</v>
      </c>
      <c r="V72" s="28">
        <f t="shared" si="60"/>
        <v>0</v>
      </c>
      <c r="W72" s="4">
        <f t="shared" si="61"/>
        <v>510749161.4020773</v>
      </c>
      <c r="X72" s="24">
        <f t="shared" si="62"/>
        <v>754966.4560830927</v>
      </c>
      <c r="Y72" s="27">
        <f t="shared" si="63"/>
        <v>0</v>
      </c>
      <c r="Z72" s="28">
        <f t="shared" si="64"/>
        <v>0</v>
      </c>
      <c r="AA72" s="28">
        <f t="shared" si="40"/>
        <v>0</v>
      </c>
      <c r="AB72" s="28">
        <f t="shared" si="65"/>
        <v>0</v>
      </c>
      <c r="AC72" s="28">
        <f t="shared" si="66"/>
        <v>0</v>
      </c>
      <c r="AD72" s="28">
        <f t="shared" si="41"/>
        <v>0</v>
      </c>
      <c r="AE72" s="28">
        <f t="shared" si="67"/>
        <v>9250838.597922683</v>
      </c>
      <c r="AF72" s="28">
        <f t="shared" si="68"/>
        <v>370033.54391690734</v>
      </c>
      <c r="AG72" s="28">
        <f t="shared" si="42"/>
        <v>618363.0926860337</v>
      </c>
      <c r="AH72" s="28">
        <f t="shared" si="69"/>
        <v>23000000</v>
      </c>
      <c r="AI72" s="28">
        <f t="shared" si="70"/>
        <v>1035000</v>
      </c>
      <c r="AJ72" s="28">
        <f t="shared" si="43"/>
        <v>1422412.0931017504</v>
      </c>
      <c r="AK72" s="28">
        <f t="shared" si="71"/>
        <v>0</v>
      </c>
      <c r="AL72" s="28">
        <f t="shared" si="72"/>
        <v>0</v>
      </c>
      <c r="AM72" s="28">
        <f t="shared" si="44"/>
        <v>0</v>
      </c>
      <c r="AN72" s="28">
        <f t="shared" si="73"/>
        <v>0</v>
      </c>
      <c r="AO72" s="28">
        <f t="shared" si="74"/>
        <v>0</v>
      </c>
      <c r="AP72" s="28">
        <f t="shared" si="45"/>
        <v>0</v>
      </c>
      <c r="AQ72" s="4">
        <f t="shared" si="75"/>
        <v>32250838.597922683</v>
      </c>
      <c r="AR72" s="24">
        <f t="shared" si="76"/>
        <v>1405033.5439169074</v>
      </c>
      <c r="AS72" s="24">
        <f t="shared" si="77"/>
        <v>2040775.185787784</v>
      </c>
    </row>
    <row r="73" spans="2:45" ht="12.75">
      <c r="B73" s="33">
        <f t="shared" si="47"/>
        <v>544</v>
      </c>
      <c r="C73" s="23">
        <f t="shared" si="46"/>
        <v>544000000</v>
      </c>
      <c r="D73" s="24">
        <f t="shared" si="34"/>
        <v>1247154.602135084</v>
      </c>
      <c r="E73" s="24">
        <f t="shared" si="35"/>
        <v>2205000</v>
      </c>
      <c r="F73" s="25">
        <f t="shared" si="36"/>
        <v>511689767.59250474</v>
      </c>
      <c r="G73" s="70">
        <f t="shared" si="37"/>
        <v>0</v>
      </c>
      <c r="H73" s="6">
        <f t="shared" si="38"/>
        <v>0.045</v>
      </c>
      <c r="I73" s="26">
        <f t="shared" si="48"/>
        <v>-0.12993385973604682</v>
      </c>
      <c r="J73" s="30">
        <f t="shared" si="39"/>
        <v>0.301330048929624</v>
      </c>
      <c r="K73" s="27">
        <f t="shared" si="49"/>
        <v>490000000</v>
      </c>
      <c r="L73" s="28">
        <f t="shared" si="50"/>
        <v>0</v>
      </c>
      <c r="M73" s="28">
        <f t="shared" si="51"/>
        <v>15000000</v>
      </c>
      <c r="N73" s="28">
        <f t="shared" si="52"/>
        <v>525000</v>
      </c>
      <c r="O73" s="28">
        <f t="shared" si="53"/>
        <v>6689767.59250474</v>
      </c>
      <c r="P73" s="28">
        <f t="shared" si="54"/>
        <v>267590.7037001896</v>
      </c>
      <c r="Q73" s="28">
        <f t="shared" si="55"/>
        <v>0</v>
      </c>
      <c r="R73" s="28">
        <f t="shared" si="56"/>
        <v>0</v>
      </c>
      <c r="S73" s="28">
        <f t="shared" si="57"/>
        <v>0</v>
      </c>
      <c r="T73" s="28">
        <f t="shared" si="58"/>
        <v>0</v>
      </c>
      <c r="U73" s="28">
        <f t="shared" si="59"/>
        <v>0</v>
      </c>
      <c r="V73" s="28">
        <f t="shared" si="60"/>
        <v>0</v>
      </c>
      <c r="W73" s="4">
        <f t="shared" si="61"/>
        <v>511689767.59250474</v>
      </c>
      <c r="X73" s="24">
        <f t="shared" si="62"/>
        <v>792590.7037001896</v>
      </c>
      <c r="Y73" s="27">
        <f t="shared" si="63"/>
        <v>0</v>
      </c>
      <c r="Z73" s="28">
        <f t="shared" si="64"/>
        <v>0</v>
      </c>
      <c r="AA73" s="28">
        <f t="shared" si="40"/>
        <v>0</v>
      </c>
      <c r="AB73" s="28">
        <f t="shared" si="65"/>
        <v>0</v>
      </c>
      <c r="AC73" s="28">
        <f t="shared" si="66"/>
        <v>0</v>
      </c>
      <c r="AD73" s="28">
        <f t="shared" si="41"/>
        <v>0</v>
      </c>
      <c r="AE73" s="28">
        <f t="shared" si="67"/>
        <v>8310232.40749526</v>
      </c>
      <c r="AF73" s="28">
        <f t="shared" si="68"/>
        <v>332409.2962998104</v>
      </c>
      <c r="AG73" s="28">
        <f t="shared" si="42"/>
        <v>555489.2086856212</v>
      </c>
      <c r="AH73" s="28">
        <f t="shared" si="69"/>
        <v>24000000</v>
      </c>
      <c r="AI73" s="28">
        <f t="shared" si="70"/>
        <v>1080000</v>
      </c>
      <c r="AJ73" s="28">
        <f t="shared" si="43"/>
        <v>1484256.0971496527</v>
      </c>
      <c r="AK73" s="28">
        <f t="shared" si="71"/>
        <v>0</v>
      </c>
      <c r="AL73" s="28">
        <f t="shared" si="72"/>
        <v>0</v>
      </c>
      <c r="AM73" s="28">
        <f t="shared" si="44"/>
        <v>0</v>
      </c>
      <c r="AN73" s="28">
        <f t="shared" si="73"/>
        <v>0</v>
      </c>
      <c r="AO73" s="28">
        <f t="shared" si="74"/>
        <v>0</v>
      </c>
      <c r="AP73" s="28">
        <f t="shared" si="45"/>
        <v>0</v>
      </c>
      <c r="AQ73" s="4">
        <f t="shared" si="75"/>
        <v>32310232.40749526</v>
      </c>
      <c r="AR73" s="24">
        <f t="shared" si="76"/>
        <v>1412409.2962998105</v>
      </c>
      <c r="AS73" s="24">
        <f t="shared" si="77"/>
        <v>2039745.3058352738</v>
      </c>
    </row>
    <row r="74" spans="2:45" ht="12.75">
      <c r="B74" s="33">
        <f t="shared" si="47"/>
        <v>545</v>
      </c>
      <c r="C74" s="23">
        <f>C73+1000000</f>
        <v>545000000</v>
      </c>
      <c r="D74" s="24">
        <f t="shared" si="34"/>
        <v>1208500.4745654832</v>
      </c>
      <c r="E74" s="24">
        <f t="shared" si="35"/>
        <v>2250000</v>
      </c>
      <c r="F74" s="25">
        <f t="shared" si="36"/>
        <v>512630373.7829321</v>
      </c>
      <c r="G74" s="70">
        <f t="shared" si="37"/>
        <v>0</v>
      </c>
      <c r="H74" s="6">
        <f t="shared" si="38"/>
        <v>0.045</v>
      </c>
      <c r="I74" s="26">
        <f t="shared" si="48"/>
        <v>-0.12993385973604682</v>
      </c>
      <c r="J74" s="30">
        <f t="shared" si="39"/>
        <v>0.301330048929624</v>
      </c>
      <c r="K74" s="27">
        <f t="shared" si="49"/>
        <v>490000000</v>
      </c>
      <c r="L74" s="28">
        <f t="shared" si="50"/>
        <v>0</v>
      </c>
      <c r="M74" s="28">
        <f t="shared" si="51"/>
        <v>15000000</v>
      </c>
      <c r="N74" s="28">
        <f t="shared" si="52"/>
        <v>525000</v>
      </c>
      <c r="O74" s="28">
        <f t="shared" si="53"/>
        <v>7630373.782932103</v>
      </c>
      <c r="P74" s="28">
        <f t="shared" si="54"/>
        <v>305214.95131728414</v>
      </c>
      <c r="Q74" s="28">
        <f t="shared" si="55"/>
        <v>0</v>
      </c>
      <c r="R74" s="28">
        <f t="shared" si="56"/>
        <v>0</v>
      </c>
      <c r="S74" s="28">
        <f t="shared" si="57"/>
        <v>0</v>
      </c>
      <c r="T74" s="28">
        <f t="shared" si="58"/>
        <v>0</v>
      </c>
      <c r="U74" s="28">
        <f t="shared" si="59"/>
        <v>0</v>
      </c>
      <c r="V74" s="28">
        <f t="shared" si="60"/>
        <v>0</v>
      </c>
      <c r="W74" s="4">
        <f t="shared" si="61"/>
        <v>512630373.7829321</v>
      </c>
      <c r="X74" s="24">
        <f t="shared" si="62"/>
        <v>830214.9513172841</v>
      </c>
      <c r="Y74" s="27">
        <f t="shared" si="63"/>
        <v>0</v>
      </c>
      <c r="Z74" s="28">
        <f t="shared" si="64"/>
        <v>0</v>
      </c>
      <c r="AA74" s="28">
        <f t="shared" si="40"/>
        <v>0</v>
      </c>
      <c r="AB74" s="28">
        <f t="shared" si="65"/>
        <v>0</v>
      </c>
      <c r="AC74" s="28">
        <f t="shared" si="66"/>
        <v>0</v>
      </c>
      <c r="AD74" s="28">
        <f t="shared" si="41"/>
        <v>0</v>
      </c>
      <c r="AE74" s="28">
        <f t="shared" si="67"/>
        <v>7369626.217067897</v>
      </c>
      <c r="AF74" s="28">
        <f t="shared" si="68"/>
        <v>294785.0486827159</v>
      </c>
      <c r="AG74" s="28">
        <f t="shared" si="42"/>
        <v>492615.3246852127</v>
      </c>
      <c r="AH74" s="28">
        <f t="shared" si="69"/>
        <v>25000000</v>
      </c>
      <c r="AI74" s="28">
        <f t="shared" si="70"/>
        <v>1125000</v>
      </c>
      <c r="AJ74" s="28">
        <f t="shared" si="43"/>
        <v>1546100.1011975547</v>
      </c>
      <c r="AK74" s="28">
        <f t="shared" si="71"/>
        <v>0</v>
      </c>
      <c r="AL74" s="28">
        <f t="shared" si="72"/>
        <v>0</v>
      </c>
      <c r="AM74" s="28">
        <f t="shared" si="44"/>
        <v>0</v>
      </c>
      <c r="AN74" s="28">
        <f t="shared" si="73"/>
        <v>0</v>
      </c>
      <c r="AO74" s="28">
        <f t="shared" si="74"/>
        <v>0</v>
      </c>
      <c r="AP74" s="28">
        <f t="shared" si="45"/>
        <v>0</v>
      </c>
      <c r="AQ74" s="4">
        <f t="shared" si="75"/>
        <v>32369626.217067897</v>
      </c>
      <c r="AR74" s="24">
        <f t="shared" si="76"/>
        <v>1419785.048682716</v>
      </c>
      <c r="AS74" s="24">
        <f t="shared" si="77"/>
        <v>2038715.4258827674</v>
      </c>
    </row>
    <row r="75" spans="2:45" ht="12.75">
      <c r="B75" s="33">
        <f t="shared" si="47"/>
        <v>546</v>
      </c>
      <c r="C75" s="23">
        <f t="shared" si="46"/>
        <v>546000000</v>
      </c>
      <c r="D75" s="24">
        <f t="shared" si="34"/>
        <v>1169846.3469958762</v>
      </c>
      <c r="E75" s="24">
        <f t="shared" si="35"/>
        <v>2295000</v>
      </c>
      <c r="F75" s="25">
        <f t="shared" si="36"/>
        <v>513570979.9733595</v>
      </c>
      <c r="G75" s="70">
        <f t="shared" si="37"/>
        <v>0</v>
      </c>
      <c r="H75" s="6">
        <f t="shared" si="38"/>
        <v>0.045</v>
      </c>
      <c r="I75" s="26">
        <f t="shared" si="48"/>
        <v>-0.12993385973604682</v>
      </c>
      <c r="J75" s="30">
        <f t="shared" si="39"/>
        <v>0.301330048929624</v>
      </c>
      <c r="K75" s="27">
        <f t="shared" si="49"/>
        <v>490000000</v>
      </c>
      <c r="L75" s="28">
        <f t="shared" si="50"/>
        <v>0</v>
      </c>
      <c r="M75" s="28">
        <f t="shared" si="51"/>
        <v>15000000</v>
      </c>
      <c r="N75" s="28">
        <f t="shared" si="52"/>
        <v>525000</v>
      </c>
      <c r="O75" s="28">
        <f t="shared" si="53"/>
        <v>8570979.973359525</v>
      </c>
      <c r="P75" s="28">
        <f t="shared" si="54"/>
        <v>342839.198934381</v>
      </c>
      <c r="Q75" s="28">
        <f t="shared" si="55"/>
        <v>0</v>
      </c>
      <c r="R75" s="28">
        <f t="shared" si="56"/>
        <v>0</v>
      </c>
      <c r="S75" s="28">
        <f t="shared" si="57"/>
        <v>0</v>
      </c>
      <c r="T75" s="28">
        <f t="shared" si="58"/>
        <v>0</v>
      </c>
      <c r="U75" s="28">
        <f t="shared" si="59"/>
        <v>0</v>
      </c>
      <c r="V75" s="28">
        <f t="shared" si="60"/>
        <v>0</v>
      </c>
      <c r="W75" s="4">
        <f t="shared" si="61"/>
        <v>513570979.9733595</v>
      </c>
      <c r="X75" s="24">
        <f t="shared" si="62"/>
        <v>867839.198934381</v>
      </c>
      <c r="Y75" s="27">
        <f t="shared" si="63"/>
        <v>0</v>
      </c>
      <c r="Z75" s="28">
        <f t="shared" si="64"/>
        <v>0</v>
      </c>
      <c r="AA75" s="28">
        <f t="shared" si="40"/>
        <v>0</v>
      </c>
      <c r="AB75" s="28">
        <f t="shared" si="65"/>
        <v>0</v>
      </c>
      <c r="AC75" s="28">
        <f t="shared" si="66"/>
        <v>0</v>
      </c>
      <c r="AD75" s="28">
        <f t="shared" si="41"/>
        <v>0</v>
      </c>
      <c r="AE75" s="28">
        <f t="shared" si="67"/>
        <v>6429020.026640475</v>
      </c>
      <c r="AF75" s="28">
        <f t="shared" si="68"/>
        <v>257160.801065619</v>
      </c>
      <c r="AG75" s="28">
        <f t="shared" si="42"/>
        <v>429741.44068480015</v>
      </c>
      <c r="AH75" s="28">
        <f t="shared" si="69"/>
        <v>26000000</v>
      </c>
      <c r="AI75" s="28">
        <f t="shared" si="70"/>
        <v>1170000</v>
      </c>
      <c r="AJ75" s="28">
        <f t="shared" si="43"/>
        <v>1607944.105245457</v>
      </c>
      <c r="AK75" s="28">
        <f t="shared" si="71"/>
        <v>0</v>
      </c>
      <c r="AL75" s="28">
        <f t="shared" si="72"/>
        <v>0</v>
      </c>
      <c r="AM75" s="28">
        <f t="shared" si="44"/>
        <v>0</v>
      </c>
      <c r="AN75" s="28">
        <f t="shared" si="73"/>
        <v>0</v>
      </c>
      <c r="AO75" s="28">
        <f t="shared" si="74"/>
        <v>0</v>
      </c>
      <c r="AP75" s="28">
        <f t="shared" si="45"/>
        <v>0</v>
      </c>
      <c r="AQ75" s="4">
        <f t="shared" si="75"/>
        <v>32429020.026640475</v>
      </c>
      <c r="AR75" s="24">
        <f t="shared" si="76"/>
        <v>1427160.801065619</v>
      </c>
      <c r="AS75" s="24">
        <f t="shared" si="77"/>
        <v>2037685.545930257</v>
      </c>
    </row>
    <row r="76" spans="2:45" ht="12.75">
      <c r="B76" s="33">
        <f t="shared" si="47"/>
        <v>547</v>
      </c>
      <c r="C76" s="23">
        <f t="shared" si="46"/>
        <v>547000000</v>
      </c>
      <c r="D76" s="24">
        <f t="shared" si="34"/>
        <v>1131192.2194262687</v>
      </c>
      <c r="E76" s="24">
        <f t="shared" si="35"/>
        <v>2340000</v>
      </c>
      <c r="F76" s="25">
        <f t="shared" si="36"/>
        <v>514511586.16378695</v>
      </c>
      <c r="G76" s="70">
        <f t="shared" si="37"/>
        <v>0</v>
      </c>
      <c r="H76" s="6">
        <f t="shared" si="38"/>
        <v>0.045</v>
      </c>
      <c r="I76" s="26">
        <f t="shared" si="48"/>
        <v>-0.12993385973604682</v>
      </c>
      <c r="J76" s="30">
        <f t="shared" si="39"/>
        <v>0.301330048929624</v>
      </c>
      <c r="K76" s="27">
        <f aca="true" t="shared" si="78" ref="K76:K139">IF(F76&gt;$E$4,$E$4,F76)</f>
        <v>490000000</v>
      </c>
      <c r="L76" s="28">
        <f t="shared" si="50"/>
        <v>0</v>
      </c>
      <c r="M76" s="28">
        <f aca="true" t="shared" si="79" ref="M76:M139">IF(F76&lt;$D$5,0,IF(F76&gt;$E$5,($E$5-$E$4),((F76-$E$4))))</f>
        <v>15000000</v>
      </c>
      <c r="N76" s="28">
        <f t="shared" si="52"/>
        <v>525000</v>
      </c>
      <c r="O76" s="28">
        <f aca="true" t="shared" si="80" ref="O76:O84">IF(F76&lt;$D$6,0,IF(F76&gt;$E$6,($E$6-$E$5),((F76-$E$5))))</f>
        <v>9511586.163786948</v>
      </c>
      <c r="P76" s="28">
        <f t="shared" si="54"/>
        <v>380463.44655147794</v>
      </c>
      <c r="Q76" s="28">
        <f aca="true" t="shared" si="81" ref="Q76:Q84">IF(F76&lt;$D$7,0,IF(F76&gt;$E$7,($E$7-$E$6),((F76-$E$6))))</f>
        <v>0</v>
      </c>
      <c r="R76" s="28">
        <f t="shared" si="56"/>
        <v>0</v>
      </c>
      <c r="S76" s="28">
        <f aca="true" t="shared" si="82" ref="S76:S84">IF(F76&lt;$D$8,0,IF(F76&gt;$E$8,($E$8-$E$7),((F76-$E$7))))</f>
        <v>0</v>
      </c>
      <c r="T76" s="28">
        <f t="shared" si="58"/>
        <v>0</v>
      </c>
      <c r="U76" s="28">
        <f aca="true" t="shared" si="83" ref="U76:U84">IF(F76&lt;$D$9,0,IF(F76&gt;$E$9,($E$9-$E$8),((F76-$E$8))))</f>
        <v>0</v>
      </c>
      <c r="V76" s="28">
        <f t="shared" si="60"/>
        <v>0</v>
      </c>
      <c r="W76" s="4">
        <f aca="true" t="shared" si="84" ref="W76:W84">K76+M76+O76+Q76+S76+U76</f>
        <v>514511586.16378695</v>
      </c>
      <c r="X76" s="24">
        <f aca="true" t="shared" si="85" ref="X76:X84">L76+N76+P76+R76+T76+V76</f>
        <v>905463.446551478</v>
      </c>
      <c r="Y76" s="27">
        <f aca="true" t="shared" si="86" ref="Y76:Y84">(IF(C76&gt;$E$4,$E$4,C76))-K76</f>
        <v>0</v>
      </c>
      <c r="Z76" s="28">
        <f t="shared" si="64"/>
        <v>0</v>
      </c>
      <c r="AA76" s="28">
        <f t="shared" si="40"/>
        <v>0</v>
      </c>
      <c r="AB76" s="28">
        <f aca="true" t="shared" si="87" ref="AB76:AB84">(IF(C76&lt;$D$5,0,IF(C76&gt;$E$5,($E$5-$E$4),((C76-$E$4)))))-M76</f>
        <v>0</v>
      </c>
      <c r="AC76" s="28">
        <f t="shared" si="66"/>
        <v>0</v>
      </c>
      <c r="AD76" s="28">
        <f t="shared" si="41"/>
        <v>0</v>
      </c>
      <c r="AE76" s="28">
        <f aca="true" t="shared" si="88" ref="AE76:AE84">(IF(C76&lt;$D$6,0,IF(C76&gt;$E$6,($E$6-$E$5),((C76-$E$5)))))-O76</f>
        <v>5488413.836213052</v>
      </c>
      <c r="AF76" s="28">
        <f t="shared" si="68"/>
        <v>219536.55344852209</v>
      </c>
      <c r="AG76" s="28">
        <f t="shared" si="42"/>
        <v>366867.5566843877</v>
      </c>
      <c r="AH76" s="28">
        <f aca="true" t="shared" si="89" ref="AH76:AH84">(IF(C76&lt;$D$7,0,IF(C76&gt;$E$7,($E$7-$E$6),((C76-$E$6)))))-Q76</f>
        <v>27000000</v>
      </c>
      <c r="AI76" s="28">
        <f t="shared" si="70"/>
        <v>1215000</v>
      </c>
      <c r="AJ76" s="28">
        <f t="shared" si="43"/>
        <v>1669788.109293359</v>
      </c>
      <c r="AK76" s="28">
        <f aca="true" t="shared" si="90" ref="AK76:AK84">(IF(C76&lt;$D$8,0,IF(C76&gt;$E$8,($E$8-$E$7),((C76-$E$7)))))-S76</f>
        <v>0</v>
      </c>
      <c r="AL76" s="28">
        <f t="shared" si="72"/>
        <v>0</v>
      </c>
      <c r="AM76" s="28">
        <f t="shared" si="44"/>
        <v>0</v>
      </c>
      <c r="AN76" s="28">
        <f aca="true" t="shared" si="91" ref="AN76:AN84">(IF(C76&lt;$D$9,0,IF(C76&gt;$E$9,($E$9-$E$8),((C76-$E$8)))))-U76</f>
        <v>0</v>
      </c>
      <c r="AO76" s="28">
        <f t="shared" si="74"/>
        <v>0</v>
      </c>
      <c r="AP76" s="28">
        <f t="shared" si="45"/>
        <v>0</v>
      </c>
      <c r="AQ76" s="4">
        <f aca="true" t="shared" si="92" ref="AQ76:AQ84">Y76+AB76+AE76+AH76+AK76+AN76</f>
        <v>32488413.836213052</v>
      </c>
      <c r="AR76" s="24">
        <f aca="true" t="shared" si="93" ref="AR76:AR84">Z76+AC76+AF76+AI76+AL76+AO76</f>
        <v>1434536.553448522</v>
      </c>
      <c r="AS76" s="24">
        <f aca="true" t="shared" si="94" ref="AS76:AS84">AA76+AD76+AG76+AJ76+AM76+AP76</f>
        <v>2036655.6659777467</v>
      </c>
    </row>
    <row r="77" spans="2:45" ht="12.75">
      <c r="B77" s="33">
        <f t="shared" si="47"/>
        <v>548</v>
      </c>
      <c r="C77" s="23">
        <f t="shared" si="46"/>
        <v>548000000</v>
      </c>
      <c r="D77" s="24">
        <f t="shared" si="34"/>
        <v>1092538.0918566682</v>
      </c>
      <c r="E77" s="24">
        <f t="shared" si="35"/>
        <v>2385000</v>
      </c>
      <c r="F77" s="25">
        <f t="shared" si="36"/>
        <v>515452192.3542143</v>
      </c>
      <c r="G77" s="70">
        <f t="shared" si="37"/>
        <v>0</v>
      </c>
      <c r="H77" s="6">
        <f t="shared" si="38"/>
        <v>0.045</v>
      </c>
      <c r="I77" s="26">
        <f t="shared" si="48"/>
        <v>-0.12993385973604682</v>
      </c>
      <c r="J77" s="30">
        <f t="shared" si="39"/>
        <v>0.301330048929624</v>
      </c>
      <c r="K77" s="27">
        <f t="shared" si="78"/>
        <v>490000000</v>
      </c>
      <c r="L77" s="28">
        <f t="shared" si="50"/>
        <v>0</v>
      </c>
      <c r="M77" s="28">
        <f t="shared" si="79"/>
        <v>15000000</v>
      </c>
      <c r="N77" s="28">
        <f t="shared" si="52"/>
        <v>525000</v>
      </c>
      <c r="O77" s="28">
        <f t="shared" si="80"/>
        <v>10452192.35421431</v>
      </c>
      <c r="P77" s="28">
        <f t="shared" si="54"/>
        <v>418087.69416857243</v>
      </c>
      <c r="Q77" s="28">
        <f t="shared" si="81"/>
        <v>0</v>
      </c>
      <c r="R77" s="28">
        <f t="shared" si="56"/>
        <v>0</v>
      </c>
      <c r="S77" s="28">
        <f t="shared" si="82"/>
        <v>0</v>
      </c>
      <c r="T77" s="28">
        <f t="shared" si="58"/>
        <v>0</v>
      </c>
      <c r="U77" s="28">
        <f t="shared" si="83"/>
        <v>0</v>
      </c>
      <c r="V77" s="28">
        <f t="shared" si="60"/>
        <v>0</v>
      </c>
      <c r="W77" s="4">
        <f t="shared" si="84"/>
        <v>515452192.3542143</v>
      </c>
      <c r="X77" s="24">
        <f t="shared" si="85"/>
        <v>943087.6941685724</v>
      </c>
      <c r="Y77" s="27">
        <f t="shared" si="86"/>
        <v>0</v>
      </c>
      <c r="Z77" s="28">
        <f t="shared" si="64"/>
        <v>0</v>
      </c>
      <c r="AA77" s="28">
        <f t="shared" si="40"/>
        <v>0</v>
      </c>
      <c r="AB77" s="28">
        <f t="shared" si="87"/>
        <v>0</v>
      </c>
      <c r="AC77" s="28">
        <f t="shared" si="66"/>
        <v>0</v>
      </c>
      <c r="AD77" s="28">
        <f t="shared" si="41"/>
        <v>0</v>
      </c>
      <c r="AE77" s="28">
        <f t="shared" si="88"/>
        <v>4547807.645785689</v>
      </c>
      <c r="AF77" s="28">
        <f t="shared" si="68"/>
        <v>181912.30583142757</v>
      </c>
      <c r="AG77" s="28">
        <f t="shared" si="42"/>
        <v>303993.67268397915</v>
      </c>
      <c r="AH77" s="28">
        <f t="shared" si="89"/>
        <v>28000000</v>
      </c>
      <c r="AI77" s="28">
        <f t="shared" si="70"/>
        <v>1260000</v>
      </c>
      <c r="AJ77" s="28">
        <f t="shared" si="43"/>
        <v>1731632.1133412614</v>
      </c>
      <c r="AK77" s="28">
        <f t="shared" si="90"/>
        <v>0</v>
      </c>
      <c r="AL77" s="28">
        <f t="shared" si="72"/>
        <v>0</v>
      </c>
      <c r="AM77" s="28">
        <f t="shared" si="44"/>
        <v>0</v>
      </c>
      <c r="AN77" s="28">
        <f t="shared" si="91"/>
        <v>0</v>
      </c>
      <c r="AO77" s="28">
        <f t="shared" si="74"/>
        <v>0</v>
      </c>
      <c r="AP77" s="28">
        <f t="shared" si="45"/>
        <v>0</v>
      </c>
      <c r="AQ77" s="4">
        <f t="shared" si="92"/>
        <v>32547807.64578569</v>
      </c>
      <c r="AR77" s="24">
        <f t="shared" si="93"/>
        <v>1441912.3058314277</v>
      </c>
      <c r="AS77" s="24">
        <f t="shared" si="94"/>
        <v>2035625.7860252406</v>
      </c>
    </row>
    <row r="78" spans="2:45" ht="12.75">
      <c r="B78" s="33">
        <f t="shared" si="47"/>
        <v>549</v>
      </c>
      <c r="C78" s="23">
        <f t="shared" si="46"/>
        <v>549000000</v>
      </c>
      <c r="D78" s="24">
        <f t="shared" si="34"/>
        <v>1053883.9642870673</v>
      </c>
      <c r="E78" s="24">
        <f t="shared" si="35"/>
        <v>2430000</v>
      </c>
      <c r="F78" s="25">
        <f t="shared" si="36"/>
        <v>516392798.5446417</v>
      </c>
      <c r="G78" s="70">
        <f t="shared" si="37"/>
        <v>0</v>
      </c>
      <c r="H78" s="6">
        <f t="shared" si="38"/>
        <v>0.045</v>
      </c>
      <c r="I78" s="26">
        <f t="shared" si="48"/>
        <v>-0.12993385973604682</v>
      </c>
      <c r="J78" s="30">
        <f t="shared" si="39"/>
        <v>0.301330048929624</v>
      </c>
      <c r="K78" s="27">
        <f t="shared" si="78"/>
        <v>490000000</v>
      </c>
      <c r="L78" s="28">
        <f t="shared" si="50"/>
        <v>0</v>
      </c>
      <c r="M78" s="28">
        <f t="shared" si="79"/>
        <v>15000000</v>
      </c>
      <c r="N78" s="28">
        <f t="shared" si="52"/>
        <v>525000</v>
      </c>
      <c r="O78" s="28">
        <f t="shared" si="80"/>
        <v>11392798.544641674</v>
      </c>
      <c r="P78" s="28">
        <f t="shared" si="54"/>
        <v>455711.941785667</v>
      </c>
      <c r="Q78" s="28">
        <f t="shared" si="81"/>
        <v>0</v>
      </c>
      <c r="R78" s="28">
        <f t="shared" si="56"/>
        <v>0</v>
      </c>
      <c r="S78" s="28">
        <f t="shared" si="82"/>
        <v>0</v>
      </c>
      <c r="T78" s="28">
        <f t="shared" si="58"/>
        <v>0</v>
      </c>
      <c r="U78" s="28">
        <f t="shared" si="83"/>
        <v>0</v>
      </c>
      <c r="V78" s="28">
        <f t="shared" si="60"/>
        <v>0</v>
      </c>
      <c r="W78" s="4">
        <f t="shared" si="84"/>
        <v>516392798.5446417</v>
      </c>
      <c r="X78" s="24">
        <f t="shared" si="85"/>
        <v>980711.941785667</v>
      </c>
      <c r="Y78" s="27">
        <f t="shared" si="86"/>
        <v>0</v>
      </c>
      <c r="Z78" s="28">
        <f t="shared" si="64"/>
        <v>0</v>
      </c>
      <c r="AA78" s="28">
        <f t="shared" si="40"/>
        <v>0</v>
      </c>
      <c r="AB78" s="28">
        <f t="shared" si="87"/>
        <v>0</v>
      </c>
      <c r="AC78" s="28">
        <f t="shared" si="66"/>
        <v>0</v>
      </c>
      <c r="AD78" s="28">
        <f t="shared" si="41"/>
        <v>0</v>
      </c>
      <c r="AE78" s="28">
        <f t="shared" si="88"/>
        <v>3607201.4553583264</v>
      </c>
      <c r="AF78" s="28">
        <f t="shared" si="68"/>
        <v>144288.05821433305</v>
      </c>
      <c r="AG78" s="28">
        <f t="shared" si="42"/>
        <v>241119.78868357066</v>
      </c>
      <c r="AH78" s="28">
        <f t="shared" si="89"/>
        <v>29000000</v>
      </c>
      <c r="AI78" s="28">
        <f t="shared" si="70"/>
        <v>1305000</v>
      </c>
      <c r="AJ78" s="28">
        <f t="shared" si="43"/>
        <v>1793476.1173891635</v>
      </c>
      <c r="AK78" s="28">
        <f t="shared" si="90"/>
        <v>0</v>
      </c>
      <c r="AL78" s="28">
        <f t="shared" si="72"/>
        <v>0</v>
      </c>
      <c r="AM78" s="28">
        <f t="shared" si="44"/>
        <v>0</v>
      </c>
      <c r="AN78" s="28">
        <f t="shared" si="91"/>
        <v>0</v>
      </c>
      <c r="AO78" s="28">
        <f t="shared" si="74"/>
        <v>0</v>
      </c>
      <c r="AP78" s="28">
        <f t="shared" si="45"/>
        <v>0</v>
      </c>
      <c r="AQ78" s="4">
        <f t="shared" si="92"/>
        <v>32607201.455358326</v>
      </c>
      <c r="AR78" s="24">
        <f t="shared" si="93"/>
        <v>1449288.0582143331</v>
      </c>
      <c r="AS78" s="24">
        <f t="shared" si="94"/>
        <v>2034595.9060727342</v>
      </c>
    </row>
    <row r="79" spans="2:45" ht="12.75">
      <c r="B79" s="33">
        <f t="shared" si="47"/>
        <v>550</v>
      </c>
      <c r="C79" s="23">
        <f t="shared" si="46"/>
        <v>550000000</v>
      </c>
      <c r="D79" s="24">
        <f t="shared" si="34"/>
        <v>1015229.8367174536</v>
      </c>
      <c r="E79" s="24">
        <f t="shared" si="35"/>
        <v>2475000</v>
      </c>
      <c r="F79" s="25">
        <f t="shared" si="36"/>
        <v>517333404.73506916</v>
      </c>
      <c r="G79" s="70">
        <f t="shared" si="37"/>
        <v>0</v>
      </c>
      <c r="H79" s="6">
        <f t="shared" si="38"/>
        <v>0.045</v>
      </c>
      <c r="I79" s="26">
        <f t="shared" si="48"/>
        <v>-0.12993385973604682</v>
      </c>
      <c r="J79" s="30">
        <f t="shared" si="39"/>
        <v>0.301330048929624</v>
      </c>
      <c r="K79" s="27">
        <f t="shared" si="78"/>
        <v>490000000</v>
      </c>
      <c r="L79" s="28">
        <f t="shared" si="50"/>
        <v>0</v>
      </c>
      <c r="M79" s="28">
        <f t="shared" si="79"/>
        <v>15000000</v>
      </c>
      <c r="N79" s="28">
        <f t="shared" si="52"/>
        <v>525000</v>
      </c>
      <c r="O79" s="28">
        <f t="shared" si="80"/>
        <v>12333404.735069156</v>
      </c>
      <c r="P79" s="28">
        <f t="shared" si="54"/>
        <v>493336.18940276623</v>
      </c>
      <c r="Q79" s="28">
        <f t="shared" si="81"/>
        <v>0</v>
      </c>
      <c r="R79" s="28">
        <f t="shared" si="56"/>
        <v>0</v>
      </c>
      <c r="S79" s="28">
        <f t="shared" si="82"/>
        <v>0</v>
      </c>
      <c r="T79" s="28">
        <f t="shared" si="58"/>
        <v>0</v>
      </c>
      <c r="U79" s="28">
        <f t="shared" si="83"/>
        <v>0</v>
      </c>
      <c r="V79" s="28">
        <f t="shared" si="60"/>
        <v>0</v>
      </c>
      <c r="W79" s="4">
        <f t="shared" si="84"/>
        <v>517333404.73506916</v>
      </c>
      <c r="X79" s="24">
        <f t="shared" si="85"/>
        <v>1018336.1894027663</v>
      </c>
      <c r="Y79" s="27">
        <f t="shared" si="86"/>
        <v>0</v>
      </c>
      <c r="Z79" s="28">
        <f t="shared" si="64"/>
        <v>0</v>
      </c>
      <c r="AA79" s="28">
        <f t="shared" si="40"/>
        <v>0</v>
      </c>
      <c r="AB79" s="28">
        <f t="shared" si="87"/>
        <v>0</v>
      </c>
      <c r="AC79" s="28">
        <f t="shared" si="66"/>
        <v>0</v>
      </c>
      <c r="AD79" s="28">
        <f t="shared" si="41"/>
        <v>0</v>
      </c>
      <c r="AE79" s="28">
        <f t="shared" si="88"/>
        <v>2666595.2649308443</v>
      </c>
      <c r="AF79" s="28">
        <f t="shared" si="68"/>
        <v>106663.81059723378</v>
      </c>
      <c r="AG79" s="28">
        <f t="shared" si="42"/>
        <v>178245.9046831542</v>
      </c>
      <c r="AH79" s="28">
        <f t="shared" si="89"/>
        <v>30000000</v>
      </c>
      <c r="AI79" s="28">
        <f t="shared" si="70"/>
        <v>1350000</v>
      </c>
      <c r="AJ79" s="28">
        <f t="shared" si="43"/>
        <v>1855320.1214370658</v>
      </c>
      <c r="AK79" s="28">
        <f t="shared" si="90"/>
        <v>0</v>
      </c>
      <c r="AL79" s="28">
        <f t="shared" si="72"/>
        <v>0</v>
      </c>
      <c r="AM79" s="28">
        <f t="shared" si="44"/>
        <v>0</v>
      </c>
      <c r="AN79" s="28">
        <f t="shared" si="91"/>
        <v>0</v>
      </c>
      <c r="AO79" s="28">
        <f t="shared" si="74"/>
        <v>0</v>
      </c>
      <c r="AP79" s="28">
        <f t="shared" si="45"/>
        <v>0</v>
      </c>
      <c r="AQ79" s="4">
        <f t="shared" si="92"/>
        <v>32666595.264930844</v>
      </c>
      <c r="AR79" s="24">
        <f t="shared" si="93"/>
        <v>1456663.8105972337</v>
      </c>
      <c r="AS79" s="24">
        <f t="shared" si="94"/>
        <v>2033566.0261202198</v>
      </c>
    </row>
    <row r="80" spans="2:45" ht="12.75">
      <c r="B80" s="33">
        <f t="shared" si="47"/>
        <v>551</v>
      </c>
      <c r="C80" s="23">
        <f t="shared" si="46"/>
        <v>551000000</v>
      </c>
      <c r="D80" s="24">
        <f t="shared" si="34"/>
        <v>976575.7091478526</v>
      </c>
      <c r="E80" s="24">
        <f t="shared" si="35"/>
        <v>2520000</v>
      </c>
      <c r="F80" s="25">
        <f t="shared" si="36"/>
        <v>518274010.9254965</v>
      </c>
      <c r="G80" s="70">
        <f t="shared" si="37"/>
        <v>0</v>
      </c>
      <c r="H80" s="6">
        <f t="shared" si="38"/>
        <v>0.045</v>
      </c>
      <c r="I80" s="26">
        <f t="shared" si="48"/>
        <v>-0.12993385973604682</v>
      </c>
      <c r="J80" s="30">
        <f t="shared" si="39"/>
        <v>0.301330048929624</v>
      </c>
      <c r="K80" s="27">
        <f t="shared" si="78"/>
        <v>490000000</v>
      </c>
      <c r="L80" s="28">
        <f t="shared" si="50"/>
        <v>0</v>
      </c>
      <c r="M80" s="28">
        <f t="shared" si="79"/>
        <v>15000000</v>
      </c>
      <c r="N80" s="28">
        <f t="shared" si="52"/>
        <v>525000</v>
      </c>
      <c r="O80" s="28">
        <f t="shared" si="80"/>
        <v>13274010.925496519</v>
      </c>
      <c r="P80" s="28">
        <f t="shared" si="54"/>
        <v>530960.4370198607</v>
      </c>
      <c r="Q80" s="28">
        <f t="shared" si="81"/>
        <v>0</v>
      </c>
      <c r="R80" s="28">
        <f t="shared" si="56"/>
        <v>0</v>
      </c>
      <c r="S80" s="28">
        <f t="shared" si="82"/>
        <v>0</v>
      </c>
      <c r="T80" s="28">
        <f t="shared" si="58"/>
        <v>0</v>
      </c>
      <c r="U80" s="28">
        <f t="shared" si="83"/>
        <v>0</v>
      </c>
      <c r="V80" s="28">
        <f t="shared" si="60"/>
        <v>0</v>
      </c>
      <c r="W80" s="4">
        <f t="shared" si="84"/>
        <v>518274010.9254965</v>
      </c>
      <c r="X80" s="24">
        <f t="shared" si="85"/>
        <v>1055960.4370198608</v>
      </c>
      <c r="Y80" s="27">
        <f t="shared" si="86"/>
        <v>0</v>
      </c>
      <c r="Z80" s="28">
        <f t="shared" si="64"/>
        <v>0</v>
      </c>
      <c r="AA80" s="28">
        <f t="shared" si="40"/>
        <v>0</v>
      </c>
      <c r="AB80" s="28">
        <f t="shared" si="87"/>
        <v>0</v>
      </c>
      <c r="AC80" s="28">
        <f t="shared" si="66"/>
        <v>0</v>
      </c>
      <c r="AD80" s="28">
        <f t="shared" si="41"/>
        <v>0</v>
      </c>
      <c r="AE80" s="28">
        <f t="shared" si="88"/>
        <v>1725989.0745034814</v>
      </c>
      <c r="AF80" s="28">
        <f t="shared" si="68"/>
        <v>69039.56298013925</v>
      </c>
      <c r="AG80" s="28">
        <f t="shared" si="42"/>
        <v>115372.02068274567</v>
      </c>
      <c r="AH80" s="28">
        <f t="shared" si="89"/>
        <v>31000000</v>
      </c>
      <c r="AI80" s="28">
        <f t="shared" si="70"/>
        <v>1395000</v>
      </c>
      <c r="AJ80" s="28">
        <f t="shared" si="43"/>
        <v>1917164.1254849678</v>
      </c>
      <c r="AK80" s="28">
        <f t="shared" si="90"/>
        <v>0</v>
      </c>
      <c r="AL80" s="28">
        <f t="shared" si="72"/>
        <v>0</v>
      </c>
      <c r="AM80" s="28">
        <f t="shared" si="44"/>
        <v>0</v>
      </c>
      <c r="AN80" s="28">
        <f t="shared" si="91"/>
        <v>0</v>
      </c>
      <c r="AO80" s="28">
        <f t="shared" si="74"/>
        <v>0</v>
      </c>
      <c r="AP80" s="28">
        <f t="shared" si="45"/>
        <v>0</v>
      </c>
      <c r="AQ80" s="4">
        <f t="shared" si="92"/>
        <v>32725989.07450348</v>
      </c>
      <c r="AR80" s="24">
        <f t="shared" si="93"/>
        <v>1464039.5629801392</v>
      </c>
      <c r="AS80" s="24">
        <f t="shared" si="94"/>
        <v>2032536.1461677135</v>
      </c>
    </row>
    <row r="81" spans="2:45" ht="12.75">
      <c r="B81" s="33">
        <f t="shared" si="47"/>
        <v>552</v>
      </c>
      <c r="C81" s="23">
        <f t="shared" si="46"/>
        <v>552000000</v>
      </c>
      <c r="D81" s="24">
        <f t="shared" si="34"/>
        <v>937921.5815782521</v>
      </c>
      <c r="E81" s="24">
        <f t="shared" si="35"/>
        <v>2565000</v>
      </c>
      <c r="F81" s="25">
        <f t="shared" si="36"/>
        <v>519214617.1159239</v>
      </c>
      <c r="G81" s="70">
        <f t="shared" si="37"/>
        <v>0</v>
      </c>
      <c r="H81" s="6">
        <f t="shared" si="38"/>
        <v>0.045</v>
      </c>
      <c r="I81" s="26">
        <f t="shared" si="48"/>
        <v>-0.12993385973604682</v>
      </c>
      <c r="J81" s="30">
        <f t="shared" si="39"/>
        <v>0.301330048929624</v>
      </c>
      <c r="K81" s="27">
        <f t="shared" si="78"/>
        <v>490000000</v>
      </c>
      <c r="L81" s="28">
        <f t="shared" si="50"/>
        <v>0</v>
      </c>
      <c r="M81" s="28">
        <f t="shared" si="79"/>
        <v>15000000</v>
      </c>
      <c r="N81" s="28">
        <f t="shared" si="52"/>
        <v>525000</v>
      </c>
      <c r="O81" s="28">
        <f t="shared" si="80"/>
        <v>14214617.115923882</v>
      </c>
      <c r="P81" s="28">
        <f t="shared" si="54"/>
        <v>568584.6846369553</v>
      </c>
      <c r="Q81" s="28">
        <f t="shared" si="81"/>
        <v>0</v>
      </c>
      <c r="R81" s="28">
        <f t="shared" si="56"/>
        <v>0</v>
      </c>
      <c r="S81" s="28">
        <f t="shared" si="82"/>
        <v>0</v>
      </c>
      <c r="T81" s="28">
        <f t="shared" si="58"/>
        <v>0</v>
      </c>
      <c r="U81" s="28">
        <f t="shared" si="83"/>
        <v>0</v>
      </c>
      <c r="V81" s="28">
        <f t="shared" si="60"/>
        <v>0</v>
      </c>
      <c r="W81" s="4">
        <f t="shared" si="84"/>
        <v>519214617.1159239</v>
      </c>
      <c r="X81" s="24">
        <f t="shared" si="85"/>
        <v>1093584.6846369551</v>
      </c>
      <c r="Y81" s="27">
        <f t="shared" si="86"/>
        <v>0</v>
      </c>
      <c r="Z81" s="28">
        <f t="shared" si="64"/>
        <v>0</v>
      </c>
      <c r="AA81" s="28">
        <f t="shared" si="40"/>
        <v>0</v>
      </c>
      <c r="AB81" s="28">
        <f t="shared" si="87"/>
        <v>0</v>
      </c>
      <c r="AC81" s="28">
        <f t="shared" si="66"/>
        <v>0</v>
      </c>
      <c r="AD81" s="28">
        <f t="shared" si="41"/>
        <v>0</v>
      </c>
      <c r="AE81" s="28">
        <f t="shared" si="88"/>
        <v>785382.8840761185</v>
      </c>
      <c r="AF81" s="28">
        <f t="shared" si="68"/>
        <v>31415.315363044738</v>
      </c>
      <c r="AG81" s="28">
        <f t="shared" si="42"/>
        <v>52498.136682337165</v>
      </c>
      <c r="AH81" s="28">
        <f t="shared" si="89"/>
        <v>32000000</v>
      </c>
      <c r="AI81" s="28">
        <f t="shared" si="70"/>
        <v>1440000</v>
      </c>
      <c r="AJ81" s="28">
        <f t="shared" si="43"/>
        <v>1979008.1295328701</v>
      </c>
      <c r="AK81" s="28">
        <f t="shared" si="90"/>
        <v>0</v>
      </c>
      <c r="AL81" s="28">
        <f t="shared" si="72"/>
        <v>0</v>
      </c>
      <c r="AM81" s="28">
        <f t="shared" si="44"/>
        <v>0</v>
      </c>
      <c r="AN81" s="28">
        <f t="shared" si="91"/>
        <v>0</v>
      </c>
      <c r="AO81" s="28">
        <f t="shared" si="74"/>
        <v>0</v>
      </c>
      <c r="AP81" s="28">
        <f t="shared" si="45"/>
        <v>0</v>
      </c>
      <c r="AQ81" s="4">
        <f t="shared" si="92"/>
        <v>32785382.88407612</v>
      </c>
      <c r="AR81" s="24">
        <f t="shared" si="93"/>
        <v>1471415.3153630449</v>
      </c>
      <c r="AS81" s="24">
        <f t="shared" si="94"/>
        <v>2031506.2662152073</v>
      </c>
    </row>
    <row r="82" spans="2:45" ht="12.75">
      <c r="B82" s="33">
        <f t="shared" si="47"/>
        <v>553</v>
      </c>
      <c r="C82" s="23">
        <f t="shared" si="46"/>
        <v>553000000</v>
      </c>
      <c r="D82" s="24">
        <f t="shared" si="34"/>
        <v>899267.4540086384</v>
      </c>
      <c r="E82" s="24">
        <f t="shared" si="35"/>
        <v>2610000</v>
      </c>
      <c r="F82" s="25">
        <f t="shared" si="36"/>
        <v>520155223.30635136</v>
      </c>
      <c r="G82" s="70">
        <f t="shared" si="37"/>
        <v>0</v>
      </c>
      <c r="H82" s="6">
        <f t="shared" si="38"/>
        <v>0.045</v>
      </c>
      <c r="I82" s="26">
        <f t="shared" si="48"/>
        <v>-0.12993385973604682</v>
      </c>
      <c r="J82" s="30">
        <f t="shared" si="39"/>
        <v>0.301330048929624</v>
      </c>
      <c r="K82" s="27">
        <f t="shared" si="78"/>
        <v>490000000</v>
      </c>
      <c r="L82" s="28">
        <f t="shared" si="50"/>
        <v>0</v>
      </c>
      <c r="M82" s="28">
        <f t="shared" si="79"/>
        <v>15000000</v>
      </c>
      <c r="N82" s="28">
        <f t="shared" si="52"/>
        <v>525000</v>
      </c>
      <c r="O82" s="28">
        <f t="shared" si="80"/>
        <v>15000000</v>
      </c>
      <c r="P82" s="28">
        <f t="shared" si="54"/>
        <v>600000</v>
      </c>
      <c r="Q82" s="28">
        <f t="shared" si="81"/>
        <v>155223.30635136366</v>
      </c>
      <c r="R82" s="28">
        <f t="shared" si="56"/>
        <v>6985.048785811365</v>
      </c>
      <c r="S82" s="28">
        <f t="shared" si="82"/>
        <v>0</v>
      </c>
      <c r="T82" s="28">
        <f t="shared" si="58"/>
        <v>0</v>
      </c>
      <c r="U82" s="28">
        <f t="shared" si="83"/>
        <v>0</v>
      </c>
      <c r="V82" s="28">
        <f t="shared" si="60"/>
        <v>0</v>
      </c>
      <c r="W82" s="4">
        <f t="shared" si="84"/>
        <v>520155223.30635136</v>
      </c>
      <c r="X82" s="24">
        <f t="shared" si="85"/>
        <v>1131985.0487858113</v>
      </c>
      <c r="Y82" s="27">
        <f t="shared" si="86"/>
        <v>0</v>
      </c>
      <c r="Z82" s="28">
        <f t="shared" si="64"/>
        <v>0</v>
      </c>
      <c r="AA82" s="28">
        <f t="shared" si="40"/>
        <v>0</v>
      </c>
      <c r="AB82" s="28">
        <f t="shared" si="87"/>
        <v>0</v>
      </c>
      <c r="AC82" s="28">
        <f t="shared" si="66"/>
        <v>0</v>
      </c>
      <c r="AD82" s="28">
        <f t="shared" si="41"/>
        <v>0</v>
      </c>
      <c r="AE82" s="28">
        <f t="shared" si="88"/>
        <v>0</v>
      </c>
      <c r="AF82" s="28">
        <f t="shared" si="68"/>
        <v>0</v>
      </c>
      <c r="AG82" s="28">
        <f t="shared" si="42"/>
        <v>0</v>
      </c>
      <c r="AH82" s="28">
        <f t="shared" si="89"/>
        <v>32844776.693648636</v>
      </c>
      <c r="AI82" s="28">
        <f t="shared" si="70"/>
        <v>1478014.9512141885</v>
      </c>
      <c r="AJ82" s="28">
        <f t="shared" si="43"/>
        <v>2031252.5027944497</v>
      </c>
      <c r="AK82" s="28">
        <f t="shared" si="90"/>
        <v>0</v>
      </c>
      <c r="AL82" s="28">
        <f t="shared" si="72"/>
        <v>0</v>
      </c>
      <c r="AM82" s="28">
        <f t="shared" si="44"/>
        <v>0</v>
      </c>
      <c r="AN82" s="28">
        <f t="shared" si="91"/>
        <v>0</v>
      </c>
      <c r="AO82" s="28">
        <f t="shared" si="74"/>
        <v>0</v>
      </c>
      <c r="AP82" s="28">
        <f t="shared" si="45"/>
        <v>0</v>
      </c>
      <c r="AQ82" s="4">
        <f t="shared" si="92"/>
        <v>32844776.693648636</v>
      </c>
      <c r="AR82" s="24">
        <f t="shared" si="93"/>
        <v>1478014.9512141885</v>
      </c>
      <c r="AS82" s="24">
        <f t="shared" si="94"/>
        <v>2031252.5027944497</v>
      </c>
    </row>
    <row r="83" spans="2:45" ht="12.75">
      <c r="B83" s="33">
        <f t="shared" si="47"/>
        <v>554</v>
      </c>
      <c r="C83" s="23">
        <f t="shared" si="46"/>
        <v>554000000</v>
      </c>
      <c r="D83" s="24">
        <f t="shared" si="34"/>
        <v>860613.3264390375</v>
      </c>
      <c r="E83" s="24">
        <f t="shared" si="35"/>
        <v>2655000</v>
      </c>
      <c r="F83" s="25">
        <f t="shared" si="36"/>
        <v>521095829.4967787</v>
      </c>
      <c r="G83" s="70">
        <f t="shared" si="37"/>
        <v>0</v>
      </c>
      <c r="H83" s="6">
        <f t="shared" si="38"/>
        <v>0.045</v>
      </c>
      <c r="I83" s="26">
        <f t="shared" si="48"/>
        <v>-0.12993385973604682</v>
      </c>
      <c r="J83" s="30">
        <f t="shared" si="39"/>
        <v>0.301330048929624</v>
      </c>
      <c r="K83" s="27">
        <f t="shared" si="78"/>
        <v>490000000</v>
      </c>
      <c r="L83" s="28">
        <f t="shared" si="50"/>
        <v>0</v>
      </c>
      <c r="M83" s="28">
        <f t="shared" si="79"/>
        <v>15000000</v>
      </c>
      <c r="N83" s="28">
        <f t="shared" si="52"/>
        <v>525000</v>
      </c>
      <c r="O83" s="28">
        <f t="shared" si="80"/>
        <v>15000000</v>
      </c>
      <c r="P83" s="28">
        <f t="shared" si="54"/>
        <v>600000</v>
      </c>
      <c r="Q83" s="28">
        <f t="shared" si="81"/>
        <v>1095829.4967787266</v>
      </c>
      <c r="R83" s="28">
        <f t="shared" si="56"/>
        <v>49312.3273550427</v>
      </c>
      <c r="S83" s="28">
        <f t="shared" si="82"/>
        <v>0</v>
      </c>
      <c r="T83" s="28">
        <f t="shared" si="58"/>
        <v>0</v>
      </c>
      <c r="U83" s="28">
        <f t="shared" si="83"/>
        <v>0</v>
      </c>
      <c r="V83" s="28">
        <f t="shared" si="60"/>
        <v>0</v>
      </c>
      <c r="W83" s="4">
        <f t="shared" si="84"/>
        <v>521095829.4967787</v>
      </c>
      <c r="X83" s="24">
        <f t="shared" si="85"/>
        <v>1174312.3273550428</v>
      </c>
      <c r="Y83" s="27">
        <f t="shared" si="86"/>
        <v>0</v>
      </c>
      <c r="Z83" s="28">
        <f t="shared" si="64"/>
        <v>0</v>
      </c>
      <c r="AA83" s="28">
        <f t="shared" si="40"/>
        <v>0</v>
      </c>
      <c r="AB83" s="28">
        <f t="shared" si="87"/>
        <v>0</v>
      </c>
      <c r="AC83" s="28">
        <f t="shared" si="66"/>
        <v>0</v>
      </c>
      <c r="AD83" s="28">
        <f t="shared" si="41"/>
        <v>0</v>
      </c>
      <c r="AE83" s="28">
        <f t="shared" si="88"/>
        <v>0</v>
      </c>
      <c r="AF83" s="28">
        <f t="shared" si="68"/>
        <v>0</v>
      </c>
      <c r="AG83" s="28">
        <f t="shared" si="42"/>
        <v>0</v>
      </c>
      <c r="AH83" s="28">
        <f t="shared" si="89"/>
        <v>32904170.503221273</v>
      </c>
      <c r="AI83" s="28">
        <f t="shared" si="70"/>
        <v>1480687.6726449572</v>
      </c>
      <c r="AJ83" s="28">
        <f t="shared" si="43"/>
        <v>2034925.6537940803</v>
      </c>
      <c r="AK83" s="28">
        <f t="shared" si="90"/>
        <v>0</v>
      </c>
      <c r="AL83" s="28">
        <f t="shared" si="72"/>
        <v>0</v>
      </c>
      <c r="AM83" s="28">
        <f t="shared" si="44"/>
        <v>0</v>
      </c>
      <c r="AN83" s="28">
        <f t="shared" si="91"/>
        <v>0</v>
      </c>
      <c r="AO83" s="28">
        <f t="shared" si="74"/>
        <v>0</v>
      </c>
      <c r="AP83" s="28">
        <f t="shared" si="45"/>
        <v>0</v>
      </c>
      <c r="AQ83" s="4">
        <f t="shared" si="92"/>
        <v>32904170.503221273</v>
      </c>
      <c r="AR83" s="24">
        <f t="shared" si="93"/>
        <v>1480687.6726449572</v>
      </c>
      <c r="AS83" s="24">
        <f t="shared" si="94"/>
        <v>2034925.6537940803</v>
      </c>
    </row>
    <row r="84" spans="2:45" ht="12.75">
      <c r="B84" s="33">
        <f t="shared" si="47"/>
        <v>555</v>
      </c>
      <c r="C84" s="23">
        <f t="shared" si="46"/>
        <v>555000000</v>
      </c>
      <c r="D84" s="24">
        <f aca="true" t="shared" si="95" ref="D84:D147">(AS84-X84)+G84</f>
        <v>821959.1988694367</v>
      </c>
      <c r="E84" s="24">
        <f aca="true" t="shared" si="96" ref="E84:E147">(X84+AR84)-G84</f>
        <v>2700000</v>
      </c>
      <c r="F84" s="25">
        <f aca="true" t="shared" si="97" ref="F84:F147">C84*(($H$4/J84)^$D$12)*((($H$4-$K$4)/(J84-$K$4))^$D$11)</f>
        <v>522036435.6872061</v>
      </c>
      <c r="G84" s="70">
        <f aca="true" t="shared" si="98" ref="G84:G147">IF(C84&gt;($G$4-1000000),0,IF(C84=$E$4,0,$G$5))</f>
        <v>0</v>
      </c>
      <c r="H84" s="6">
        <f aca="true" t="shared" si="99" ref="H84:H147">IF(C84&lt;$D$5,$F$4,IF(C84&lt;$D$6,$F$5,IF(C84&lt;$D$7,$F$6,IF(C84&lt;$D$8,$F$7,IF(C84&lt;$D$9,$F$8,$F$9)))))</f>
        <v>0.045</v>
      </c>
      <c r="I84" s="26">
        <f t="shared" si="48"/>
        <v>-0.12993385973604682</v>
      </c>
      <c r="J84" s="30">
        <f>$H$4-H84</f>
        <v>0.301330048929624</v>
      </c>
      <c r="K84" s="27">
        <f t="shared" si="78"/>
        <v>490000000</v>
      </c>
      <c r="L84" s="28">
        <f t="shared" si="50"/>
        <v>0</v>
      </c>
      <c r="M84" s="28">
        <f t="shared" si="79"/>
        <v>15000000</v>
      </c>
      <c r="N84" s="28">
        <f t="shared" si="52"/>
        <v>525000</v>
      </c>
      <c r="O84" s="28">
        <f t="shared" si="80"/>
        <v>15000000</v>
      </c>
      <c r="P84" s="28">
        <f t="shared" si="54"/>
        <v>600000</v>
      </c>
      <c r="Q84" s="28">
        <f t="shared" si="81"/>
        <v>2036435.6872060895</v>
      </c>
      <c r="R84" s="28">
        <f t="shared" si="56"/>
        <v>91639.60592427403</v>
      </c>
      <c r="S84" s="28">
        <f t="shared" si="82"/>
        <v>0</v>
      </c>
      <c r="T84" s="28">
        <f t="shared" si="58"/>
        <v>0</v>
      </c>
      <c r="U84" s="28">
        <f t="shared" si="83"/>
        <v>0</v>
      </c>
      <c r="V84" s="28">
        <f t="shared" si="60"/>
        <v>0</v>
      </c>
      <c r="W84" s="4">
        <f t="shared" si="84"/>
        <v>522036435.6872061</v>
      </c>
      <c r="X84" s="24">
        <f t="shared" si="85"/>
        <v>1216639.605924274</v>
      </c>
      <c r="Y84" s="27">
        <f t="shared" si="86"/>
        <v>0</v>
      </c>
      <c r="Z84" s="28">
        <f t="shared" si="64"/>
        <v>0</v>
      </c>
      <c r="AA84" s="28">
        <f aca="true" t="shared" si="100" ref="AA84:AA147">Y84*$N$4</f>
        <v>0</v>
      </c>
      <c r="AB84" s="28">
        <f t="shared" si="87"/>
        <v>0</v>
      </c>
      <c r="AC84" s="28">
        <f t="shared" si="66"/>
        <v>0</v>
      </c>
      <c r="AD84" s="28">
        <f aca="true" t="shared" si="101" ref="AD84:AD147">AB84*$N$5</f>
        <v>0</v>
      </c>
      <c r="AE84" s="28">
        <f t="shared" si="88"/>
        <v>0</v>
      </c>
      <c r="AF84" s="28">
        <f t="shared" si="68"/>
        <v>0</v>
      </c>
      <c r="AG84" s="28">
        <f aca="true" t="shared" si="102" ref="AG84:AG147">AE84*$N$6</f>
        <v>0</v>
      </c>
      <c r="AH84" s="28">
        <f t="shared" si="89"/>
        <v>32963564.31279391</v>
      </c>
      <c r="AI84" s="28">
        <f t="shared" si="70"/>
        <v>1483360.394075726</v>
      </c>
      <c r="AJ84" s="28">
        <f aca="true" t="shared" si="103" ref="AJ84:AJ147">AH84*$N$7</f>
        <v>2038598.8047937108</v>
      </c>
      <c r="AK84" s="28">
        <f t="shared" si="90"/>
        <v>0</v>
      </c>
      <c r="AL84" s="28">
        <f t="shared" si="72"/>
        <v>0</v>
      </c>
      <c r="AM84" s="28">
        <f aca="true" t="shared" si="104" ref="AM84:AM147">AK84*$N$8</f>
        <v>0</v>
      </c>
      <c r="AN84" s="28">
        <f t="shared" si="91"/>
        <v>0</v>
      </c>
      <c r="AO84" s="28">
        <f t="shared" si="74"/>
        <v>0</v>
      </c>
      <c r="AP84" s="28">
        <f aca="true" t="shared" si="105" ref="AP84:AP147">AN84*$N$9</f>
        <v>0</v>
      </c>
      <c r="AQ84" s="4">
        <f t="shared" si="92"/>
        <v>32963564.31279391</v>
      </c>
      <c r="AR84" s="24">
        <f t="shared" si="93"/>
        <v>1483360.394075726</v>
      </c>
      <c r="AS84" s="24">
        <f t="shared" si="94"/>
        <v>2038598.8047937108</v>
      </c>
    </row>
    <row r="85" spans="2:45" ht="12.75">
      <c r="B85" s="33">
        <f t="shared" si="47"/>
        <v>556</v>
      </c>
      <c r="C85" s="23">
        <f t="shared" si="46"/>
        <v>556000000</v>
      </c>
      <c r="D85" s="24">
        <f t="shared" si="95"/>
        <v>783305.0712998232</v>
      </c>
      <c r="E85" s="24">
        <f t="shared" si="96"/>
        <v>2745000</v>
      </c>
      <c r="F85" s="25">
        <f t="shared" si="97"/>
        <v>522977041.8776336</v>
      </c>
      <c r="G85" s="70">
        <f t="shared" si="98"/>
        <v>0</v>
      </c>
      <c r="H85" s="6">
        <f t="shared" si="99"/>
        <v>0.045</v>
      </c>
      <c r="I85" s="26">
        <f t="shared" si="48"/>
        <v>-0.12993385973604682</v>
      </c>
      <c r="J85" s="30">
        <f aca="true" t="shared" si="106" ref="J85:J148">$H$4-H85</f>
        <v>0.301330048929624</v>
      </c>
      <c r="K85" s="27">
        <f t="shared" si="78"/>
        <v>490000000</v>
      </c>
      <c r="L85" s="28">
        <f t="shared" si="50"/>
        <v>0</v>
      </c>
      <c r="M85" s="28">
        <f t="shared" si="79"/>
        <v>15000000</v>
      </c>
      <c r="N85" s="28">
        <f t="shared" si="52"/>
        <v>525000</v>
      </c>
      <c r="O85" s="28">
        <f aca="true" t="shared" si="107" ref="O85:O148">IF(F85&lt;$D$6,0,IF(F85&gt;$E$6,($E$6-$E$5),((F85-$E$5))))</f>
        <v>15000000</v>
      </c>
      <c r="P85" s="28">
        <f t="shared" si="54"/>
        <v>600000</v>
      </c>
      <c r="Q85" s="28">
        <f aca="true" t="shared" si="108" ref="Q85:Q148">IF(F85&lt;$D$7,0,IF(F85&gt;$E$7,($E$7-$E$6),((F85-$E$6))))</f>
        <v>2977041.8776335716</v>
      </c>
      <c r="R85" s="28">
        <f t="shared" si="56"/>
        <v>133966.8844935107</v>
      </c>
      <c r="S85" s="28">
        <f aca="true" t="shared" si="109" ref="S85:S148">IF(F85&lt;$D$8,0,IF(F85&gt;$E$8,($E$8-$E$7),((F85-$E$7))))</f>
        <v>0</v>
      </c>
      <c r="T85" s="28">
        <f t="shared" si="58"/>
        <v>0</v>
      </c>
      <c r="U85" s="28">
        <f aca="true" t="shared" si="110" ref="U85:U148">IF(F85&lt;$D$9,0,IF(F85&gt;$E$9,($E$9-$E$8),((F85-$E$8))))</f>
        <v>0</v>
      </c>
      <c r="V85" s="28">
        <f t="shared" si="60"/>
        <v>0</v>
      </c>
      <c r="W85" s="4">
        <f aca="true" t="shared" si="111" ref="W85:W148">K85+M85+O85+Q85+S85+U85</f>
        <v>522977041.8776336</v>
      </c>
      <c r="X85" s="24">
        <f aca="true" t="shared" si="112" ref="X85:X148">L85+N85+P85+R85+T85+V85</f>
        <v>1258966.8844935107</v>
      </c>
      <c r="Y85" s="27">
        <f aca="true" t="shared" si="113" ref="Y85:Y148">(IF(C85&gt;$E$4,$E$4,C85))-K85</f>
        <v>0</v>
      </c>
      <c r="Z85" s="28">
        <f t="shared" si="64"/>
        <v>0</v>
      </c>
      <c r="AA85" s="28">
        <f t="shared" si="100"/>
        <v>0</v>
      </c>
      <c r="AB85" s="28">
        <f aca="true" t="shared" si="114" ref="AB85:AB148">(IF(C85&lt;$D$5,0,IF(C85&gt;$E$5,($E$5-$E$4),((C85-$E$4)))))-M85</f>
        <v>0</v>
      </c>
      <c r="AC85" s="28">
        <f t="shared" si="66"/>
        <v>0</v>
      </c>
      <c r="AD85" s="28">
        <f t="shared" si="101"/>
        <v>0</v>
      </c>
      <c r="AE85" s="28">
        <f aca="true" t="shared" si="115" ref="AE85:AE148">(IF(C85&lt;$D$6,0,IF(C85&gt;$E$6,($E$6-$E$5),((C85-$E$5)))))-O85</f>
        <v>0</v>
      </c>
      <c r="AF85" s="28">
        <f t="shared" si="68"/>
        <v>0</v>
      </c>
      <c r="AG85" s="28">
        <f t="shared" si="102"/>
        <v>0</v>
      </c>
      <c r="AH85" s="28">
        <f aca="true" t="shared" si="116" ref="AH85:AH148">(IF(C85&lt;$D$7,0,IF(C85&gt;$E$7,($E$7-$E$6),((C85-$E$6)))))-Q85</f>
        <v>33022958.12236643</v>
      </c>
      <c r="AI85" s="28">
        <f t="shared" si="70"/>
        <v>1486033.1155064893</v>
      </c>
      <c r="AJ85" s="28">
        <f t="shared" si="103"/>
        <v>2042271.955793334</v>
      </c>
      <c r="AK85" s="28">
        <f aca="true" t="shared" si="117" ref="AK85:AK148">(IF(C85&lt;$D$8,0,IF(C85&gt;$E$8,($E$8-$E$7),((C85-$E$7)))))-S85</f>
        <v>0</v>
      </c>
      <c r="AL85" s="28">
        <f t="shared" si="72"/>
        <v>0</v>
      </c>
      <c r="AM85" s="28">
        <f t="shared" si="104"/>
        <v>0</v>
      </c>
      <c r="AN85" s="28">
        <f aca="true" t="shared" si="118" ref="AN85:AN148">(IF(C85&lt;$D$9,0,IF(C85&gt;$E$9,($E$9-$E$8),((C85-$E$8)))))-U85</f>
        <v>0</v>
      </c>
      <c r="AO85" s="28">
        <f t="shared" si="74"/>
        <v>0</v>
      </c>
      <c r="AP85" s="28">
        <f t="shared" si="105"/>
        <v>0</v>
      </c>
      <c r="AQ85" s="4">
        <f aca="true" t="shared" si="119" ref="AQ85:AQ148">Y85+AB85+AE85+AH85+AK85+AN85</f>
        <v>33022958.12236643</v>
      </c>
      <c r="AR85" s="24">
        <f aca="true" t="shared" si="120" ref="AR85:AR148">Z85+AC85+AF85+AI85+AL85+AO85</f>
        <v>1486033.1155064893</v>
      </c>
      <c r="AS85" s="24">
        <f aca="true" t="shared" si="121" ref="AS85:AS148">AA85+AD85+AG85+AJ85+AM85+AP85</f>
        <v>2042271.955793334</v>
      </c>
    </row>
    <row r="86" spans="2:45" ht="12.75">
      <c r="B86" s="33">
        <f t="shared" si="47"/>
        <v>557</v>
      </c>
      <c r="C86" s="23">
        <f aca="true" t="shared" si="122" ref="C86:C149">C85+1000000</f>
        <v>557000000</v>
      </c>
      <c r="D86" s="24">
        <f t="shared" si="95"/>
        <v>744650.9437302225</v>
      </c>
      <c r="E86" s="24">
        <f t="shared" si="96"/>
        <v>2790000</v>
      </c>
      <c r="F86" s="25">
        <f t="shared" si="97"/>
        <v>523917648.06806093</v>
      </c>
      <c r="G86" s="70">
        <f t="shared" si="98"/>
        <v>0</v>
      </c>
      <c r="H86" s="6">
        <f t="shared" si="99"/>
        <v>0.045</v>
      </c>
      <c r="I86" s="26">
        <f t="shared" si="48"/>
        <v>-0.12993385973604682</v>
      </c>
      <c r="J86" s="30">
        <f t="shared" si="106"/>
        <v>0.301330048929624</v>
      </c>
      <c r="K86" s="27">
        <f t="shared" si="78"/>
        <v>490000000</v>
      </c>
      <c r="L86" s="28">
        <f t="shared" si="50"/>
        <v>0</v>
      </c>
      <c r="M86" s="28">
        <f t="shared" si="79"/>
        <v>15000000</v>
      </c>
      <c r="N86" s="28">
        <f t="shared" si="52"/>
        <v>525000</v>
      </c>
      <c r="O86" s="28">
        <f t="shared" si="107"/>
        <v>15000000</v>
      </c>
      <c r="P86" s="28">
        <f t="shared" si="54"/>
        <v>600000</v>
      </c>
      <c r="Q86" s="28">
        <f t="shared" si="108"/>
        <v>3917648.0680609345</v>
      </c>
      <c r="R86" s="28">
        <f t="shared" si="56"/>
        <v>176294.16306274204</v>
      </c>
      <c r="S86" s="28">
        <f t="shared" si="109"/>
        <v>0</v>
      </c>
      <c r="T86" s="28">
        <f t="shared" si="58"/>
        <v>0</v>
      </c>
      <c r="U86" s="28">
        <f t="shared" si="110"/>
        <v>0</v>
      </c>
      <c r="V86" s="28">
        <f t="shared" si="60"/>
        <v>0</v>
      </c>
      <c r="W86" s="4">
        <f t="shared" si="111"/>
        <v>523917648.06806093</v>
      </c>
      <c r="X86" s="24">
        <f t="shared" si="112"/>
        <v>1301294.163062742</v>
      </c>
      <c r="Y86" s="27">
        <f t="shared" si="113"/>
        <v>0</v>
      </c>
      <c r="Z86" s="28">
        <f t="shared" si="64"/>
        <v>0</v>
      </c>
      <c r="AA86" s="28">
        <f t="shared" si="100"/>
        <v>0</v>
      </c>
      <c r="AB86" s="28">
        <f t="shared" si="114"/>
        <v>0</v>
      </c>
      <c r="AC86" s="28">
        <f t="shared" si="66"/>
        <v>0</v>
      </c>
      <c r="AD86" s="28">
        <f t="shared" si="101"/>
        <v>0</v>
      </c>
      <c r="AE86" s="28">
        <f t="shared" si="115"/>
        <v>0</v>
      </c>
      <c r="AF86" s="28">
        <f t="shared" si="68"/>
        <v>0</v>
      </c>
      <c r="AG86" s="28">
        <f t="shared" si="102"/>
        <v>0</v>
      </c>
      <c r="AH86" s="28">
        <f t="shared" si="116"/>
        <v>33082351.931939065</v>
      </c>
      <c r="AI86" s="28">
        <f t="shared" si="70"/>
        <v>1488705.8369372578</v>
      </c>
      <c r="AJ86" s="28">
        <f t="shared" si="103"/>
        <v>2045945.1067929645</v>
      </c>
      <c r="AK86" s="28">
        <f t="shared" si="117"/>
        <v>0</v>
      </c>
      <c r="AL86" s="28">
        <f t="shared" si="72"/>
        <v>0</v>
      </c>
      <c r="AM86" s="28">
        <f t="shared" si="104"/>
        <v>0</v>
      </c>
      <c r="AN86" s="28">
        <f t="shared" si="118"/>
        <v>0</v>
      </c>
      <c r="AO86" s="28">
        <f t="shared" si="74"/>
        <v>0</v>
      </c>
      <c r="AP86" s="28">
        <f t="shared" si="105"/>
        <v>0</v>
      </c>
      <c r="AQ86" s="4">
        <f t="shared" si="119"/>
        <v>33082351.931939065</v>
      </c>
      <c r="AR86" s="24">
        <f t="shared" si="120"/>
        <v>1488705.8369372578</v>
      </c>
      <c r="AS86" s="24">
        <f t="shared" si="121"/>
        <v>2045945.1067929645</v>
      </c>
    </row>
    <row r="87" spans="2:45" ht="12.75">
      <c r="B87" s="33">
        <f t="shared" si="47"/>
        <v>558</v>
      </c>
      <c r="C87" s="23">
        <f t="shared" si="122"/>
        <v>558000000</v>
      </c>
      <c r="D87" s="24">
        <f t="shared" si="95"/>
        <v>705996.8161606216</v>
      </c>
      <c r="E87" s="24">
        <f t="shared" si="96"/>
        <v>2835000</v>
      </c>
      <c r="F87" s="25">
        <f t="shared" si="97"/>
        <v>524858254.2584883</v>
      </c>
      <c r="G87" s="70">
        <f t="shared" si="98"/>
        <v>0</v>
      </c>
      <c r="H87" s="6">
        <f t="shared" si="99"/>
        <v>0.045</v>
      </c>
      <c r="I87" s="26">
        <f t="shared" si="48"/>
        <v>-0.12993385973604682</v>
      </c>
      <c r="J87" s="30">
        <f t="shared" si="106"/>
        <v>0.301330048929624</v>
      </c>
      <c r="K87" s="27">
        <f t="shared" si="78"/>
        <v>490000000</v>
      </c>
      <c r="L87" s="28">
        <f t="shared" si="50"/>
        <v>0</v>
      </c>
      <c r="M87" s="28">
        <f t="shared" si="79"/>
        <v>15000000</v>
      </c>
      <c r="N87" s="28">
        <f t="shared" si="52"/>
        <v>525000</v>
      </c>
      <c r="O87" s="28">
        <f t="shared" si="107"/>
        <v>15000000</v>
      </c>
      <c r="P87" s="28">
        <f t="shared" si="54"/>
        <v>600000</v>
      </c>
      <c r="Q87" s="28">
        <f t="shared" si="108"/>
        <v>4858254.258488297</v>
      </c>
      <c r="R87" s="28">
        <f t="shared" si="56"/>
        <v>218621.44163197337</v>
      </c>
      <c r="S87" s="28">
        <f t="shared" si="109"/>
        <v>0</v>
      </c>
      <c r="T87" s="28">
        <f t="shared" si="58"/>
        <v>0</v>
      </c>
      <c r="U87" s="28">
        <f t="shared" si="110"/>
        <v>0</v>
      </c>
      <c r="V87" s="28">
        <f t="shared" si="60"/>
        <v>0</v>
      </c>
      <c r="W87" s="4">
        <f t="shared" si="111"/>
        <v>524858254.2584883</v>
      </c>
      <c r="X87" s="24">
        <f t="shared" si="112"/>
        <v>1343621.4416319733</v>
      </c>
      <c r="Y87" s="27">
        <f t="shared" si="113"/>
        <v>0</v>
      </c>
      <c r="Z87" s="28">
        <f t="shared" si="64"/>
        <v>0</v>
      </c>
      <c r="AA87" s="28">
        <f t="shared" si="100"/>
        <v>0</v>
      </c>
      <c r="AB87" s="28">
        <f t="shared" si="114"/>
        <v>0</v>
      </c>
      <c r="AC87" s="28">
        <f t="shared" si="66"/>
        <v>0</v>
      </c>
      <c r="AD87" s="28">
        <f t="shared" si="101"/>
        <v>0</v>
      </c>
      <c r="AE87" s="28">
        <f t="shared" si="115"/>
        <v>0</v>
      </c>
      <c r="AF87" s="28">
        <f t="shared" si="68"/>
        <v>0</v>
      </c>
      <c r="AG87" s="28">
        <f t="shared" si="102"/>
        <v>0</v>
      </c>
      <c r="AH87" s="28">
        <f t="shared" si="116"/>
        <v>33141745.741511703</v>
      </c>
      <c r="AI87" s="28">
        <f t="shared" si="70"/>
        <v>1491378.5583680265</v>
      </c>
      <c r="AJ87" s="28">
        <f t="shared" si="103"/>
        <v>2049618.2577925948</v>
      </c>
      <c r="AK87" s="28">
        <f t="shared" si="117"/>
        <v>0</v>
      </c>
      <c r="AL87" s="28">
        <f t="shared" si="72"/>
        <v>0</v>
      </c>
      <c r="AM87" s="28">
        <f t="shared" si="104"/>
        <v>0</v>
      </c>
      <c r="AN87" s="28">
        <f t="shared" si="118"/>
        <v>0</v>
      </c>
      <c r="AO87" s="28">
        <f t="shared" si="74"/>
        <v>0</v>
      </c>
      <c r="AP87" s="28">
        <f t="shared" si="105"/>
        <v>0</v>
      </c>
      <c r="AQ87" s="4">
        <f t="shared" si="119"/>
        <v>33141745.741511703</v>
      </c>
      <c r="AR87" s="24">
        <f t="shared" si="120"/>
        <v>1491378.5583680265</v>
      </c>
      <c r="AS87" s="24">
        <f t="shared" si="121"/>
        <v>2049618.2577925948</v>
      </c>
    </row>
    <row r="88" spans="2:45" ht="12.75">
      <c r="B88" s="33">
        <f t="shared" si="47"/>
        <v>559</v>
      </c>
      <c r="C88" s="23">
        <f t="shared" si="122"/>
        <v>559000000</v>
      </c>
      <c r="D88" s="24">
        <f t="shared" si="95"/>
        <v>667342.6885910206</v>
      </c>
      <c r="E88" s="24">
        <f t="shared" si="96"/>
        <v>2880000</v>
      </c>
      <c r="F88" s="25">
        <f t="shared" si="97"/>
        <v>525798860.44891566</v>
      </c>
      <c r="G88" s="70">
        <f t="shared" si="98"/>
        <v>0</v>
      </c>
      <c r="H88" s="6">
        <f t="shared" si="99"/>
        <v>0.045</v>
      </c>
      <c r="I88" s="26">
        <f t="shared" si="48"/>
        <v>-0.12993385973604682</v>
      </c>
      <c r="J88" s="30">
        <f t="shared" si="106"/>
        <v>0.301330048929624</v>
      </c>
      <c r="K88" s="27">
        <f t="shared" si="78"/>
        <v>490000000</v>
      </c>
      <c r="L88" s="28">
        <f t="shared" si="50"/>
        <v>0</v>
      </c>
      <c r="M88" s="28">
        <f t="shared" si="79"/>
        <v>15000000</v>
      </c>
      <c r="N88" s="28">
        <f t="shared" si="52"/>
        <v>525000</v>
      </c>
      <c r="O88" s="28">
        <f t="shared" si="107"/>
        <v>15000000</v>
      </c>
      <c r="P88" s="28">
        <f t="shared" si="54"/>
        <v>600000</v>
      </c>
      <c r="Q88" s="28">
        <f t="shared" si="108"/>
        <v>5798860.44891566</v>
      </c>
      <c r="R88" s="28">
        <f t="shared" si="56"/>
        <v>260948.7202012047</v>
      </c>
      <c r="S88" s="28">
        <f t="shared" si="109"/>
        <v>0</v>
      </c>
      <c r="T88" s="28">
        <f t="shared" si="58"/>
        <v>0</v>
      </c>
      <c r="U88" s="28">
        <f t="shared" si="110"/>
        <v>0</v>
      </c>
      <c r="V88" s="28">
        <f t="shared" si="60"/>
        <v>0</v>
      </c>
      <c r="W88" s="4">
        <f t="shared" si="111"/>
        <v>525798860.44891566</v>
      </c>
      <c r="X88" s="24">
        <f t="shared" si="112"/>
        <v>1385948.7202012048</v>
      </c>
      <c r="Y88" s="27">
        <f t="shared" si="113"/>
        <v>0</v>
      </c>
      <c r="Z88" s="28">
        <f t="shared" si="64"/>
        <v>0</v>
      </c>
      <c r="AA88" s="28">
        <f t="shared" si="100"/>
        <v>0</v>
      </c>
      <c r="AB88" s="28">
        <f t="shared" si="114"/>
        <v>0</v>
      </c>
      <c r="AC88" s="28">
        <f t="shared" si="66"/>
        <v>0</v>
      </c>
      <c r="AD88" s="28">
        <f t="shared" si="101"/>
        <v>0</v>
      </c>
      <c r="AE88" s="28">
        <f t="shared" si="115"/>
        <v>0</v>
      </c>
      <c r="AF88" s="28">
        <f t="shared" si="68"/>
        <v>0</v>
      </c>
      <c r="AG88" s="28">
        <f t="shared" si="102"/>
        <v>0</v>
      </c>
      <c r="AH88" s="28">
        <f t="shared" si="116"/>
        <v>33201139.55108434</v>
      </c>
      <c r="AI88" s="28">
        <f t="shared" si="70"/>
        <v>1494051.2797987952</v>
      </c>
      <c r="AJ88" s="28">
        <f t="shared" si="103"/>
        <v>2053291.4087922254</v>
      </c>
      <c r="AK88" s="28">
        <f t="shared" si="117"/>
        <v>0</v>
      </c>
      <c r="AL88" s="28">
        <f t="shared" si="72"/>
        <v>0</v>
      </c>
      <c r="AM88" s="28">
        <f t="shared" si="104"/>
        <v>0</v>
      </c>
      <c r="AN88" s="28">
        <f t="shared" si="118"/>
        <v>0</v>
      </c>
      <c r="AO88" s="28">
        <f t="shared" si="74"/>
        <v>0</v>
      </c>
      <c r="AP88" s="28">
        <f t="shared" si="105"/>
        <v>0</v>
      </c>
      <c r="AQ88" s="4">
        <f t="shared" si="119"/>
        <v>33201139.55108434</v>
      </c>
      <c r="AR88" s="24">
        <f t="shared" si="120"/>
        <v>1494051.2797987952</v>
      </c>
      <c r="AS88" s="24">
        <f t="shared" si="121"/>
        <v>2053291.4087922254</v>
      </c>
    </row>
    <row r="89" spans="2:45" ht="12.75">
      <c r="B89" s="33">
        <f t="shared" si="47"/>
        <v>560</v>
      </c>
      <c r="C89" s="23">
        <f t="shared" si="122"/>
        <v>560000000</v>
      </c>
      <c r="D89" s="24">
        <f t="shared" si="95"/>
        <v>628688.5610214071</v>
      </c>
      <c r="E89" s="24">
        <f t="shared" si="96"/>
        <v>2925000</v>
      </c>
      <c r="F89" s="25">
        <f t="shared" si="97"/>
        <v>526739466.63934314</v>
      </c>
      <c r="G89" s="70">
        <f t="shared" si="98"/>
        <v>0</v>
      </c>
      <c r="H89" s="6">
        <f t="shared" si="99"/>
        <v>0.045</v>
      </c>
      <c r="I89" s="26">
        <f t="shared" si="48"/>
        <v>-0.12993385973604682</v>
      </c>
      <c r="J89" s="30">
        <f t="shared" si="106"/>
        <v>0.301330048929624</v>
      </c>
      <c r="K89" s="27">
        <f t="shared" si="78"/>
        <v>490000000</v>
      </c>
      <c r="L89" s="28">
        <f t="shared" si="50"/>
        <v>0</v>
      </c>
      <c r="M89" s="28">
        <f t="shared" si="79"/>
        <v>15000000</v>
      </c>
      <c r="N89" s="28">
        <f t="shared" si="52"/>
        <v>525000</v>
      </c>
      <c r="O89" s="28">
        <f t="shared" si="107"/>
        <v>15000000</v>
      </c>
      <c r="P89" s="28">
        <f t="shared" si="54"/>
        <v>600000</v>
      </c>
      <c r="Q89" s="28">
        <f t="shared" si="108"/>
        <v>6739466.6393431425</v>
      </c>
      <c r="R89" s="28">
        <f t="shared" si="56"/>
        <v>303275.9987704414</v>
      </c>
      <c r="S89" s="28">
        <f t="shared" si="109"/>
        <v>0</v>
      </c>
      <c r="T89" s="28">
        <f t="shared" si="58"/>
        <v>0</v>
      </c>
      <c r="U89" s="28">
        <f t="shared" si="110"/>
        <v>0</v>
      </c>
      <c r="V89" s="28">
        <f t="shared" si="60"/>
        <v>0</v>
      </c>
      <c r="W89" s="4">
        <f t="shared" si="111"/>
        <v>526739466.63934314</v>
      </c>
      <c r="X89" s="24">
        <f t="shared" si="112"/>
        <v>1428275.9987704414</v>
      </c>
      <c r="Y89" s="27">
        <f t="shared" si="113"/>
        <v>0</v>
      </c>
      <c r="Z89" s="28">
        <f t="shared" si="64"/>
        <v>0</v>
      </c>
      <c r="AA89" s="28">
        <f t="shared" si="100"/>
        <v>0</v>
      </c>
      <c r="AB89" s="28">
        <f t="shared" si="114"/>
        <v>0</v>
      </c>
      <c r="AC89" s="28">
        <f t="shared" si="66"/>
        <v>0</v>
      </c>
      <c r="AD89" s="28">
        <f t="shared" si="101"/>
        <v>0</v>
      </c>
      <c r="AE89" s="28">
        <f t="shared" si="115"/>
        <v>0</v>
      </c>
      <c r="AF89" s="28">
        <f t="shared" si="68"/>
        <v>0</v>
      </c>
      <c r="AG89" s="28">
        <f t="shared" si="102"/>
        <v>0</v>
      </c>
      <c r="AH89" s="28">
        <f t="shared" si="116"/>
        <v>33260533.360656857</v>
      </c>
      <c r="AI89" s="28">
        <f t="shared" si="70"/>
        <v>1496724.0012295586</v>
      </c>
      <c r="AJ89" s="28">
        <f t="shared" si="103"/>
        <v>2056964.5597918485</v>
      </c>
      <c r="AK89" s="28">
        <f t="shared" si="117"/>
        <v>0</v>
      </c>
      <c r="AL89" s="28">
        <f t="shared" si="72"/>
        <v>0</v>
      </c>
      <c r="AM89" s="28">
        <f t="shared" si="104"/>
        <v>0</v>
      </c>
      <c r="AN89" s="28">
        <f t="shared" si="118"/>
        <v>0</v>
      </c>
      <c r="AO89" s="28">
        <f t="shared" si="74"/>
        <v>0</v>
      </c>
      <c r="AP89" s="28">
        <f t="shared" si="105"/>
        <v>0</v>
      </c>
      <c r="AQ89" s="4">
        <f t="shared" si="119"/>
        <v>33260533.360656857</v>
      </c>
      <c r="AR89" s="24">
        <f t="shared" si="120"/>
        <v>1496724.0012295586</v>
      </c>
      <c r="AS89" s="24">
        <f t="shared" si="121"/>
        <v>2056964.5597918485</v>
      </c>
    </row>
    <row r="90" spans="2:45" ht="12.75">
      <c r="B90" s="33">
        <f t="shared" si="47"/>
        <v>561</v>
      </c>
      <c r="C90" s="23">
        <f t="shared" si="122"/>
        <v>561000000</v>
      </c>
      <c r="D90" s="24">
        <f t="shared" si="95"/>
        <v>1044742.0888155133</v>
      </c>
      <c r="E90" s="24">
        <f t="shared" si="96"/>
        <v>2975000</v>
      </c>
      <c r="F90" s="25">
        <f t="shared" si="97"/>
        <v>523377466.80652934</v>
      </c>
      <c r="G90" s="70">
        <f t="shared" si="98"/>
        <v>0</v>
      </c>
      <c r="H90" s="6">
        <f t="shared" si="99"/>
        <v>0.05</v>
      </c>
      <c r="I90" s="26">
        <f t="shared" si="48"/>
        <v>-0.14437095526227425</v>
      </c>
      <c r="J90" s="30">
        <f t="shared" si="106"/>
        <v>0.296330048929624</v>
      </c>
      <c r="K90" s="27">
        <f t="shared" si="78"/>
        <v>490000000</v>
      </c>
      <c r="L90" s="28">
        <f t="shared" si="50"/>
        <v>0</v>
      </c>
      <c r="M90" s="28">
        <f t="shared" si="79"/>
        <v>15000000</v>
      </c>
      <c r="N90" s="28">
        <f t="shared" si="52"/>
        <v>525000</v>
      </c>
      <c r="O90" s="28">
        <f t="shared" si="107"/>
        <v>15000000</v>
      </c>
      <c r="P90" s="28">
        <f t="shared" si="54"/>
        <v>600000</v>
      </c>
      <c r="Q90" s="28">
        <f t="shared" si="108"/>
        <v>3377466.806529343</v>
      </c>
      <c r="R90" s="28">
        <f t="shared" si="56"/>
        <v>151986.00629382042</v>
      </c>
      <c r="S90" s="28">
        <f t="shared" si="109"/>
        <v>0</v>
      </c>
      <c r="T90" s="28">
        <f t="shared" si="58"/>
        <v>0</v>
      </c>
      <c r="U90" s="28">
        <f t="shared" si="110"/>
        <v>0</v>
      </c>
      <c r="V90" s="28">
        <f t="shared" si="60"/>
        <v>0</v>
      </c>
      <c r="W90" s="4">
        <f t="shared" si="111"/>
        <v>523377466.80652934</v>
      </c>
      <c r="X90" s="24">
        <f t="shared" si="112"/>
        <v>1276986.0062938205</v>
      </c>
      <c r="Y90" s="27">
        <f t="shared" si="113"/>
        <v>0</v>
      </c>
      <c r="Z90" s="28">
        <f t="shared" si="64"/>
        <v>0</v>
      </c>
      <c r="AA90" s="28">
        <f t="shared" si="100"/>
        <v>0</v>
      </c>
      <c r="AB90" s="28">
        <f t="shared" si="114"/>
        <v>0</v>
      </c>
      <c r="AC90" s="28">
        <f t="shared" si="66"/>
        <v>0</v>
      </c>
      <c r="AD90" s="28">
        <f t="shared" si="101"/>
        <v>0</v>
      </c>
      <c r="AE90" s="28">
        <f t="shared" si="115"/>
        <v>0</v>
      </c>
      <c r="AF90" s="28">
        <f t="shared" si="68"/>
        <v>0</v>
      </c>
      <c r="AG90" s="28">
        <f t="shared" si="102"/>
        <v>0</v>
      </c>
      <c r="AH90" s="28">
        <f t="shared" si="116"/>
        <v>36622533.19347066</v>
      </c>
      <c r="AI90" s="28">
        <f t="shared" si="70"/>
        <v>1648013.9937061795</v>
      </c>
      <c r="AJ90" s="28">
        <f t="shared" si="103"/>
        <v>2264884.0910614314</v>
      </c>
      <c r="AK90" s="28">
        <f t="shared" si="117"/>
        <v>1000000</v>
      </c>
      <c r="AL90" s="28">
        <f t="shared" si="72"/>
        <v>50000</v>
      </c>
      <c r="AM90" s="28">
        <f t="shared" si="104"/>
        <v>56844.004047902185</v>
      </c>
      <c r="AN90" s="28">
        <f t="shared" si="118"/>
        <v>0</v>
      </c>
      <c r="AO90" s="28">
        <f t="shared" si="74"/>
        <v>0</v>
      </c>
      <c r="AP90" s="28">
        <f t="shared" si="105"/>
        <v>0</v>
      </c>
      <c r="AQ90" s="4">
        <f t="shared" si="119"/>
        <v>37622533.19347066</v>
      </c>
      <c r="AR90" s="24">
        <f t="shared" si="120"/>
        <v>1698013.9937061795</v>
      </c>
      <c r="AS90" s="24">
        <f t="shared" si="121"/>
        <v>2321728.0951093337</v>
      </c>
    </row>
    <row r="91" spans="2:45" ht="12.75">
      <c r="B91" s="33">
        <f t="shared" si="47"/>
        <v>562</v>
      </c>
      <c r="C91" s="23">
        <f t="shared" si="122"/>
        <v>562000000</v>
      </c>
      <c r="D91" s="24">
        <f t="shared" si="95"/>
        <v>1001907.4044818513</v>
      </c>
      <c r="E91" s="24">
        <f t="shared" si="96"/>
        <v>3025000</v>
      </c>
      <c r="F91" s="25">
        <f t="shared" si="97"/>
        <v>524310403.46750355</v>
      </c>
      <c r="G91" s="70">
        <f t="shared" si="98"/>
        <v>0</v>
      </c>
      <c r="H91" s="6">
        <f t="shared" si="99"/>
        <v>0.05</v>
      </c>
      <c r="I91" s="26">
        <f t="shared" si="48"/>
        <v>-0.14437095526227425</v>
      </c>
      <c r="J91" s="30">
        <f t="shared" si="106"/>
        <v>0.296330048929624</v>
      </c>
      <c r="K91" s="27">
        <f t="shared" si="78"/>
        <v>490000000</v>
      </c>
      <c r="L91" s="28">
        <f t="shared" si="50"/>
        <v>0</v>
      </c>
      <c r="M91" s="28">
        <f t="shared" si="79"/>
        <v>15000000</v>
      </c>
      <c r="N91" s="28">
        <f t="shared" si="52"/>
        <v>525000</v>
      </c>
      <c r="O91" s="28">
        <f t="shared" si="107"/>
        <v>15000000</v>
      </c>
      <c r="P91" s="28">
        <f t="shared" si="54"/>
        <v>600000</v>
      </c>
      <c r="Q91" s="28">
        <f t="shared" si="108"/>
        <v>4310403.467503548</v>
      </c>
      <c r="R91" s="28">
        <f t="shared" si="56"/>
        <v>193968.15603765965</v>
      </c>
      <c r="S91" s="28">
        <f t="shared" si="109"/>
        <v>0</v>
      </c>
      <c r="T91" s="28">
        <f t="shared" si="58"/>
        <v>0</v>
      </c>
      <c r="U91" s="28">
        <f t="shared" si="110"/>
        <v>0</v>
      </c>
      <c r="V91" s="28">
        <f t="shared" si="60"/>
        <v>0</v>
      </c>
      <c r="W91" s="4">
        <f t="shared" si="111"/>
        <v>524310403.46750355</v>
      </c>
      <c r="X91" s="24">
        <f t="shared" si="112"/>
        <v>1318968.1560376596</v>
      </c>
      <c r="Y91" s="27">
        <f t="shared" si="113"/>
        <v>0</v>
      </c>
      <c r="Z91" s="28">
        <f t="shared" si="64"/>
        <v>0</v>
      </c>
      <c r="AA91" s="28">
        <f t="shared" si="100"/>
        <v>0</v>
      </c>
      <c r="AB91" s="28">
        <f t="shared" si="114"/>
        <v>0</v>
      </c>
      <c r="AC91" s="28">
        <f t="shared" si="66"/>
        <v>0</v>
      </c>
      <c r="AD91" s="28">
        <f t="shared" si="101"/>
        <v>0</v>
      </c>
      <c r="AE91" s="28">
        <f t="shared" si="115"/>
        <v>0</v>
      </c>
      <c r="AF91" s="28">
        <f t="shared" si="68"/>
        <v>0</v>
      </c>
      <c r="AG91" s="28">
        <f t="shared" si="102"/>
        <v>0</v>
      </c>
      <c r="AH91" s="28">
        <f t="shared" si="116"/>
        <v>35689596.53249645</v>
      </c>
      <c r="AI91" s="28">
        <f t="shared" si="70"/>
        <v>1606031.8439623404</v>
      </c>
      <c r="AJ91" s="28">
        <f t="shared" si="103"/>
        <v>2207187.5524237067</v>
      </c>
      <c r="AK91" s="28">
        <f t="shared" si="117"/>
        <v>2000000</v>
      </c>
      <c r="AL91" s="28">
        <f t="shared" si="72"/>
        <v>100000</v>
      </c>
      <c r="AM91" s="28">
        <f t="shared" si="104"/>
        <v>113688.00809580437</v>
      </c>
      <c r="AN91" s="28">
        <f t="shared" si="118"/>
        <v>0</v>
      </c>
      <c r="AO91" s="28">
        <f t="shared" si="74"/>
        <v>0</v>
      </c>
      <c r="AP91" s="28">
        <f t="shared" si="105"/>
        <v>0</v>
      </c>
      <c r="AQ91" s="4">
        <f t="shared" si="119"/>
        <v>37689596.53249645</v>
      </c>
      <c r="AR91" s="24">
        <f t="shared" si="120"/>
        <v>1706031.8439623404</v>
      </c>
      <c r="AS91" s="24">
        <f t="shared" si="121"/>
        <v>2320875.560519511</v>
      </c>
    </row>
    <row r="92" spans="2:45" ht="12.75">
      <c r="B92" s="33">
        <f t="shared" si="47"/>
        <v>563</v>
      </c>
      <c r="C92" s="23">
        <f t="shared" si="122"/>
        <v>563000000</v>
      </c>
      <c r="D92" s="24">
        <f t="shared" si="95"/>
        <v>959072.7201481892</v>
      </c>
      <c r="E92" s="24">
        <f t="shared" si="96"/>
        <v>3075000</v>
      </c>
      <c r="F92" s="25">
        <f t="shared" si="97"/>
        <v>525243340.12847775</v>
      </c>
      <c r="G92" s="70">
        <f t="shared" si="98"/>
        <v>0</v>
      </c>
      <c r="H92" s="6">
        <f t="shared" si="99"/>
        <v>0.05</v>
      </c>
      <c r="I92" s="26">
        <f t="shared" si="48"/>
        <v>-0.14437095526227425</v>
      </c>
      <c r="J92" s="30">
        <f t="shared" si="106"/>
        <v>0.296330048929624</v>
      </c>
      <c r="K92" s="27">
        <f t="shared" si="78"/>
        <v>490000000</v>
      </c>
      <c r="L92" s="28">
        <f t="shared" si="50"/>
        <v>0</v>
      </c>
      <c r="M92" s="28">
        <f t="shared" si="79"/>
        <v>15000000</v>
      </c>
      <c r="N92" s="28">
        <f t="shared" si="52"/>
        <v>525000</v>
      </c>
      <c r="O92" s="28">
        <f t="shared" si="107"/>
        <v>15000000</v>
      </c>
      <c r="P92" s="28">
        <f t="shared" si="54"/>
        <v>600000</v>
      </c>
      <c r="Q92" s="28">
        <f t="shared" si="108"/>
        <v>5243340.128477752</v>
      </c>
      <c r="R92" s="28">
        <f t="shared" si="56"/>
        <v>235950.30578149884</v>
      </c>
      <c r="S92" s="28">
        <f t="shared" si="109"/>
        <v>0</v>
      </c>
      <c r="T92" s="28">
        <f t="shared" si="58"/>
        <v>0</v>
      </c>
      <c r="U92" s="28">
        <f t="shared" si="110"/>
        <v>0</v>
      </c>
      <c r="V92" s="28">
        <f t="shared" si="60"/>
        <v>0</v>
      </c>
      <c r="W92" s="4">
        <f t="shared" si="111"/>
        <v>525243340.12847775</v>
      </c>
      <c r="X92" s="24">
        <f t="shared" si="112"/>
        <v>1360950.3057814988</v>
      </c>
      <c r="Y92" s="27">
        <f t="shared" si="113"/>
        <v>0</v>
      </c>
      <c r="Z92" s="28">
        <f t="shared" si="64"/>
        <v>0</v>
      </c>
      <c r="AA92" s="28">
        <f t="shared" si="100"/>
        <v>0</v>
      </c>
      <c r="AB92" s="28">
        <f t="shared" si="114"/>
        <v>0</v>
      </c>
      <c r="AC92" s="28">
        <f t="shared" si="66"/>
        <v>0</v>
      </c>
      <c r="AD92" s="28">
        <f t="shared" si="101"/>
        <v>0</v>
      </c>
      <c r="AE92" s="28">
        <f t="shared" si="115"/>
        <v>0</v>
      </c>
      <c r="AF92" s="28">
        <f t="shared" si="68"/>
        <v>0</v>
      </c>
      <c r="AG92" s="28">
        <f t="shared" si="102"/>
        <v>0</v>
      </c>
      <c r="AH92" s="28">
        <f t="shared" si="116"/>
        <v>34756659.87152225</v>
      </c>
      <c r="AI92" s="28">
        <f t="shared" si="70"/>
        <v>1564049.694218501</v>
      </c>
      <c r="AJ92" s="28">
        <f t="shared" si="103"/>
        <v>2149491.0137859816</v>
      </c>
      <c r="AK92" s="28">
        <f t="shared" si="117"/>
        <v>3000000</v>
      </c>
      <c r="AL92" s="28">
        <f t="shared" si="72"/>
        <v>150000</v>
      </c>
      <c r="AM92" s="28">
        <f t="shared" si="104"/>
        <v>170532.01214370655</v>
      </c>
      <c r="AN92" s="28">
        <f t="shared" si="118"/>
        <v>0</v>
      </c>
      <c r="AO92" s="28">
        <f t="shared" si="74"/>
        <v>0</v>
      </c>
      <c r="AP92" s="28">
        <f t="shared" si="105"/>
        <v>0</v>
      </c>
      <c r="AQ92" s="4">
        <f t="shared" si="119"/>
        <v>37756659.87152225</v>
      </c>
      <c r="AR92" s="24">
        <f t="shared" si="120"/>
        <v>1714049.694218501</v>
      </c>
      <c r="AS92" s="24">
        <f t="shared" si="121"/>
        <v>2320023.025929688</v>
      </c>
    </row>
    <row r="93" spans="2:45" ht="12.75">
      <c r="B93" s="33">
        <f t="shared" si="47"/>
        <v>564</v>
      </c>
      <c r="C93" s="23">
        <f t="shared" si="122"/>
        <v>564000000</v>
      </c>
      <c r="D93" s="24">
        <f t="shared" si="95"/>
        <v>916238.035814527</v>
      </c>
      <c r="E93" s="24">
        <f t="shared" si="96"/>
        <v>3125000</v>
      </c>
      <c r="F93" s="25">
        <f t="shared" si="97"/>
        <v>526176276.78945196</v>
      </c>
      <c r="G93" s="70">
        <f t="shared" si="98"/>
        <v>0</v>
      </c>
      <c r="H93" s="6">
        <f t="shared" si="99"/>
        <v>0.05</v>
      </c>
      <c r="I93" s="26">
        <f t="shared" si="48"/>
        <v>-0.14437095526227425</v>
      </c>
      <c r="J93" s="30">
        <f t="shared" si="106"/>
        <v>0.296330048929624</v>
      </c>
      <c r="K93" s="27">
        <f t="shared" si="78"/>
        <v>490000000</v>
      </c>
      <c r="L93" s="28">
        <f t="shared" si="50"/>
        <v>0</v>
      </c>
      <c r="M93" s="28">
        <f t="shared" si="79"/>
        <v>15000000</v>
      </c>
      <c r="N93" s="28">
        <f t="shared" si="52"/>
        <v>525000</v>
      </c>
      <c r="O93" s="28">
        <f t="shared" si="107"/>
        <v>15000000</v>
      </c>
      <c r="P93" s="28">
        <f t="shared" si="54"/>
        <v>600000</v>
      </c>
      <c r="Q93" s="28">
        <f t="shared" si="108"/>
        <v>6176276.789451957</v>
      </c>
      <c r="R93" s="28">
        <f t="shared" si="56"/>
        <v>277932.45552533807</v>
      </c>
      <c r="S93" s="28">
        <f t="shared" si="109"/>
        <v>0</v>
      </c>
      <c r="T93" s="28">
        <f t="shared" si="58"/>
        <v>0</v>
      </c>
      <c r="U93" s="28">
        <f t="shared" si="110"/>
        <v>0</v>
      </c>
      <c r="V93" s="28">
        <f t="shared" si="60"/>
        <v>0</v>
      </c>
      <c r="W93" s="4">
        <f t="shared" si="111"/>
        <v>526176276.78945196</v>
      </c>
      <c r="X93" s="24">
        <f t="shared" si="112"/>
        <v>1402932.4555253382</v>
      </c>
      <c r="Y93" s="27">
        <f t="shared" si="113"/>
        <v>0</v>
      </c>
      <c r="Z93" s="28">
        <f t="shared" si="64"/>
        <v>0</v>
      </c>
      <c r="AA93" s="28">
        <f t="shared" si="100"/>
        <v>0</v>
      </c>
      <c r="AB93" s="28">
        <f t="shared" si="114"/>
        <v>0</v>
      </c>
      <c r="AC93" s="28">
        <f t="shared" si="66"/>
        <v>0</v>
      </c>
      <c r="AD93" s="28">
        <f t="shared" si="101"/>
        <v>0</v>
      </c>
      <c r="AE93" s="28">
        <f t="shared" si="115"/>
        <v>0</v>
      </c>
      <c r="AF93" s="28">
        <f t="shared" si="68"/>
        <v>0</v>
      </c>
      <c r="AG93" s="28">
        <f t="shared" si="102"/>
        <v>0</v>
      </c>
      <c r="AH93" s="28">
        <f t="shared" si="116"/>
        <v>33823723.21054804</v>
      </c>
      <c r="AI93" s="28">
        <f t="shared" si="70"/>
        <v>1522067.5444746618</v>
      </c>
      <c r="AJ93" s="28">
        <f t="shared" si="103"/>
        <v>2091794.4751482564</v>
      </c>
      <c r="AK93" s="28">
        <f t="shared" si="117"/>
        <v>4000000</v>
      </c>
      <c r="AL93" s="28">
        <f t="shared" si="72"/>
        <v>200000</v>
      </c>
      <c r="AM93" s="28">
        <f t="shared" si="104"/>
        <v>227376.01619160874</v>
      </c>
      <c r="AN93" s="28">
        <f t="shared" si="118"/>
        <v>0</v>
      </c>
      <c r="AO93" s="28">
        <f t="shared" si="74"/>
        <v>0</v>
      </c>
      <c r="AP93" s="28">
        <f t="shared" si="105"/>
        <v>0</v>
      </c>
      <c r="AQ93" s="4">
        <f t="shared" si="119"/>
        <v>37823723.21054804</v>
      </c>
      <c r="AR93" s="24">
        <f t="shared" si="120"/>
        <v>1722067.5444746618</v>
      </c>
      <c r="AS93" s="24">
        <f t="shared" si="121"/>
        <v>2319170.491339865</v>
      </c>
    </row>
    <row r="94" spans="2:45" ht="12.75">
      <c r="B94" s="33">
        <f t="shared" si="47"/>
        <v>565</v>
      </c>
      <c r="C94" s="23">
        <f t="shared" si="122"/>
        <v>565000000</v>
      </c>
      <c r="D94" s="24">
        <f t="shared" si="95"/>
        <v>873403.3514808649</v>
      </c>
      <c r="E94" s="24">
        <f t="shared" si="96"/>
        <v>3175000</v>
      </c>
      <c r="F94" s="25">
        <f t="shared" si="97"/>
        <v>527109213.45042616</v>
      </c>
      <c r="G94" s="70">
        <f t="shared" si="98"/>
        <v>0</v>
      </c>
      <c r="H94" s="6">
        <f t="shared" si="99"/>
        <v>0.05</v>
      </c>
      <c r="I94" s="26">
        <f t="shared" si="48"/>
        <v>-0.14437095526227425</v>
      </c>
      <c r="J94" s="30">
        <f t="shared" si="106"/>
        <v>0.296330048929624</v>
      </c>
      <c r="K94" s="27">
        <f t="shared" si="78"/>
        <v>490000000</v>
      </c>
      <c r="L94" s="28">
        <f t="shared" si="50"/>
        <v>0</v>
      </c>
      <c r="M94" s="28">
        <f t="shared" si="79"/>
        <v>15000000</v>
      </c>
      <c r="N94" s="28">
        <f t="shared" si="52"/>
        <v>525000</v>
      </c>
      <c r="O94" s="28">
        <f t="shared" si="107"/>
        <v>15000000</v>
      </c>
      <c r="P94" s="28">
        <f t="shared" si="54"/>
        <v>600000</v>
      </c>
      <c r="Q94" s="28">
        <f t="shared" si="108"/>
        <v>7109213.450426161</v>
      </c>
      <c r="R94" s="28">
        <f t="shared" si="56"/>
        <v>319914.60526917723</v>
      </c>
      <c r="S94" s="28">
        <f t="shared" si="109"/>
        <v>0</v>
      </c>
      <c r="T94" s="28">
        <f t="shared" si="58"/>
        <v>0</v>
      </c>
      <c r="U94" s="28">
        <f t="shared" si="110"/>
        <v>0</v>
      </c>
      <c r="V94" s="28">
        <f t="shared" si="60"/>
        <v>0</v>
      </c>
      <c r="W94" s="4">
        <f t="shared" si="111"/>
        <v>527109213.45042616</v>
      </c>
      <c r="X94" s="24">
        <f t="shared" si="112"/>
        <v>1444914.6052691774</v>
      </c>
      <c r="Y94" s="27">
        <f t="shared" si="113"/>
        <v>0</v>
      </c>
      <c r="Z94" s="28">
        <f t="shared" si="64"/>
        <v>0</v>
      </c>
      <c r="AA94" s="28">
        <f t="shared" si="100"/>
        <v>0</v>
      </c>
      <c r="AB94" s="28">
        <f t="shared" si="114"/>
        <v>0</v>
      </c>
      <c r="AC94" s="28">
        <f t="shared" si="66"/>
        <v>0</v>
      </c>
      <c r="AD94" s="28">
        <f t="shared" si="101"/>
        <v>0</v>
      </c>
      <c r="AE94" s="28">
        <f t="shared" si="115"/>
        <v>0</v>
      </c>
      <c r="AF94" s="28">
        <f t="shared" si="68"/>
        <v>0</v>
      </c>
      <c r="AG94" s="28">
        <f t="shared" si="102"/>
        <v>0</v>
      </c>
      <c r="AH94" s="28">
        <f t="shared" si="116"/>
        <v>32890786.54957384</v>
      </c>
      <c r="AI94" s="28">
        <f t="shared" si="70"/>
        <v>1480085.3947308226</v>
      </c>
      <c r="AJ94" s="28">
        <f t="shared" si="103"/>
        <v>2034097.9365105315</v>
      </c>
      <c r="AK94" s="28">
        <f t="shared" si="117"/>
        <v>5000000</v>
      </c>
      <c r="AL94" s="28">
        <f t="shared" si="72"/>
        <v>250000</v>
      </c>
      <c r="AM94" s="28">
        <f t="shared" si="104"/>
        <v>284220.0202395109</v>
      </c>
      <c r="AN94" s="28">
        <f t="shared" si="118"/>
        <v>0</v>
      </c>
      <c r="AO94" s="28">
        <f t="shared" si="74"/>
        <v>0</v>
      </c>
      <c r="AP94" s="28">
        <f t="shared" si="105"/>
        <v>0</v>
      </c>
      <c r="AQ94" s="4">
        <f t="shared" si="119"/>
        <v>37890786.54957384</v>
      </c>
      <c r="AR94" s="24">
        <f t="shared" si="120"/>
        <v>1730085.3947308226</v>
      </c>
      <c r="AS94" s="24">
        <f t="shared" si="121"/>
        <v>2318317.9567500423</v>
      </c>
    </row>
    <row r="95" spans="2:45" ht="12.75">
      <c r="B95" s="33">
        <f t="shared" si="47"/>
        <v>566</v>
      </c>
      <c r="C95" s="23">
        <f t="shared" si="122"/>
        <v>566000000</v>
      </c>
      <c r="D95" s="24">
        <f t="shared" si="95"/>
        <v>830568.6671471966</v>
      </c>
      <c r="E95" s="24">
        <f t="shared" si="96"/>
        <v>3225000</v>
      </c>
      <c r="F95" s="25">
        <f t="shared" si="97"/>
        <v>528042150.1114004</v>
      </c>
      <c r="G95" s="70">
        <f t="shared" si="98"/>
        <v>0</v>
      </c>
      <c r="H95" s="6">
        <f t="shared" si="99"/>
        <v>0.05</v>
      </c>
      <c r="I95" s="26">
        <f t="shared" si="48"/>
        <v>-0.14437095526227425</v>
      </c>
      <c r="J95" s="30">
        <f t="shared" si="106"/>
        <v>0.296330048929624</v>
      </c>
      <c r="K95" s="27">
        <f t="shared" si="78"/>
        <v>490000000</v>
      </c>
      <c r="L95" s="28">
        <f t="shared" si="50"/>
        <v>0</v>
      </c>
      <c r="M95" s="28">
        <f t="shared" si="79"/>
        <v>15000000</v>
      </c>
      <c r="N95" s="28">
        <f t="shared" si="52"/>
        <v>525000</v>
      </c>
      <c r="O95" s="28">
        <f t="shared" si="107"/>
        <v>15000000</v>
      </c>
      <c r="P95" s="28">
        <f t="shared" si="54"/>
        <v>600000</v>
      </c>
      <c r="Q95" s="28">
        <f t="shared" si="108"/>
        <v>8042150.111400425</v>
      </c>
      <c r="R95" s="28">
        <f t="shared" si="56"/>
        <v>361896.75501301914</v>
      </c>
      <c r="S95" s="28">
        <f t="shared" si="109"/>
        <v>0</v>
      </c>
      <c r="T95" s="28">
        <f t="shared" si="58"/>
        <v>0</v>
      </c>
      <c r="U95" s="28">
        <f t="shared" si="110"/>
        <v>0</v>
      </c>
      <c r="V95" s="28">
        <f t="shared" si="60"/>
        <v>0</v>
      </c>
      <c r="W95" s="4">
        <f t="shared" si="111"/>
        <v>528042150.1114004</v>
      </c>
      <c r="X95" s="24">
        <f t="shared" si="112"/>
        <v>1486896.755013019</v>
      </c>
      <c r="Y95" s="27">
        <f t="shared" si="113"/>
        <v>0</v>
      </c>
      <c r="Z95" s="28">
        <f t="shared" si="64"/>
        <v>0</v>
      </c>
      <c r="AA95" s="28">
        <f t="shared" si="100"/>
        <v>0</v>
      </c>
      <c r="AB95" s="28">
        <f t="shared" si="114"/>
        <v>0</v>
      </c>
      <c r="AC95" s="28">
        <f t="shared" si="66"/>
        <v>0</v>
      </c>
      <c r="AD95" s="28">
        <f t="shared" si="101"/>
        <v>0</v>
      </c>
      <c r="AE95" s="28">
        <f t="shared" si="115"/>
        <v>0</v>
      </c>
      <c r="AF95" s="28">
        <f t="shared" si="68"/>
        <v>0</v>
      </c>
      <c r="AG95" s="28">
        <f t="shared" si="102"/>
        <v>0</v>
      </c>
      <c r="AH95" s="28">
        <f t="shared" si="116"/>
        <v>31957849.888599575</v>
      </c>
      <c r="AI95" s="28">
        <f t="shared" si="70"/>
        <v>1438103.2449869807</v>
      </c>
      <c r="AJ95" s="28">
        <f t="shared" si="103"/>
        <v>1976401.3978728026</v>
      </c>
      <c r="AK95" s="28">
        <f t="shared" si="117"/>
        <v>6000000</v>
      </c>
      <c r="AL95" s="28">
        <f t="shared" si="72"/>
        <v>300000</v>
      </c>
      <c r="AM95" s="28">
        <f t="shared" si="104"/>
        <v>341064.0242874131</v>
      </c>
      <c r="AN95" s="28">
        <f t="shared" si="118"/>
        <v>0</v>
      </c>
      <c r="AO95" s="28">
        <f t="shared" si="74"/>
        <v>0</v>
      </c>
      <c r="AP95" s="28">
        <f t="shared" si="105"/>
        <v>0</v>
      </c>
      <c r="AQ95" s="4">
        <f t="shared" si="119"/>
        <v>37957849.888599575</v>
      </c>
      <c r="AR95" s="24">
        <f t="shared" si="120"/>
        <v>1738103.2449869807</v>
      </c>
      <c r="AS95" s="24">
        <f t="shared" si="121"/>
        <v>2317465.4221602157</v>
      </c>
    </row>
    <row r="96" spans="2:45" ht="12.75">
      <c r="B96" s="33">
        <f t="shared" si="47"/>
        <v>567</v>
      </c>
      <c r="C96" s="23">
        <f t="shared" si="122"/>
        <v>567000000</v>
      </c>
      <c r="D96" s="24">
        <f t="shared" si="95"/>
        <v>787733.9828135343</v>
      </c>
      <c r="E96" s="24">
        <f t="shared" si="96"/>
        <v>3275000</v>
      </c>
      <c r="F96" s="25">
        <f t="shared" si="97"/>
        <v>528975086.77237463</v>
      </c>
      <c r="G96" s="70">
        <f t="shared" si="98"/>
        <v>0</v>
      </c>
      <c r="H96" s="6">
        <f t="shared" si="99"/>
        <v>0.05</v>
      </c>
      <c r="I96" s="26">
        <f t="shared" si="48"/>
        <v>-0.14437095526227425</v>
      </c>
      <c r="J96" s="30">
        <f t="shared" si="106"/>
        <v>0.296330048929624</v>
      </c>
      <c r="K96" s="27">
        <f t="shared" si="78"/>
        <v>490000000</v>
      </c>
      <c r="L96" s="28">
        <f t="shared" si="50"/>
        <v>0</v>
      </c>
      <c r="M96" s="28">
        <f t="shared" si="79"/>
        <v>15000000</v>
      </c>
      <c r="N96" s="28">
        <f t="shared" si="52"/>
        <v>525000</v>
      </c>
      <c r="O96" s="28">
        <f t="shared" si="107"/>
        <v>15000000</v>
      </c>
      <c r="P96" s="28">
        <f t="shared" si="54"/>
        <v>600000</v>
      </c>
      <c r="Q96" s="28">
        <f t="shared" si="108"/>
        <v>8975086.77237463</v>
      </c>
      <c r="R96" s="28">
        <f t="shared" si="56"/>
        <v>403878.90475685836</v>
      </c>
      <c r="S96" s="28">
        <f t="shared" si="109"/>
        <v>0</v>
      </c>
      <c r="T96" s="28">
        <f t="shared" si="58"/>
        <v>0</v>
      </c>
      <c r="U96" s="28">
        <f t="shared" si="110"/>
        <v>0</v>
      </c>
      <c r="V96" s="28">
        <f t="shared" si="60"/>
        <v>0</v>
      </c>
      <c r="W96" s="4">
        <f t="shared" si="111"/>
        <v>528975086.77237463</v>
      </c>
      <c r="X96" s="24">
        <f t="shared" si="112"/>
        <v>1528878.9047568585</v>
      </c>
      <c r="Y96" s="27">
        <f t="shared" si="113"/>
        <v>0</v>
      </c>
      <c r="Z96" s="28">
        <f t="shared" si="64"/>
        <v>0</v>
      </c>
      <c r="AA96" s="28">
        <f t="shared" si="100"/>
        <v>0</v>
      </c>
      <c r="AB96" s="28">
        <f t="shared" si="114"/>
        <v>0</v>
      </c>
      <c r="AC96" s="28">
        <f t="shared" si="66"/>
        <v>0</v>
      </c>
      <c r="AD96" s="28">
        <f t="shared" si="101"/>
        <v>0</v>
      </c>
      <c r="AE96" s="28">
        <f t="shared" si="115"/>
        <v>0</v>
      </c>
      <c r="AF96" s="28">
        <f t="shared" si="68"/>
        <v>0</v>
      </c>
      <c r="AG96" s="28">
        <f t="shared" si="102"/>
        <v>0</v>
      </c>
      <c r="AH96" s="28">
        <f t="shared" si="116"/>
        <v>31024913.22762537</v>
      </c>
      <c r="AI96" s="28">
        <f t="shared" si="70"/>
        <v>1396121.0952431415</v>
      </c>
      <c r="AJ96" s="28">
        <f t="shared" si="103"/>
        <v>1918704.8592350776</v>
      </c>
      <c r="AK96" s="28">
        <f t="shared" si="117"/>
        <v>7000000</v>
      </c>
      <c r="AL96" s="28">
        <f t="shared" si="72"/>
        <v>350000</v>
      </c>
      <c r="AM96" s="28">
        <f t="shared" si="104"/>
        <v>397908.0283353153</v>
      </c>
      <c r="AN96" s="28">
        <f t="shared" si="118"/>
        <v>0</v>
      </c>
      <c r="AO96" s="28">
        <f t="shared" si="74"/>
        <v>0</v>
      </c>
      <c r="AP96" s="28">
        <f t="shared" si="105"/>
        <v>0</v>
      </c>
      <c r="AQ96" s="4">
        <f t="shared" si="119"/>
        <v>38024913.22762537</v>
      </c>
      <c r="AR96" s="24">
        <f t="shared" si="120"/>
        <v>1746121.0952431415</v>
      </c>
      <c r="AS96" s="24">
        <f t="shared" si="121"/>
        <v>2316612.887570393</v>
      </c>
    </row>
    <row r="97" spans="2:45" ht="12.75">
      <c r="B97" s="33">
        <f t="shared" si="47"/>
        <v>568</v>
      </c>
      <c r="C97" s="23">
        <f t="shared" si="122"/>
        <v>568000000</v>
      </c>
      <c r="D97" s="24">
        <f t="shared" si="95"/>
        <v>744899.2984798723</v>
      </c>
      <c r="E97" s="24">
        <f t="shared" si="96"/>
        <v>3325000</v>
      </c>
      <c r="F97" s="25">
        <f t="shared" si="97"/>
        <v>529908023.43334883</v>
      </c>
      <c r="G97" s="70">
        <f t="shared" si="98"/>
        <v>0</v>
      </c>
      <c r="H97" s="6">
        <f t="shared" si="99"/>
        <v>0.05</v>
      </c>
      <c r="I97" s="26">
        <f t="shared" si="48"/>
        <v>-0.14437095526227425</v>
      </c>
      <c r="J97" s="30">
        <f t="shared" si="106"/>
        <v>0.296330048929624</v>
      </c>
      <c r="K97" s="27">
        <f t="shared" si="78"/>
        <v>490000000</v>
      </c>
      <c r="L97" s="28">
        <f t="shared" si="50"/>
        <v>0</v>
      </c>
      <c r="M97" s="28">
        <f t="shared" si="79"/>
        <v>15000000</v>
      </c>
      <c r="N97" s="28">
        <f t="shared" si="52"/>
        <v>525000</v>
      </c>
      <c r="O97" s="28">
        <f t="shared" si="107"/>
        <v>15000000</v>
      </c>
      <c r="P97" s="28">
        <f t="shared" si="54"/>
        <v>600000</v>
      </c>
      <c r="Q97" s="28">
        <f t="shared" si="108"/>
        <v>9908023.433348835</v>
      </c>
      <c r="R97" s="28">
        <f t="shared" si="56"/>
        <v>445861.05450069753</v>
      </c>
      <c r="S97" s="28">
        <f t="shared" si="109"/>
        <v>0</v>
      </c>
      <c r="T97" s="28">
        <f t="shared" si="58"/>
        <v>0</v>
      </c>
      <c r="U97" s="28">
        <f t="shared" si="110"/>
        <v>0</v>
      </c>
      <c r="V97" s="28">
        <f t="shared" si="60"/>
        <v>0</v>
      </c>
      <c r="W97" s="4">
        <f t="shared" si="111"/>
        <v>529908023.43334883</v>
      </c>
      <c r="X97" s="24">
        <f t="shared" si="112"/>
        <v>1570861.0545006976</v>
      </c>
      <c r="Y97" s="27">
        <f t="shared" si="113"/>
        <v>0</v>
      </c>
      <c r="Z97" s="28">
        <f t="shared" si="64"/>
        <v>0</v>
      </c>
      <c r="AA97" s="28">
        <f t="shared" si="100"/>
        <v>0</v>
      </c>
      <c r="AB97" s="28">
        <f t="shared" si="114"/>
        <v>0</v>
      </c>
      <c r="AC97" s="28">
        <f t="shared" si="66"/>
        <v>0</v>
      </c>
      <c r="AD97" s="28">
        <f t="shared" si="101"/>
        <v>0</v>
      </c>
      <c r="AE97" s="28">
        <f t="shared" si="115"/>
        <v>0</v>
      </c>
      <c r="AF97" s="28">
        <f t="shared" si="68"/>
        <v>0</v>
      </c>
      <c r="AG97" s="28">
        <f t="shared" si="102"/>
        <v>0</v>
      </c>
      <c r="AH97" s="28">
        <f t="shared" si="116"/>
        <v>30091976.566651165</v>
      </c>
      <c r="AI97" s="28">
        <f t="shared" si="70"/>
        <v>1354138.9454993024</v>
      </c>
      <c r="AJ97" s="28">
        <f t="shared" si="103"/>
        <v>1861008.3205973525</v>
      </c>
      <c r="AK97" s="28">
        <f t="shared" si="117"/>
        <v>8000000</v>
      </c>
      <c r="AL97" s="28">
        <f t="shared" si="72"/>
        <v>400000</v>
      </c>
      <c r="AM97" s="28">
        <f t="shared" si="104"/>
        <v>454752.0323832175</v>
      </c>
      <c r="AN97" s="28">
        <f t="shared" si="118"/>
        <v>0</v>
      </c>
      <c r="AO97" s="28">
        <f t="shared" si="74"/>
        <v>0</v>
      </c>
      <c r="AP97" s="28">
        <f t="shared" si="105"/>
        <v>0</v>
      </c>
      <c r="AQ97" s="4">
        <f t="shared" si="119"/>
        <v>38091976.566651165</v>
      </c>
      <c r="AR97" s="24">
        <f t="shared" si="120"/>
        <v>1754138.9454993024</v>
      </c>
      <c r="AS97" s="24">
        <f t="shared" si="121"/>
        <v>2315760.35298057</v>
      </c>
    </row>
    <row r="98" spans="2:45" ht="12.75">
      <c r="B98" s="33">
        <f t="shared" si="47"/>
        <v>569</v>
      </c>
      <c r="C98" s="23">
        <f t="shared" si="122"/>
        <v>569000000</v>
      </c>
      <c r="D98" s="24">
        <f t="shared" si="95"/>
        <v>702064.6141462103</v>
      </c>
      <c r="E98" s="24">
        <f t="shared" si="96"/>
        <v>3375000</v>
      </c>
      <c r="F98" s="25">
        <f t="shared" si="97"/>
        <v>530840960.09432304</v>
      </c>
      <c r="G98" s="70">
        <f t="shared" si="98"/>
        <v>0</v>
      </c>
      <c r="H98" s="6">
        <f t="shared" si="99"/>
        <v>0.05</v>
      </c>
      <c r="I98" s="26">
        <f t="shared" si="48"/>
        <v>-0.14437095526227425</v>
      </c>
      <c r="J98" s="30">
        <f t="shared" si="106"/>
        <v>0.296330048929624</v>
      </c>
      <c r="K98" s="27">
        <f t="shared" si="78"/>
        <v>490000000</v>
      </c>
      <c r="L98" s="28">
        <f t="shared" si="50"/>
        <v>0</v>
      </c>
      <c r="M98" s="28">
        <f t="shared" si="79"/>
        <v>15000000</v>
      </c>
      <c r="N98" s="28">
        <f t="shared" si="52"/>
        <v>525000</v>
      </c>
      <c r="O98" s="28">
        <f t="shared" si="107"/>
        <v>15000000</v>
      </c>
      <c r="P98" s="28">
        <f t="shared" si="54"/>
        <v>600000</v>
      </c>
      <c r="Q98" s="28">
        <f t="shared" si="108"/>
        <v>10840960.094323039</v>
      </c>
      <c r="R98" s="28">
        <f t="shared" si="56"/>
        <v>487843.20424453676</v>
      </c>
      <c r="S98" s="28">
        <f t="shared" si="109"/>
        <v>0</v>
      </c>
      <c r="T98" s="28">
        <f t="shared" si="58"/>
        <v>0</v>
      </c>
      <c r="U98" s="28">
        <f t="shared" si="110"/>
        <v>0</v>
      </c>
      <c r="V98" s="28">
        <f t="shared" si="60"/>
        <v>0</v>
      </c>
      <c r="W98" s="4">
        <f t="shared" si="111"/>
        <v>530840960.09432304</v>
      </c>
      <c r="X98" s="24">
        <f t="shared" si="112"/>
        <v>1612843.2042445368</v>
      </c>
      <c r="Y98" s="27">
        <f t="shared" si="113"/>
        <v>0</v>
      </c>
      <c r="Z98" s="28">
        <f t="shared" si="64"/>
        <v>0</v>
      </c>
      <c r="AA98" s="28">
        <f t="shared" si="100"/>
        <v>0</v>
      </c>
      <c r="AB98" s="28">
        <f t="shared" si="114"/>
        <v>0</v>
      </c>
      <c r="AC98" s="28">
        <f t="shared" si="66"/>
        <v>0</v>
      </c>
      <c r="AD98" s="28">
        <f t="shared" si="101"/>
        <v>0</v>
      </c>
      <c r="AE98" s="28">
        <f t="shared" si="115"/>
        <v>0</v>
      </c>
      <c r="AF98" s="28">
        <f t="shared" si="68"/>
        <v>0</v>
      </c>
      <c r="AG98" s="28">
        <f t="shared" si="102"/>
        <v>0</v>
      </c>
      <c r="AH98" s="28">
        <f t="shared" si="116"/>
        <v>29159039.90567696</v>
      </c>
      <c r="AI98" s="28">
        <f t="shared" si="70"/>
        <v>1312156.7957554632</v>
      </c>
      <c r="AJ98" s="28">
        <f t="shared" si="103"/>
        <v>1803311.7819596275</v>
      </c>
      <c r="AK98" s="28">
        <f t="shared" si="117"/>
        <v>9000000</v>
      </c>
      <c r="AL98" s="28">
        <f t="shared" si="72"/>
        <v>450000</v>
      </c>
      <c r="AM98" s="28">
        <f t="shared" si="104"/>
        <v>511596.03643111966</v>
      </c>
      <c r="AN98" s="28">
        <f t="shared" si="118"/>
        <v>0</v>
      </c>
      <c r="AO98" s="28">
        <f t="shared" si="74"/>
        <v>0</v>
      </c>
      <c r="AP98" s="28">
        <f t="shared" si="105"/>
        <v>0</v>
      </c>
      <c r="AQ98" s="4">
        <f t="shared" si="119"/>
        <v>38159039.90567696</v>
      </c>
      <c r="AR98" s="24">
        <f t="shared" si="120"/>
        <v>1762156.7957554632</v>
      </c>
      <c r="AS98" s="24">
        <f t="shared" si="121"/>
        <v>2314907.818390747</v>
      </c>
    </row>
    <row r="99" spans="2:45" ht="12.75">
      <c r="B99" s="33">
        <f t="shared" si="47"/>
        <v>570</v>
      </c>
      <c r="C99" s="23">
        <f t="shared" si="122"/>
        <v>570000000</v>
      </c>
      <c r="D99" s="24">
        <f t="shared" si="95"/>
        <v>659229.9298125482</v>
      </c>
      <c r="E99" s="24">
        <f t="shared" si="96"/>
        <v>3425000</v>
      </c>
      <c r="F99" s="25">
        <f t="shared" si="97"/>
        <v>531773896.75529724</v>
      </c>
      <c r="G99" s="70">
        <f t="shared" si="98"/>
        <v>0</v>
      </c>
      <c r="H99" s="6">
        <f t="shared" si="99"/>
        <v>0.05</v>
      </c>
      <c r="I99" s="26">
        <f t="shared" si="48"/>
        <v>-0.14437095526227425</v>
      </c>
      <c r="J99" s="30">
        <f t="shared" si="106"/>
        <v>0.296330048929624</v>
      </c>
      <c r="K99" s="27">
        <f t="shared" si="78"/>
        <v>490000000</v>
      </c>
      <c r="L99" s="28">
        <f t="shared" si="50"/>
        <v>0</v>
      </c>
      <c r="M99" s="28">
        <f t="shared" si="79"/>
        <v>15000000</v>
      </c>
      <c r="N99" s="28">
        <f t="shared" si="52"/>
        <v>525000</v>
      </c>
      <c r="O99" s="28">
        <f t="shared" si="107"/>
        <v>15000000</v>
      </c>
      <c r="P99" s="28">
        <f t="shared" si="54"/>
        <v>600000</v>
      </c>
      <c r="Q99" s="28">
        <f t="shared" si="108"/>
        <v>11773896.755297244</v>
      </c>
      <c r="R99" s="28">
        <f t="shared" si="56"/>
        <v>529825.353988376</v>
      </c>
      <c r="S99" s="28">
        <f t="shared" si="109"/>
        <v>0</v>
      </c>
      <c r="T99" s="28">
        <f t="shared" si="58"/>
        <v>0</v>
      </c>
      <c r="U99" s="28">
        <f t="shared" si="110"/>
        <v>0</v>
      </c>
      <c r="V99" s="28">
        <f t="shared" si="60"/>
        <v>0</v>
      </c>
      <c r="W99" s="4">
        <f t="shared" si="111"/>
        <v>531773896.75529724</v>
      </c>
      <c r="X99" s="24">
        <f t="shared" si="112"/>
        <v>1654825.353988376</v>
      </c>
      <c r="Y99" s="27">
        <f t="shared" si="113"/>
        <v>0</v>
      </c>
      <c r="Z99" s="28">
        <f t="shared" si="64"/>
        <v>0</v>
      </c>
      <c r="AA99" s="28">
        <f t="shared" si="100"/>
        <v>0</v>
      </c>
      <c r="AB99" s="28">
        <f t="shared" si="114"/>
        <v>0</v>
      </c>
      <c r="AC99" s="28">
        <f t="shared" si="66"/>
        <v>0</v>
      </c>
      <c r="AD99" s="28">
        <f t="shared" si="101"/>
        <v>0</v>
      </c>
      <c r="AE99" s="28">
        <f t="shared" si="115"/>
        <v>0</v>
      </c>
      <c r="AF99" s="28">
        <f t="shared" si="68"/>
        <v>0</v>
      </c>
      <c r="AG99" s="28">
        <f t="shared" si="102"/>
        <v>0</v>
      </c>
      <c r="AH99" s="28">
        <f t="shared" si="116"/>
        <v>28226103.244702756</v>
      </c>
      <c r="AI99" s="28">
        <f t="shared" si="70"/>
        <v>1270174.646011624</v>
      </c>
      <c r="AJ99" s="28">
        <f t="shared" si="103"/>
        <v>1745615.2433219024</v>
      </c>
      <c r="AK99" s="28">
        <f t="shared" si="117"/>
        <v>10000000</v>
      </c>
      <c r="AL99" s="28">
        <f t="shared" si="72"/>
        <v>500000</v>
      </c>
      <c r="AM99" s="28">
        <f t="shared" si="104"/>
        <v>568440.0404790218</v>
      </c>
      <c r="AN99" s="28">
        <f t="shared" si="118"/>
        <v>0</v>
      </c>
      <c r="AO99" s="28">
        <f t="shared" si="74"/>
        <v>0</v>
      </c>
      <c r="AP99" s="28">
        <f t="shared" si="105"/>
        <v>0</v>
      </c>
      <c r="AQ99" s="4">
        <f t="shared" si="119"/>
        <v>38226103.24470276</v>
      </c>
      <c r="AR99" s="24">
        <f t="shared" si="120"/>
        <v>1770174.646011624</v>
      </c>
      <c r="AS99" s="24">
        <f t="shared" si="121"/>
        <v>2314055.283800924</v>
      </c>
    </row>
    <row r="100" spans="2:45" ht="12.75">
      <c r="B100" s="33">
        <f t="shared" si="47"/>
        <v>571</v>
      </c>
      <c r="C100" s="23">
        <f t="shared" si="122"/>
        <v>571000000</v>
      </c>
      <c r="D100" s="24">
        <f t="shared" si="95"/>
        <v>616395.2454788862</v>
      </c>
      <c r="E100" s="24">
        <f t="shared" si="96"/>
        <v>3475000</v>
      </c>
      <c r="F100" s="25">
        <f t="shared" si="97"/>
        <v>532706833.41627145</v>
      </c>
      <c r="G100" s="70">
        <f t="shared" si="98"/>
        <v>0</v>
      </c>
      <c r="H100" s="6">
        <f t="shared" si="99"/>
        <v>0.05</v>
      </c>
      <c r="I100" s="26">
        <f t="shared" si="48"/>
        <v>-0.14437095526227425</v>
      </c>
      <c r="J100" s="30">
        <f t="shared" si="106"/>
        <v>0.296330048929624</v>
      </c>
      <c r="K100" s="27">
        <f t="shared" si="78"/>
        <v>490000000</v>
      </c>
      <c r="L100" s="28">
        <f t="shared" si="50"/>
        <v>0</v>
      </c>
      <c r="M100" s="28">
        <f t="shared" si="79"/>
        <v>15000000</v>
      </c>
      <c r="N100" s="28">
        <f t="shared" si="52"/>
        <v>525000</v>
      </c>
      <c r="O100" s="28">
        <f t="shared" si="107"/>
        <v>15000000</v>
      </c>
      <c r="P100" s="28">
        <f t="shared" si="54"/>
        <v>600000</v>
      </c>
      <c r="Q100" s="28">
        <f t="shared" si="108"/>
        <v>12706833.416271448</v>
      </c>
      <c r="R100" s="28">
        <f t="shared" si="56"/>
        <v>571807.5037322151</v>
      </c>
      <c r="S100" s="28">
        <f t="shared" si="109"/>
        <v>0</v>
      </c>
      <c r="T100" s="28">
        <f t="shared" si="58"/>
        <v>0</v>
      </c>
      <c r="U100" s="28">
        <f t="shared" si="110"/>
        <v>0</v>
      </c>
      <c r="V100" s="28">
        <f t="shared" si="60"/>
        <v>0</v>
      </c>
      <c r="W100" s="4">
        <f t="shared" si="111"/>
        <v>532706833.41627145</v>
      </c>
      <c r="X100" s="24">
        <f t="shared" si="112"/>
        <v>1696807.5037322151</v>
      </c>
      <c r="Y100" s="27">
        <f t="shared" si="113"/>
        <v>0</v>
      </c>
      <c r="Z100" s="28">
        <f t="shared" si="64"/>
        <v>0</v>
      </c>
      <c r="AA100" s="28">
        <f t="shared" si="100"/>
        <v>0</v>
      </c>
      <c r="AB100" s="28">
        <f t="shared" si="114"/>
        <v>0</v>
      </c>
      <c r="AC100" s="28">
        <f t="shared" si="66"/>
        <v>0</v>
      </c>
      <c r="AD100" s="28">
        <f t="shared" si="101"/>
        <v>0</v>
      </c>
      <c r="AE100" s="28">
        <f t="shared" si="115"/>
        <v>0</v>
      </c>
      <c r="AF100" s="28">
        <f t="shared" si="68"/>
        <v>0</v>
      </c>
      <c r="AG100" s="28">
        <f t="shared" si="102"/>
        <v>0</v>
      </c>
      <c r="AH100" s="28">
        <f t="shared" si="116"/>
        <v>27293166.583728552</v>
      </c>
      <c r="AI100" s="28">
        <f t="shared" si="70"/>
        <v>1228192.4962677849</v>
      </c>
      <c r="AJ100" s="28">
        <f t="shared" si="103"/>
        <v>1687918.7046841774</v>
      </c>
      <c r="AK100" s="28">
        <f t="shared" si="117"/>
        <v>11000000</v>
      </c>
      <c r="AL100" s="28">
        <f t="shared" si="72"/>
        <v>550000</v>
      </c>
      <c r="AM100" s="28">
        <f t="shared" si="104"/>
        <v>625284.044526924</v>
      </c>
      <c r="AN100" s="28">
        <f t="shared" si="118"/>
        <v>0</v>
      </c>
      <c r="AO100" s="28">
        <f t="shared" si="74"/>
        <v>0</v>
      </c>
      <c r="AP100" s="28">
        <f t="shared" si="105"/>
        <v>0</v>
      </c>
      <c r="AQ100" s="4">
        <f t="shared" si="119"/>
        <v>38293166.58372855</v>
      </c>
      <c r="AR100" s="24">
        <f t="shared" si="120"/>
        <v>1778192.4962677849</v>
      </c>
      <c r="AS100" s="24">
        <f t="shared" si="121"/>
        <v>2313202.7492111013</v>
      </c>
    </row>
    <row r="101" spans="2:45" ht="12.75">
      <c r="B101" s="33">
        <f t="shared" si="47"/>
        <v>572</v>
      </c>
      <c r="C101" s="23">
        <f t="shared" si="122"/>
        <v>572000000</v>
      </c>
      <c r="D101" s="24">
        <f t="shared" si="95"/>
        <v>573560.5611452241</v>
      </c>
      <c r="E101" s="24">
        <f t="shared" si="96"/>
        <v>3525000</v>
      </c>
      <c r="F101" s="25">
        <f t="shared" si="97"/>
        <v>533639770.07724565</v>
      </c>
      <c r="G101" s="70">
        <f t="shared" si="98"/>
        <v>0</v>
      </c>
      <c r="H101" s="6">
        <f t="shared" si="99"/>
        <v>0.05</v>
      </c>
      <c r="I101" s="26">
        <f t="shared" si="48"/>
        <v>-0.14437095526227425</v>
      </c>
      <c r="J101" s="30">
        <f t="shared" si="106"/>
        <v>0.296330048929624</v>
      </c>
      <c r="K101" s="27">
        <f t="shared" si="78"/>
        <v>490000000</v>
      </c>
      <c r="L101" s="28">
        <f t="shared" si="50"/>
        <v>0</v>
      </c>
      <c r="M101" s="28">
        <f t="shared" si="79"/>
        <v>15000000</v>
      </c>
      <c r="N101" s="28">
        <f t="shared" si="52"/>
        <v>525000</v>
      </c>
      <c r="O101" s="28">
        <f t="shared" si="107"/>
        <v>15000000</v>
      </c>
      <c r="P101" s="28">
        <f t="shared" si="54"/>
        <v>600000</v>
      </c>
      <c r="Q101" s="28">
        <f t="shared" si="108"/>
        <v>13639770.077245653</v>
      </c>
      <c r="R101" s="28">
        <f t="shared" si="56"/>
        <v>613789.6534760543</v>
      </c>
      <c r="S101" s="28">
        <f t="shared" si="109"/>
        <v>0</v>
      </c>
      <c r="T101" s="28">
        <f t="shared" si="58"/>
        <v>0</v>
      </c>
      <c r="U101" s="28">
        <f t="shared" si="110"/>
        <v>0</v>
      </c>
      <c r="V101" s="28">
        <f t="shared" si="60"/>
        <v>0</v>
      </c>
      <c r="W101" s="4">
        <f t="shared" si="111"/>
        <v>533639770.07724565</v>
      </c>
      <c r="X101" s="24">
        <f t="shared" si="112"/>
        <v>1738789.6534760543</v>
      </c>
      <c r="Y101" s="27">
        <f t="shared" si="113"/>
        <v>0</v>
      </c>
      <c r="Z101" s="28">
        <f t="shared" si="64"/>
        <v>0</v>
      </c>
      <c r="AA101" s="28">
        <f t="shared" si="100"/>
        <v>0</v>
      </c>
      <c r="AB101" s="28">
        <f t="shared" si="114"/>
        <v>0</v>
      </c>
      <c r="AC101" s="28">
        <f t="shared" si="66"/>
        <v>0</v>
      </c>
      <c r="AD101" s="28">
        <f t="shared" si="101"/>
        <v>0</v>
      </c>
      <c r="AE101" s="28">
        <f t="shared" si="115"/>
        <v>0</v>
      </c>
      <c r="AF101" s="28">
        <f t="shared" si="68"/>
        <v>0</v>
      </c>
      <c r="AG101" s="28">
        <f t="shared" si="102"/>
        <v>0</v>
      </c>
      <c r="AH101" s="28">
        <f t="shared" si="116"/>
        <v>26360229.922754347</v>
      </c>
      <c r="AI101" s="28">
        <f t="shared" si="70"/>
        <v>1186210.3465239457</v>
      </c>
      <c r="AJ101" s="28">
        <f t="shared" si="103"/>
        <v>1630222.1660464522</v>
      </c>
      <c r="AK101" s="28">
        <f t="shared" si="117"/>
        <v>12000000</v>
      </c>
      <c r="AL101" s="28">
        <f t="shared" si="72"/>
        <v>600000</v>
      </c>
      <c r="AM101" s="28">
        <f t="shared" si="104"/>
        <v>682128.0485748262</v>
      </c>
      <c r="AN101" s="28">
        <f t="shared" si="118"/>
        <v>0</v>
      </c>
      <c r="AO101" s="28">
        <f t="shared" si="74"/>
        <v>0</v>
      </c>
      <c r="AP101" s="28">
        <f t="shared" si="105"/>
        <v>0</v>
      </c>
      <c r="AQ101" s="4">
        <f t="shared" si="119"/>
        <v>38360229.92275435</v>
      </c>
      <c r="AR101" s="24">
        <f t="shared" si="120"/>
        <v>1786210.3465239457</v>
      </c>
      <c r="AS101" s="24">
        <f t="shared" si="121"/>
        <v>2312350.2146212785</v>
      </c>
    </row>
    <row r="102" spans="2:45" ht="12.75">
      <c r="B102" s="33">
        <f t="shared" si="47"/>
        <v>573</v>
      </c>
      <c r="C102" s="23">
        <f t="shared" si="122"/>
        <v>573000000</v>
      </c>
      <c r="D102" s="24">
        <f t="shared" si="95"/>
        <v>530725.8768115621</v>
      </c>
      <c r="E102" s="24">
        <f t="shared" si="96"/>
        <v>3575000</v>
      </c>
      <c r="F102" s="25">
        <f t="shared" si="97"/>
        <v>534572706.73821986</v>
      </c>
      <c r="G102" s="70">
        <f t="shared" si="98"/>
        <v>0</v>
      </c>
      <c r="H102" s="6">
        <f t="shared" si="99"/>
        <v>0.05</v>
      </c>
      <c r="I102" s="26">
        <f t="shared" si="48"/>
        <v>-0.14437095526227425</v>
      </c>
      <c r="J102" s="30">
        <f t="shared" si="106"/>
        <v>0.296330048929624</v>
      </c>
      <c r="K102" s="27">
        <f t="shared" si="78"/>
        <v>490000000</v>
      </c>
      <c r="L102" s="28">
        <f t="shared" si="50"/>
        <v>0</v>
      </c>
      <c r="M102" s="28">
        <f t="shared" si="79"/>
        <v>15000000</v>
      </c>
      <c r="N102" s="28">
        <f t="shared" si="52"/>
        <v>525000</v>
      </c>
      <c r="O102" s="28">
        <f t="shared" si="107"/>
        <v>15000000</v>
      </c>
      <c r="P102" s="28">
        <f t="shared" si="54"/>
        <v>600000</v>
      </c>
      <c r="Q102" s="28">
        <f t="shared" si="108"/>
        <v>14572706.738219857</v>
      </c>
      <c r="R102" s="28">
        <f t="shared" si="56"/>
        <v>655771.8032198936</v>
      </c>
      <c r="S102" s="28">
        <f t="shared" si="109"/>
        <v>0</v>
      </c>
      <c r="T102" s="28">
        <f t="shared" si="58"/>
        <v>0</v>
      </c>
      <c r="U102" s="28">
        <f t="shared" si="110"/>
        <v>0</v>
      </c>
      <c r="V102" s="28">
        <f t="shared" si="60"/>
        <v>0</v>
      </c>
      <c r="W102" s="4">
        <f t="shared" si="111"/>
        <v>534572706.73821986</v>
      </c>
      <c r="X102" s="24">
        <f t="shared" si="112"/>
        <v>1780771.8032198935</v>
      </c>
      <c r="Y102" s="27">
        <f t="shared" si="113"/>
        <v>0</v>
      </c>
      <c r="Z102" s="28">
        <f t="shared" si="64"/>
        <v>0</v>
      </c>
      <c r="AA102" s="28">
        <f t="shared" si="100"/>
        <v>0</v>
      </c>
      <c r="AB102" s="28">
        <f t="shared" si="114"/>
        <v>0</v>
      </c>
      <c r="AC102" s="28">
        <f t="shared" si="66"/>
        <v>0</v>
      </c>
      <c r="AD102" s="28">
        <f t="shared" si="101"/>
        <v>0</v>
      </c>
      <c r="AE102" s="28">
        <f t="shared" si="115"/>
        <v>0</v>
      </c>
      <c r="AF102" s="28">
        <f t="shared" si="68"/>
        <v>0</v>
      </c>
      <c r="AG102" s="28">
        <f t="shared" si="102"/>
        <v>0</v>
      </c>
      <c r="AH102" s="28">
        <f t="shared" si="116"/>
        <v>25427293.261780143</v>
      </c>
      <c r="AI102" s="28">
        <f t="shared" si="70"/>
        <v>1144228.1967801063</v>
      </c>
      <c r="AJ102" s="28">
        <f t="shared" si="103"/>
        <v>1572525.6274087273</v>
      </c>
      <c r="AK102" s="28">
        <f t="shared" si="117"/>
        <v>13000000</v>
      </c>
      <c r="AL102" s="28">
        <f t="shared" si="72"/>
        <v>650000</v>
      </c>
      <c r="AM102" s="28">
        <f t="shared" si="104"/>
        <v>738972.0526227284</v>
      </c>
      <c r="AN102" s="28">
        <f t="shared" si="118"/>
        <v>0</v>
      </c>
      <c r="AO102" s="28">
        <f t="shared" si="74"/>
        <v>0</v>
      </c>
      <c r="AP102" s="28">
        <f t="shared" si="105"/>
        <v>0</v>
      </c>
      <c r="AQ102" s="4">
        <f t="shared" si="119"/>
        <v>38427293.26178014</v>
      </c>
      <c r="AR102" s="24">
        <f t="shared" si="120"/>
        <v>1794228.1967801063</v>
      </c>
      <c r="AS102" s="24">
        <f t="shared" si="121"/>
        <v>2311497.6800314556</v>
      </c>
    </row>
    <row r="103" spans="2:45" ht="12.75">
      <c r="B103" s="33">
        <f t="shared" si="47"/>
        <v>574</v>
      </c>
      <c r="C103" s="23">
        <f t="shared" si="122"/>
        <v>574000000</v>
      </c>
      <c r="D103" s="24">
        <f t="shared" si="95"/>
        <v>487891.19247790007</v>
      </c>
      <c r="E103" s="24">
        <f t="shared" si="96"/>
        <v>3625000</v>
      </c>
      <c r="F103" s="25">
        <f t="shared" si="97"/>
        <v>535505643.39919406</v>
      </c>
      <c r="G103" s="70">
        <f t="shared" si="98"/>
        <v>0</v>
      </c>
      <c r="H103" s="6">
        <f t="shared" si="99"/>
        <v>0.05</v>
      </c>
      <c r="I103" s="26">
        <f t="shared" si="48"/>
        <v>-0.14437095526227425</v>
      </c>
      <c r="J103" s="30">
        <f t="shared" si="106"/>
        <v>0.296330048929624</v>
      </c>
      <c r="K103" s="27">
        <f t="shared" si="78"/>
        <v>490000000</v>
      </c>
      <c r="L103" s="28">
        <f t="shared" si="50"/>
        <v>0</v>
      </c>
      <c r="M103" s="28">
        <f t="shared" si="79"/>
        <v>15000000</v>
      </c>
      <c r="N103" s="28">
        <f t="shared" si="52"/>
        <v>525000</v>
      </c>
      <c r="O103" s="28">
        <f t="shared" si="107"/>
        <v>15000000</v>
      </c>
      <c r="P103" s="28">
        <f t="shared" si="54"/>
        <v>600000</v>
      </c>
      <c r="Q103" s="28">
        <f t="shared" si="108"/>
        <v>15505643.399194062</v>
      </c>
      <c r="R103" s="28">
        <f t="shared" si="56"/>
        <v>697753.9529637328</v>
      </c>
      <c r="S103" s="28">
        <f t="shared" si="109"/>
        <v>0</v>
      </c>
      <c r="T103" s="28">
        <f t="shared" si="58"/>
        <v>0</v>
      </c>
      <c r="U103" s="28">
        <f t="shared" si="110"/>
        <v>0</v>
      </c>
      <c r="V103" s="28">
        <f t="shared" si="60"/>
        <v>0</v>
      </c>
      <c r="W103" s="4">
        <f t="shared" si="111"/>
        <v>535505643.39919406</v>
      </c>
      <c r="X103" s="24">
        <f t="shared" si="112"/>
        <v>1822753.9529637326</v>
      </c>
      <c r="Y103" s="27">
        <f t="shared" si="113"/>
        <v>0</v>
      </c>
      <c r="Z103" s="28">
        <f t="shared" si="64"/>
        <v>0</v>
      </c>
      <c r="AA103" s="28">
        <f t="shared" si="100"/>
        <v>0</v>
      </c>
      <c r="AB103" s="28">
        <f t="shared" si="114"/>
        <v>0</v>
      </c>
      <c r="AC103" s="28">
        <f t="shared" si="66"/>
        <v>0</v>
      </c>
      <c r="AD103" s="28">
        <f t="shared" si="101"/>
        <v>0</v>
      </c>
      <c r="AE103" s="28">
        <f t="shared" si="115"/>
        <v>0</v>
      </c>
      <c r="AF103" s="28">
        <f t="shared" si="68"/>
        <v>0</v>
      </c>
      <c r="AG103" s="28">
        <f t="shared" si="102"/>
        <v>0</v>
      </c>
      <c r="AH103" s="28">
        <f t="shared" si="116"/>
        <v>24494356.60080594</v>
      </c>
      <c r="AI103" s="28">
        <f t="shared" si="70"/>
        <v>1102246.0470362671</v>
      </c>
      <c r="AJ103" s="28">
        <f t="shared" si="103"/>
        <v>1514829.0887710021</v>
      </c>
      <c r="AK103" s="28">
        <f t="shared" si="117"/>
        <v>14000000</v>
      </c>
      <c r="AL103" s="28">
        <f t="shared" si="72"/>
        <v>700000</v>
      </c>
      <c r="AM103" s="28">
        <f t="shared" si="104"/>
        <v>795816.0566706306</v>
      </c>
      <c r="AN103" s="28">
        <f t="shared" si="118"/>
        <v>0</v>
      </c>
      <c r="AO103" s="28">
        <f t="shared" si="74"/>
        <v>0</v>
      </c>
      <c r="AP103" s="28">
        <f t="shared" si="105"/>
        <v>0</v>
      </c>
      <c r="AQ103" s="4">
        <f t="shared" si="119"/>
        <v>38494356.60080594</v>
      </c>
      <c r="AR103" s="24">
        <f t="shared" si="120"/>
        <v>1802246.0470362671</v>
      </c>
      <c r="AS103" s="24">
        <f t="shared" si="121"/>
        <v>2310645.1454416327</v>
      </c>
    </row>
    <row r="104" spans="2:45" ht="12.75">
      <c r="B104" s="33">
        <f t="shared" si="47"/>
        <v>575</v>
      </c>
      <c r="C104" s="23">
        <f t="shared" si="122"/>
        <v>575000000</v>
      </c>
      <c r="D104" s="24">
        <f t="shared" si="95"/>
        <v>445056.5081442443</v>
      </c>
      <c r="E104" s="24">
        <f t="shared" si="96"/>
        <v>3675000</v>
      </c>
      <c r="F104" s="25">
        <f t="shared" si="97"/>
        <v>536438580.0601682</v>
      </c>
      <c r="G104" s="70">
        <f t="shared" si="98"/>
        <v>0</v>
      </c>
      <c r="H104" s="6">
        <f t="shared" si="99"/>
        <v>0.05</v>
      </c>
      <c r="I104" s="26">
        <f t="shared" si="48"/>
        <v>-0.14437095526227425</v>
      </c>
      <c r="J104" s="30">
        <f t="shared" si="106"/>
        <v>0.296330048929624</v>
      </c>
      <c r="K104" s="27">
        <f t="shared" si="78"/>
        <v>490000000</v>
      </c>
      <c r="L104" s="28">
        <f t="shared" si="50"/>
        <v>0</v>
      </c>
      <c r="M104" s="28">
        <f t="shared" si="79"/>
        <v>15000000</v>
      </c>
      <c r="N104" s="28">
        <f t="shared" si="52"/>
        <v>525000</v>
      </c>
      <c r="O104" s="28">
        <f t="shared" si="107"/>
        <v>15000000</v>
      </c>
      <c r="P104" s="28">
        <f t="shared" si="54"/>
        <v>600000</v>
      </c>
      <c r="Q104" s="28">
        <f t="shared" si="108"/>
        <v>16438580.060168207</v>
      </c>
      <c r="R104" s="28">
        <f t="shared" si="56"/>
        <v>739736.1027075693</v>
      </c>
      <c r="S104" s="28">
        <f t="shared" si="109"/>
        <v>0</v>
      </c>
      <c r="T104" s="28">
        <f t="shared" si="58"/>
        <v>0</v>
      </c>
      <c r="U104" s="28">
        <f t="shared" si="110"/>
        <v>0</v>
      </c>
      <c r="V104" s="28">
        <f t="shared" si="60"/>
        <v>0</v>
      </c>
      <c r="W104" s="4">
        <f t="shared" si="111"/>
        <v>536438580.0601682</v>
      </c>
      <c r="X104" s="24">
        <f t="shared" si="112"/>
        <v>1864736.1027075693</v>
      </c>
      <c r="Y104" s="27">
        <f t="shared" si="113"/>
        <v>0</v>
      </c>
      <c r="Z104" s="28">
        <f t="shared" si="64"/>
        <v>0</v>
      </c>
      <c r="AA104" s="28">
        <f t="shared" si="100"/>
        <v>0</v>
      </c>
      <c r="AB104" s="28">
        <f t="shared" si="114"/>
        <v>0</v>
      </c>
      <c r="AC104" s="28">
        <f t="shared" si="66"/>
        <v>0</v>
      </c>
      <c r="AD104" s="28">
        <f t="shared" si="101"/>
        <v>0</v>
      </c>
      <c r="AE104" s="28">
        <f t="shared" si="115"/>
        <v>0</v>
      </c>
      <c r="AF104" s="28">
        <f t="shared" si="68"/>
        <v>0</v>
      </c>
      <c r="AG104" s="28">
        <f t="shared" si="102"/>
        <v>0</v>
      </c>
      <c r="AH104" s="28">
        <f t="shared" si="116"/>
        <v>23561419.939831793</v>
      </c>
      <c r="AI104" s="28">
        <f t="shared" si="70"/>
        <v>1060263.8972924307</v>
      </c>
      <c r="AJ104" s="28">
        <f t="shared" si="103"/>
        <v>1457132.5501332807</v>
      </c>
      <c r="AK104" s="28">
        <f t="shared" si="117"/>
        <v>15000000</v>
      </c>
      <c r="AL104" s="28">
        <f t="shared" si="72"/>
        <v>750000</v>
      </c>
      <c r="AM104" s="28">
        <f t="shared" si="104"/>
        <v>852660.0607185328</v>
      </c>
      <c r="AN104" s="28">
        <f t="shared" si="118"/>
        <v>0</v>
      </c>
      <c r="AO104" s="28">
        <f t="shared" si="74"/>
        <v>0</v>
      </c>
      <c r="AP104" s="28">
        <f t="shared" si="105"/>
        <v>0</v>
      </c>
      <c r="AQ104" s="4">
        <f t="shared" si="119"/>
        <v>38561419.93983179</v>
      </c>
      <c r="AR104" s="24">
        <f t="shared" si="120"/>
        <v>1810263.8972924307</v>
      </c>
      <c r="AS104" s="24">
        <f t="shared" si="121"/>
        <v>2309792.6108518136</v>
      </c>
    </row>
    <row r="105" spans="2:45" ht="12.75">
      <c r="B105" s="33">
        <f t="shared" si="47"/>
        <v>576</v>
      </c>
      <c r="C105" s="23">
        <f t="shared" si="122"/>
        <v>576000000</v>
      </c>
      <c r="D105" s="24">
        <f t="shared" si="95"/>
        <v>402221.8238105823</v>
      </c>
      <c r="E105" s="24">
        <f t="shared" si="96"/>
        <v>3725000</v>
      </c>
      <c r="F105" s="25">
        <f t="shared" si="97"/>
        <v>537371516.7211424</v>
      </c>
      <c r="G105" s="70">
        <f t="shared" si="98"/>
        <v>0</v>
      </c>
      <c r="H105" s="6">
        <f t="shared" si="99"/>
        <v>0.05</v>
      </c>
      <c r="I105" s="26">
        <f t="shared" si="48"/>
        <v>-0.14437095526227425</v>
      </c>
      <c r="J105" s="30">
        <f t="shared" si="106"/>
        <v>0.296330048929624</v>
      </c>
      <c r="K105" s="27">
        <f t="shared" si="78"/>
        <v>490000000</v>
      </c>
      <c r="L105" s="28">
        <f t="shared" si="50"/>
        <v>0</v>
      </c>
      <c r="M105" s="28">
        <f t="shared" si="79"/>
        <v>15000000</v>
      </c>
      <c r="N105" s="28">
        <f t="shared" si="52"/>
        <v>525000</v>
      </c>
      <c r="O105" s="28">
        <f t="shared" si="107"/>
        <v>15000000</v>
      </c>
      <c r="P105" s="28">
        <f t="shared" si="54"/>
        <v>600000</v>
      </c>
      <c r="Q105" s="28">
        <f t="shared" si="108"/>
        <v>17371516.72114241</v>
      </c>
      <c r="R105" s="28">
        <f t="shared" si="56"/>
        <v>781718.2524514084</v>
      </c>
      <c r="S105" s="28">
        <f t="shared" si="109"/>
        <v>0</v>
      </c>
      <c r="T105" s="28">
        <f t="shared" si="58"/>
        <v>0</v>
      </c>
      <c r="U105" s="28">
        <f t="shared" si="110"/>
        <v>0</v>
      </c>
      <c r="V105" s="28">
        <f t="shared" si="60"/>
        <v>0</v>
      </c>
      <c r="W105" s="4">
        <f t="shared" si="111"/>
        <v>537371516.7211424</v>
      </c>
      <c r="X105" s="24">
        <f t="shared" si="112"/>
        <v>1906718.2524514084</v>
      </c>
      <c r="Y105" s="27">
        <f t="shared" si="113"/>
        <v>0</v>
      </c>
      <c r="Z105" s="28">
        <f t="shared" si="64"/>
        <v>0</v>
      </c>
      <c r="AA105" s="28">
        <f t="shared" si="100"/>
        <v>0</v>
      </c>
      <c r="AB105" s="28">
        <f t="shared" si="114"/>
        <v>0</v>
      </c>
      <c r="AC105" s="28">
        <f t="shared" si="66"/>
        <v>0</v>
      </c>
      <c r="AD105" s="28">
        <f t="shared" si="101"/>
        <v>0</v>
      </c>
      <c r="AE105" s="28">
        <f t="shared" si="115"/>
        <v>0</v>
      </c>
      <c r="AF105" s="28">
        <f t="shared" si="68"/>
        <v>0</v>
      </c>
      <c r="AG105" s="28">
        <f t="shared" si="102"/>
        <v>0</v>
      </c>
      <c r="AH105" s="28">
        <f t="shared" si="116"/>
        <v>22628483.27885759</v>
      </c>
      <c r="AI105" s="28">
        <f t="shared" si="70"/>
        <v>1018281.7475485915</v>
      </c>
      <c r="AJ105" s="28">
        <f t="shared" si="103"/>
        <v>1399436.0114955558</v>
      </c>
      <c r="AK105" s="28">
        <f t="shared" si="117"/>
        <v>16000000</v>
      </c>
      <c r="AL105" s="28">
        <f t="shared" si="72"/>
        <v>800000</v>
      </c>
      <c r="AM105" s="28">
        <f t="shared" si="104"/>
        <v>909504.064766435</v>
      </c>
      <c r="AN105" s="28">
        <f t="shared" si="118"/>
        <v>0</v>
      </c>
      <c r="AO105" s="28">
        <f t="shared" si="74"/>
        <v>0</v>
      </c>
      <c r="AP105" s="28">
        <f t="shared" si="105"/>
        <v>0</v>
      </c>
      <c r="AQ105" s="4">
        <f t="shared" si="119"/>
        <v>38628483.27885759</v>
      </c>
      <c r="AR105" s="24">
        <f t="shared" si="120"/>
        <v>1818281.7475485913</v>
      </c>
      <c r="AS105" s="24">
        <f t="shared" si="121"/>
        <v>2308940.0762619907</v>
      </c>
    </row>
    <row r="106" spans="2:45" ht="12.75">
      <c r="B106" s="33">
        <f t="shared" si="47"/>
        <v>577</v>
      </c>
      <c r="C106" s="23">
        <f t="shared" si="122"/>
        <v>577000000</v>
      </c>
      <c r="D106" s="24">
        <f t="shared" si="95"/>
        <v>359387.1394769137</v>
      </c>
      <c r="E106" s="24">
        <f t="shared" si="96"/>
        <v>3775000</v>
      </c>
      <c r="F106" s="25">
        <f t="shared" si="97"/>
        <v>538304453.3821167</v>
      </c>
      <c r="G106" s="70">
        <f t="shared" si="98"/>
        <v>0</v>
      </c>
      <c r="H106" s="6">
        <f t="shared" si="99"/>
        <v>0.05</v>
      </c>
      <c r="I106" s="26">
        <f t="shared" si="48"/>
        <v>-0.14437095526227425</v>
      </c>
      <c r="J106" s="30">
        <f t="shared" si="106"/>
        <v>0.296330048929624</v>
      </c>
      <c r="K106" s="27">
        <f t="shared" si="78"/>
        <v>490000000</v>
      </c>
      <c r="L106" s="28">
        <f t="shared" si="50"/>
        <v>0</v>
      </c>
      <c r="M106" s="28">
        <f t="shared" si="79"/>
        <v>15000000</v>
      </c>
      <c r="N106" s="28">
        <f t="shared" si="52"/>
        <v>525000</v>
      </c>
      <c r="O106" s="28">
        <f t="shared" si="107"/>
        <v>15000000</v>
      </c>
      <c r="P106" s="28">
        <f t="shared" si="54"/>
        <v>600000</v>
      </c>
      <c r="Q106" s="28">
        <f t="shared" si="108"/>
        <v>18304453.382116675</v>
      </c>
      <c r="R106" s="28">
        <f t="shared" si="56"/>
        <v>823700.4021952504</v>
      </c>
      <c r="S106" s="28">
        <f t="shared" si="109"/>
        <v>0</v>
      </c>
      <c r="T106" s="28">
        <f t="shared" si="58"/>
        <v>0</v>
      </c>
      <c r="U106" s="28">
        <f t="shared" si="110"/>
        <v>0</v>
      </c>
      <c r="V106" s="28">
        <f t="shared" si="60"/>
        <v>0</v>
      </c>
      <c r="W106" s="4">
        <f t="shared" si="111"/>
        <v>538304453.3821167</v>
      </c>
      <c r="X106" s="24">
        <f t="shared" si="112"/>
        <v>1948700.4021952504</v>
      </c>
      <c r="Y106" s="27">
        <f t="shared" si="113"/>
        <v>0</v>
      </c>
      <c r="Z106" s="28">
        <f t="shared" si="64"/>
        <v>0</v>
      </c>
      <c r="AA106" s="28">
        <f t="shared" si="100"/>
        <v>0</v>
      </c>
      <c r="AB106" s="28">
        <f t="shared" si="114"/>
        <v>0</v>
      </c>
      <c r="AC106" s="28">
        <f t="shared" si="66"/>
        <v>0</v>
      </c>
      <c r="AD106" s="28">
        <f t="shared" si="101"/>
        <v>0</v>
      </c>
      <c r="AE106" s="28">
        <f t="shared" si="115"/>
        <v>0</v>
      </c>
      <c r="AF106" s="28">
        <f t="shared" si="68"/>
        <v>0</v>
      </c>
      <c r="AG106" s="28">
        <f t="shared" si="102"/>
        <v>0</v>
      </c>
      <c r="AH106" s="28">
        <f t="shared" si="116"/>
        <v>21695546.617883325</v>
      </c>
      <c r="AI106" s="28">
        <f t="shared" si="70"/>
        <v>976299.5978047496</v>
      </c>
      <c r="AJ106" s="28">
        <f t="shared" si="103"/>
        <v>1341739.472857827</v>
      </c>
      <c r="AK106" s="28">
        <f t="shared" si="117"/>
        <v>17000000</v>
      </c>
      <c r="AL106" s="28">
        <f t="shared" si="72"/>
        <v>850000</v>
      </c>
      <c r="AM106" s="28">
        <f t="shared" si="104"/>
        <v>966348.0688143371</v>
      </c>
      <c r="AN106" s="28">
        <f t="shared" si="118"/>
        <v>0</v>
      </c>
      <c r="AO106" s="28">
        <f t="shared" si="74"/>
        <v>0</v>
      </c>
      <c r="AP106" s="28">
        <f t="shared" si="105"/>
        <v>0</v>
      </c>
      <c r="AQ106" s="4">
        <f t="shared" si="119"/>
        <v>38695546.617883325</v>
      </c>
      <c r="AR106" s="24">
        <f t="shared" si="120"/>
        <v>1826299.5978047496</v>
      </c>
      <c r="AS106" s="24">
        <f t="shared" si="121"/>
        <v>2308087.541672164</v>
      </c>
    </row>
    <row r="107" spans="2:45" ht="12.75">
      <c r="B107" s="33">
        <f t="shared" si="47"/>
        <v>578</v>
      </c>
      <c r="C107" s="23">
        <f t="shared" si="122"/>
        <v>578000000</v>
      </c>
      <c r="D107" s="24">
        <f t="shared" si="95"/>
        <v>316552.455143258</v>
      </c>
      <c r="E107" s="24">
        <f t="shared" si="96"/>
        <v>3825000</v>
      </c>
      <c r="F107" s="25">
        <f t="shared" si="97"/>
        <v>539237390.0430908</v>
      </c>
      <c r="G107" s="70">
        <f t="shared" si="98"/>
        <v>0</v>
      </c>
      <c r="H107" s="6">
        <f t="shared" si="99"/>
        <v>0.05</v>
      </c>
      <c r="I107" s="26">
        <f t="shared" si="48"/>
        <v>-0.14437095526227425</v>
      </c>
      <c r="J107" s="30">
        <f t="shared" si="106"/>
        <v>0.296330048929624</v>
      </c>
      <c r="K107" s="27">
        <f t="shared" si="78"/>
        <v>490000000</v>
      </c>
      <c r="L107" s="28">
        <f t="shared" si="50"/>
        <v>0</v>
      </c>
      <c r="M107" s="28">
        <f t="shared" si="79"/>
        <v>15000000</v>
      </c>
      <c r="N107" s="28">
        <f t="shared" si="52"/>
        <v>525000</v>
      </c>
      <c r="O107" s="28">
        <f t="shared" si="107"/>
        <v>15000000</v>
      </c>
      <c r="P107" s="28">
        <f t="shared" si="54"/>
        <v>600000</v>
      </c>
      <c r="Q107" s="28">
        <f t="shared" si="108"/>
        <v>19237390.04309082</v>
      </c>
      <c r="R107" s="28">
        <f t="shared" si="56"/>
        <v>865682.5519390869</v>
      </c>
      <c r="S107" s="28">
        <f t="shared" si="109"/>
        <v>0</v>
      </c>
      <c r="T107" s="28">
        <f t="shared" si="58"/>
        <v>0</v>
      </c>
      <c r="U107" s="28">
        <f t="shared" si="110"/>
        <v>0</v>
      </c>
      <c r="V107" s="28">
        <f t="shared" si="60"/>
        <v>0</v>
      </c>
      <c r="W107" s="4">
        <f t="shared" si="111"/>
        <v>539237390.0430908</v>
      </c>
      <c r="X107" s="24">
        <f t="shared" si="112"/>
        <v>1990682.551939087</v>
      </c>
      <c r="Y107" s="27">
        <f t="shared" si="113"/>
        <v>0</v>
      </c>
      <c r="Z107" s="28">
        <f t="shared" si="64"/>
        <v>0</v>
      </c>
      <c r="AA107" s="28">
        <f t="shared" si="100"/>
        <v>0</v>
      </c>
      <c r="AB107" s="28">
        <f t="shared" si="114"/>
        <v>0</v>
      </c>
      <c r="AC107" s="28">
        <f t="shared" si="66"/>
        <v>0</v>
      </c>
      <c r="AD107" s="28">
        <f t="shared" si="101"/>
        <v>0</v>
      </c>
      <c r="AE107" s="28">
        <f t="shared" si="115"/>
        <v>0</v>
      </c>
      <c r="AF107" s="28">
        <f t="shared" si="68"/>
        <v>0</v>
      </c>
      <c r="AG107" s="28">
        <f t="shared" si="102"/>
        <v>0</v>
      </c>
      <c r="AH107" s="28">
        <f t="shared" si="116"/>
        <v>20762609.95690918</v>
      </c>
      <c r="AI107" s="28">
        <f t="shared" si="70"/>
        <v>934317.448060913</v>
      </c>
      <c r="AJ107" s="28">
        <f t="shared" si="103"/>
        <v>1284042.9342201056</v>
      </c>
      <c r="AK107" s="28">
        <f t="shared" si="117"/>
        <v>18000000</v>
      </c>
      <c r="AL107" s="28">
        <f t="shared" si="72"/>
        <v>900000</v>
      </c>
      <c r="AM107" s="28">
        <f t="shared" si="104"/>
        <v>1023192.0728622393</v>
      </c>
      <c r="AN107" s="28">
        <f t="shared" si="118"/>
        <v>0</v>
      </c>
      <c r="AO107" s="28">
        <f t="shared" si="74"/>
        <v>0</v>
      </c>
      <c r="AP107" s="28">
        <f t="shared" si="105"/>
        <v>0</v>
      </c>
      <c r="AQ107" s="4">
        <f t="shared" si="119"/>
        <v>38762609.95690918</v>
      </c>
      <c r="AR107" s="24">
        <f t="shared" si="120"/>
        <v>1834317.448060913</v>
      </c>
      <c r="AS107" s="24">
        <f t="shared" si="121"/>
        <v>2307235.007082345</v>
      </c>
    </row>
    <row r="108" spans="2:45" ht="12.75">
      <c r="B108" s="33">
        <f t="shared" si="47"/>
        <v>579</v>
      </c>
      <c r="C108" s="23">
        <f t="shared" si="122"/>
        <v>579000000</v>
      </c>
      <c r="D108" s="24">
        <f t="shared" si="95"/>
        <v>273717.77080960246</v>
      </c>
      <c r="E108" s="24">
        <f t="shared" si="96"/>
        <v>3875000</v>
      </c>
      <c r="F108" s="25">
        <f t="shared" si="97"/>
        <v>540170326.704065</v>
      </c>
      <c r="G108" s="70">
        <f t="shared" si="98"/>
        <v>0</v>
      </c>
      <c r="H108" s="6">
        <f t="shared" si="99"/>
        <v>0.05</v>
      </c>
      <c r="I108" s="26">
        <f t="shared" si="48"/>
        <v>-0.14437095526227425</v>
      </c>
      <c r="J108" s="30">
        <f t="shared" si="106"/>
        <v>0.296330048929624</v>
      </c>
      <c r="K108" s="27">
        <f t="shared" si="78"/>
        <v>490000000</v>
      </c>
      <c r="L108" s="28">
        <f t="shared" si="50"/>
        <v>0</v>
      </c>
      <c r="M108" s="28">
        <f t="shared" si="79"/>
        <v>15000000</v>
      </c>
      <c r="N108" s="28">
        <f t="shared" si="52"/>
        <v>525000</v>
      </c>
      <c r="O108" s="28">
        <f t="shared" si="107"/>
        <v>15000000</v>
      </c>
      <c r="P108" s="28">
        <f t="shared" si="54"/>
        <v>600000</v>
      </c>
      <c r="Q108" s="28">
        <f t="shared" si="108"/>
        <v>20170326.704064965</v>
      </c>
      <c r="R108" s="28">
        <f t="shared" si="56"/>
        <v>907664.7016829234</v>
      </c>
      <c r="S108" s="28">
        <f t="shared" si="109"/>
        <v>0</v>
      </c>
      <c r="T108" s="28">
        <f t="shared" si="58"/>
        <v>0</v>
      </c>
      <c r="U108" s="28">
        <f t="shared" si="110"/>
        <v>0</v>
      </c>
      <c r="V108" s="28">
        <f t="shared" si="60"/>
        <v>0</v>
      </c>
      <c r="W108" s="4">
        <f t="shared" si="111"/>
        <v>540170326.704065</v>
      </c>
      <c r="X108" s="24">
        <f t="shared" si="112"/>
        <v>2032664.7016829234</v>
      </c>
      <c r="Y108" s="27">
        <f t="shared" si="113"/>
        <v>0</v>
      </c>
      <c r="Z108" s="28">
        <f t="shared" si="64"/>
        <v>0</v>
      </c>
      <c r="AA108" s="28">
        <f t="shared" si="100"/>
        <v>0</v>
      </c>
      <c r="AB108" s="28">
        <f t="shared" si="114"/>
        <v>0</v>
      </c>
      <c r="AC108" s="28">
        <f t="shared" si="66"/>
        <v>0</v>
      </c>
      <c r="AD108" s="28">
        <f t="shared" si="101"/>
        <v>0</v>
      </c>
      <c r="AE108" s="28">
        <f t="shared" si="115"/>
        <v>0</v>
      </c>
      <c r="AF108" s="28">
        <f t="shared" si="68"/>
        <v>0</v>
      </c>
      <c r="AG108" s="28">
        <f t="shared" si="102"/>
        <v>0</v>
      </c>
      <c r="AH108" s="28">
        <f t="shared" si="116"/>
        <v>19829673.295935035</v>
      </c>
      <c r="AI108" s="28">
        <f t="shared" si="70"/>
        <v>892335.2983170765</v>
      </c>
      <c r="AJ108" s="28">
        <f t="shared" si="103"/>
        <v>1226346.3955823842</v>
      </c>
      <c r="AK108" s="28">
        <f t="shared" si="117"/>
        <v>19000000</v>
      </c>
      <c r="AL108" s="28">
        <f t="shared" si="72"/>
        <v>950000</v>
      </c>
      <c r="AM108" s="28">
        <f t="shared" si="104"/>
        <v>1080036.0769101416</v>
      </c>
      <c r="AN108" s="28">
        <f t="shared" si="118"/>
        <v>0</v>
      </c>
      <c r="AO108" s="28">
        <f t="shared" si="74"/>
        <v>0</v>
      </c>
      <c r="AP108" s="28">
        <f t="shared" si="105"/>
        <v>0</v>
      </c>
      <c r="AQ108" s="4">
        <f t="shared" si="119"/>
        <v>38829673.295935035</v>
      </c>
      <c r="AR108" s="24">
        <f t="shared" si="120"/>
        <v>1842335.2983170766</v>
      </c>
      <c r="AS108" s="24">
        <f t="shared" si="121"/>
        <v>2306382.472492526</v>
      </c>
    </row>
    <row r="109" spans="2:45" ht="12.75">
      <c r="B109" s="33">
        <f t="shared" si="47"/>
        <v>580</v>
      </c>
      <c r="C109" s="23">
        <f t="shared" si="122"/>
        <v>580000000</v>
      </c>
      <c r="D109" s="24">
        <f t="shared" si="95"/>
        <v>230883.0864759211</v>
      </c>
      <c r="E109" s="24">
        <f t="shared" si="96"/>
        <v>3925000</v>
      </c>
      <c r="F109" s="25">
        <f t="shared" si="97"/>
        <v>541103263.3650393</v>
      </c>
      <c r="G109" s="70">
        <f t="shared" si="98"/>
        <v>0</v>
      </c>
      <c r="H109" s="6">
        <f t="shared" si="99"/>
        <v>0.05</v>
      </c>
      <c r="I109" s="26">
        <f t="shared" si="48"/>
        <v>-0.14437095526227425</v>
      </c>
      <c r="J109" s="30">
        <f t="shared" si="106"/>
        <v>0.296330048929624</v>
      </c>
      <c r="K109" s="27">
        <f t="shared" si="78"/>
        <v>490000000</v>
      </c>
      <c r="L109" s="28">
        <f t="shared" si="50"/>
        <v>0</v>
      </c>
      <c r="M109" s="28">
        <f t="shared" si="79"/>
        <v>15000000</v>
      </c>
      <c r="N109" s="28">
        <f t="shared" si="52"/>
        <v>525000</v>
      </c>
      <c r="O109" s="28">
        <f t="shared" si="107"/>
        <v>15000000</v>
      </c>
      <c r="P109" s="28">
        <f t="shared" si="54"/>
        <v>600000</v>
      </c>
      <c r="Q109" s="28">
        <f t="shared" si="108"/>
        <v>21103263.36503935</v>
      </c>
      <c r="R109" s="28">
        <f t="shared" si="56"/>
        <v>949646.8514267707</v>
      </c>
      <c r="S109" s="28">
        <f t="shared" si="109"/>
        <v>0</v>
      </c>
      <c r="T109" s="28">
        <f t="shared" si="58"/>
        <v>0</v>
      </c>
      <c r="U109" s="28">
        <f t="shared" si="110"/>
        <v>0</v>
      </c>
      <c r="V109" s="28">
        <f t="shared" si="60"/>
        <v>0</v>
      </c>
      <c r="W109" s="4">
        <f t="shared" si="111"/>
        <v>541103263.3650393</v>
      </c>
      <c r="X109" s="24">
        <f t="shared" si="112"/>
        <v>2074646.8514267707</v>
      </c>
      <c r="Y109" s="27">
        <f t="shared" si="113"/>
        <v>0</v>
      </c>
      <c r="Z109" s="28">
        <f t="shared" si="64"/>
        <v>0</v>
      </c>
      <c r="AA109" s="28">
        <f t="shared" si="100"/>
        <v>0</v>
      </c>
      <c r="AB109" s="28">
        <f t="shared" si="114"/>
        <v>0</v>
      </c>
      <c r="AC109" s="28">
        <f t="shared" si="66"/>
        <v>0</v>
      </c>
      <c r="AD109" s="28">
        <f t="shared" si="101"/>
        <v>0</v>
      </c>
      <c r="AE109" s="28">
        <f t="shared" si="115"/>
        <v>0</v>
      </c>
      <c r="AF109" s="28">
        <f t="shared" si="68"/>
        <v>0</v>
      </c>
      <c r="AG109" s="28">
        <f t="shared" si="102"/>
        <v>0</v>
      </c>
      <c r="AH109" s="28">
        <f t="shared" si="116"/>
        <v>18896736.63496065</v>
      </c>
      <c r="AI109" s="28">
        <f t="shared" si="70"/>
        <v>850353.1485732293</v>
      </c>
      <c r="AJ109" s="28">
        <f t="shared" si="103"/>
        <v>1168649.856944648</v>
      </c>
      <c r="AK109" s="28">
        <f t="shared" si="117"/>
        <v>20000000</v>
      </c>
      <c r="AL109" s="28">
        <f t="shared" si="72"/>
        <v>1000000</v>
      </c>
      <c r="AM109" s="28">
        <f t="shared" si="104"/>
        <v>1136880.0809580437</v>
      </c>
      <c r="AN109" s="28">
        <f t="shared" si="118"/>
        <v>0</v>
      </c>
      <c r="AO109" s="28">
        <f t="shared" si="74"/>
        <v>0</v>
      </c>
      <c r="AP109" s="28">
        <f t="shared" si="105"/>
        <v>0</v>
      </c>
      <c r="AQ109" s="4">
        <f t="shared" si="119"/>
        <v>38896736.63496065</v>
      </c>
      <c r="AR109" s="24">
        <f t="shared" si="120"/>
        <v>1850353.1485732293</v>
      </c>
      <c r="AS109" s="24">
        <f t="shared" si="121"/>
        <v>2305529.937902692</v>
      </c>
    </row>
    <row r="110" spans="2:45" ht="12.75">
      <c r="B110" s="33">
        <f t="shared" si="47"/>
        <v>581</v>
      </c>
      <c r="C110" s="23">
        <f t="shared" si="122"/>
        <v>581000000</v>
      </c>
      <c r="D110" s="24">
        <f t="shared" si="95"/>
        <v>188048.4021422658</v>
      </c>
      <c r="E110" s="24">
        <f t="shared" si="96"/>
        <v>3975000</v>
      </c>
      <c r="F110" s="25">
        <f t="shared" si="97"/>
        <v>542036200.0260135</v>
      </c>
      <c r="G110" s="70">
        <f t="shared" si="98"/>
        <v>0</v>
      </c>
      <c r="H110" s="6">
        <f t="shared" si="99"/>
        <v>0.05</v>
      </c>
      <c r="I110" s="26">
        <f t="shared" si="48"/>
        <v>-0.14437095526227425</v>
      </c>
      <c r="J110" s="30">
        <f t="shared" si="106"/>
        <v>0.296330048929624</v>
      </c>
      <c r="K110" s="27">
        <f t="shared" si="78"/>
        <v>490000000</v>
      </c>
      <c r="L110" s="28">
        <f t="shared" si="50"/>
        <v>0</v>
      </c>
      <c r="M110" s="28">
        <f t="shared" si="79"/>
        <v>15000000</v>
      </c>
      <c r="N110" s="28">
        <f t="shared" si="52"/>
        <v>525000</v>
      </c>
      <c r="O110" s="28">
        <f t="shared" si="107"/>
        <v>15000000</v>
      </c>
      <c r="P110" s="28">
        <f t="shared" si="54"/>
        <v>600000</v>
      </c>
      <c r="Q110" s="28">
        <f t="shared" si="108"/>
        <v>22036200.026013494</v>
      </c>
      <c r="R110" s="28">
        <f t="shared" si="56"/>
        <v>991629.0011706072</v>
      </c>
      <c r="S110" s="28">
        <f t="shared" si="109"/>
        <v>0</v>
      </c>
      <c r="T110" s="28">
        <f t="shared" si="58"/>
        <v>0</v>
      </c>
      <c r="U110" s="28">
        <f t="shared" si="110"/>
        <v>0</v>
      </c>
      <c r="V110" s="28">
        <f t="shared" si="60"/>
        <v>0</v>
      </c>
      <c r="W110" s="4">
        <f t="shared" si="111"/>
        <v>542036200.0260135</v>
      </c>
      <c r="X110" s="24">
        <f t="shared" si="112"/>
        <v>2116629.0011706073</v>
      </c>
      <c r="Y110" s="27">
        <f t="shared" si="113"/>
        <v>0</v>
      </c>
      <c r="Z110" s="28">
        <f t="shared" si="64"/>
        <v>0</v>
      </c>
      <c r="AA110" s="28">
        <f t="shared" si="100"/>
        <v>0</v>
      </c>
      <c r="AB110" s="28">
        <f t="shared" si="114"/>
        <v>0</v>
      </c>
      <c r="AC110" s="28">
        <f t="shared" si="66"/>
        <v>0</v>
      </c>
      <c r="AD110" s="28">
        <f t="shared" si="101"/>
        <v>0</v>
      </c>
      <c r="AE110" s="28">
        <f t="shared" si="115"/>
        <v>0</v>
      </c>
      <c r="AF110" s="28">
        <f t="shared" si="68"/>
        <v>0</v>
      </c>
      <c r="AG110" s="28">
        <f t="shared" si="102"/>
        <v>0</v>
      </c>
      <c r="AH110" s="28">
        <f t="shared" si="116"/>
        <v>17963799.973986506</v>
      </c>
      <c r="AI110" s="28">
        <f t="shared" si="70"/>
        <v>808370.9988293927</v>
      </c>
      <c r="AJ110" s="28">
        <f t="shared" si="103"/>
        <v>1110953.3183069269</v>
      </c>
      <c r="AK110" s="28">
        <f t="shared" si="117"/>
        <v>21000000</v>
      </c>
      <c r="AL110" s="28">
        <f t="shared" si="72"/>
        <v>1050000</v>
      </c>
      <c r="AM110" s="28">
        <f t="shared" si="104"/>
        <v>1193724.085005946</v>
      </c>
      <c r="AN110" s="28">
        <f t="shared" si="118"/>
        <v>0</v>
      </c>
      <c r="AO110" s="28">
        <f t="shared" si="74"/>
        <v>0</v>
      </c>
      <c r="AP110" s="28">
        <f t="shared" si="105"/>
        <v>0</v>
      </c>
      <c r="AQ110" s="4">
        <f t="shared" si="119"/>
        <v>38963799.97398651</v>
      </c>
      <c r="AR110" s="24">
        <f t="shared" si="120"/>
        <v>1858370.9988293927</v>
      </c>
      <c r="AS110" s="24">
        <f t="shared" si="121"/>
        <v>2304677.403312873</v>
      </c>
    </row>
    <row r="111" spans="2:45" ht="12.75">
      <c r="B111" s="33">
        <f t="shared" si="47"/>
        <v>582</v>
      </c>
      <c r="C111" s="23">
        <f t="shared" si="122"/>
        <v>582000000</v>
      </c>
      <c r="D111" s="24">
        <f t="shared" si="95"/>
        <v>145213.7178085968</v>
      </c>
      <c r="E111" s="24">
        <f t="shared" si="96"/>
        <v>4025000</v>
      </c>
      <c r="F111" s="25">
        <f t="shared" si="97"/>
        <v>542969136.6869878</v>
      </c>
      <c r="G111" s="70">
        <f t="shared" si="98"/>
        <v>0</v>
      </c>
      <c r="H111" s="6">
        <f t="shared" si="99"/>
        <v>0.05</v>
      </c>
      <c r="I111" s="26">
        <f t="shared" si="48"/>
        <v>-0.14437095526227425</v>
      </c>
      <c r="J111" s="30">
        <f t="shared" si="106"/>
        <v>0.296330048929624</v>
      </c>
      <c r="K111" s="27">
        <f t="shared" si="78"/>
        <v>490000000</v>
      </c>
      <c r="L111" s="28">
        <f t="shared" si="50"/>
        <v>0</v>
      </c>
      <c r="M111" s="28">
        <f t="shared" si="79"/>
        <v>15000000</v>
      </c>
      <c r="N111" s="28">
        <f t="shared" si="52"/>
        <v>525000</v>
      </c>
      <c r="O111" s="28">
        <f t="shared" si="107"/>
        <v>15000000</v>
      </c>
      <c r="P111" s="28">
        <f t="shared" si="54"/>
        <v>600000</v>
      </c>
      <c r="Q111" s="28">
        <f t="shared" si="108"/>
        <v>22969136.686987758</v>
      </c>
      <c r="R111" s="28">
        <f t="shared" si="56"/>
        <v>1033611.150914449</v>
      </c>
      <c r="S111" s="28">
        <f t="shared" si="109"/>
        <v>0</v>
      </c>
      <c r="T111" s="28">
        <f t="shared" si="58"/>
        <v>0</v>
      </c>
      <c r="U111" s="28">
        <f t="shared" si="110"/>
        <v>0</v>
      </c>
      <c r="V111" s="28">
        <f t="shared" si="60"/>
        <v>0</v>
      </c>
      <c r="W111" s="4">
        <f t="shared" si="111"/>
        <v>542969136.6869878</v>
      </c>
      <c r="X111" s="24">
        <f t="shared" si="112"/>
        <v>2158611.1509144492</v>
      </c>
      <c r="Y111" s="27">
        <f t="shared" si="113"/>
        <v>0</v>
      </c>
      <c r="Z111" s="28">
        <f t="shared" si="64"/>
        <v>0</v>
      </c>
      <c r="AA111" s="28">
        <f t="shared" si="100"/>
        <v>0</v>
      </c>
      <c r="AB111" s="28">
        <f t="shared" si="114"/>
        <v>0</v>
      </c>
      <c r="AC111" s="28">
        <f t="shared" si="66"/>
        <v>0</v>
      </c>
      <c r="AD111" s="28">
        <f t="shared" si="101"/>
        <v>0</v>
      </c>
      <c r="AE111" s="28">
        <f t="shared" si="115"/>
        <v>0</v>
      </c>
      <c r="AF111" s="28">
        <f t="shared" si="68"/>
        <v>0</v>
      </c>
      <c r="AG111" s="28">
        <f t="shared" si="102"/>
        <v>0</v>
      </c>
      <c r="AH111" s="28">
        <f t="shared" si="116"/>
        <v>17030863.313012242</v>
      </c>
      <c r="AI111" s="28">
        <f t="shared" si="70"/>
        <v>766388.8490855509</v>
      </c>
      <c r="AJ111" s="28">
        <f t="shared" si="103"/>
        <v>1053256.779669198</v>
      </c>
      <c r="AK111" s="28">
        <f t="shared" si="117"/>
        <v>22000000</v>
      </c>
      <c r="AL111" s="28">
        <f t="shared" si="72"/>
        <v>1100000</v>
      </c>
      <c r="AM111" s="28">
        <f t="shared" si="104"/>
        <v>1250568.089053848</v>
      </c>
      <c r="AN111" s="28">
        <f t="shared" si="118"/>
        <v>0</v>
      </c>
      <c r="AO111" s="28">
        <f t="shared" si="74"/>
        <v>0</v>
      </c>
      <c r="AP111" s="28">
        <f t="shared" si="105"/>
        <v>0</v>
      </c>
      <c r="AQ111" s="4">
        <f t="shared" si="119"/>
        <v>39030863.31301224</v>
      </c>
      <c r="AR111" s="24">
        <f t="shared" si="120"/>
        <v>1866388.8490855508</v>
      </c>
      <c r="AS111" s="24">
        <f t="shared" si="121"/>
        <v>2303824.868723046</v>
      </c>
    </row>
    <row r="112" spans="2:45" ht="12.75">
      <c r="B112" s="33">
        <f t="shared" si="47"/>
        <v>583</v>
      </c>
      <c r="C112" s="23">
        <f t="shared" si="122"/>
        <v>583000000</v>
      </c>
      <c r="D112" s="24">
        <f t="shared" si="95"/>
        <v>102379.03347494127</v>
      </c>
      <c r="E112" s="24">
        <f t="shared" si="96"/>
        <v>4075000</v>
      </c>
      <c r="F112" s="25">
        <f t="shared" si="97"/>
        <v>543902073.3479619</v>
      </c>
      <c r="G112" s="70">
        <f t="shared" si="98"/>
        <v>0</v>
      </c>
      <c r="H112" s="6">
        <f t="shared" si="99"/>
        <v>0.05</v>
      </c>
      <c r="I112" s="26">
        <f t="shared" si="48"/>
        <v>-0.14437095526227425</v>
      </c>
      <c r="J112" s="30">
        <f t="shared" si="106"/>
        <v>0.296330048929624</v>
      </c>
      <c r="K112" s="27">
        <f t="shared" si="78"/>
        <v>490000000</v>
      </c>
      <c r="L112" s="28">
        <f t="shared" si="50"/>
        <v>0</v>
      </c>
      <c r="M112" s="28">
        <f t="shared" si="79"/>
        <v>15000000</v>
      </c>
      <c r="N112" s="28">
        <f t="shared" si="52"/>
        <v>525000</v>
      </c>
      <c r="O112" s="28">
        <f t="shared" si="107"/>
        <v>15000000</v>
      </c>
      <c r="P112" s="28">
        <f t="shared" si="54"/>
        <v>600000</v>
      </c>
      <c r="Q112" s="28">
        <f t="shared" si="108"/>
        <v>23902073.347961903</v>
      </c>
      <c r="R112" s="28">
        <f t="shared" si="56"/>
        <v>1075593.3006582856</v>
      </c>
      <c r="S112" s="28">
        <f t="shared" si="109"/>
        <v>0</v>
      </c>
      <c r="T112" s="28">
        <f t="shared" si="58"/>
        <v>0</v>
      </c>
      <c r="U112" s="28">
        <f t="shared" si="110"/>
        <v>0</v>
      </c>
      <c r="V112" s="28">
        <f t="shared" si="60"/>
        <v>0</v>
      </c>
      <c r="W112" s="4">
        <f t="shared" si="111"/>
        <v>543902073.3479619</v>
      </c>
      <c r="X112" s="24">
        <f t="shared" si="112"/>
        <v>2200593.3006582856</v>
      </c>
      <c r="Y112" s="27">
        <f t="shared" si="113"/>
        <v>0</v>
      </c>
      <c r="Z112" s="28">
        <f t="shared" si="64"/>
        <v>0</v>
      </c>
      <c r="AA112" s="28">
        <f t="shared" si="100"/>
        <v>0</v>
      </c>
      <c r="AB112" s="28">
        <f t="shared" si="114"/>
        <v>0</v>
      </c>
      <c r="AC112" s="28">
        <f t="shared" si="66"/>
        <v>0</v>
      </c>
      <c r="AD112" s="28">
        <f t="shared" si="101"/>
        <v>0</v>
      </c>
      <c r="AE112" s="28">
        <f t="shared" si="115"/>
        <v>0</v>
      </c>
      <c r="AF112" s="28">
        <f t="shared" si="68"/>
        <v>0</v>
      </c>
      <c r="AG112" s="28">
        <f t="shared" si="102"/>
        <v>0</v>
      </c>
      <c r="AH112" s="28">
        <f t="shared" si="116"/>
        <v>16097926.652038097</v>
      </c>
      <c r="AI112" s="28">
        <f t="shared" si="70"/>
        <v>724406.6993417144</v>
      </c>
      <c r="AJ112" s="28">
        <f t="shared" si="103"/>
        <v>995560.2410314766</v>
      </c>
      <c r="AK112" s="28">
        <f t="shared" si="117"/>
        <v>23000000</v>
      </c>
      <c r="AL112" s="28">
        <f t="shared" si="72"/>
        <v>1150000</v>
      </c>
      <c r="AM112" s="28">
        <f t="shared" si="104"/>
        <v>1307412.0931017504</v>
      </c>
      <c r="AN112" s="28">
        <f t="shared" si="118"/>
        <v>0</v>
      </c>
      <c r="AO112" s="28">
        <f t="shared" si="74"/>
        <v>0</v>
      </c>
      <c r="AP112" s="28">
        <f t="shared" si="105"/>
        <v>0</v>
      </c>
      <c r="AQ112" s="4">
        <f t="shared" si="119"/>
        <v>39097926.6520381</v>
      </c>
      <c r="AR112" s="24">
        <f t="shared" si="120"/>
        <v>1874406.6993417144</v>
      </c>
      <c r="AS112" s="24">
        <f t="shared" si="121"/>
        <v>2302972.334133227</v>
      </c>
    </row>
    <row r="113" spans="2:45" ht="12.75">
      <c r="B113" s="33">
        <f t="shared" si="47"/>
        <v>584</v>
      </c>
      <c r="C113" s="23">
        <f t="shared" si="122"/>
        <v>584000000</v>
      </c>
      <c r="D113" s="24">
        <f t="shared" si="95"/>
        <v>59544.349141272716</v>
      </c>
      <c r="E113" s="24">
        <f t="shared" si="96"/>
        <v>4125000</v>
      </c>
      <c r="F113" s="25">
        <f t="shared" si="97"/>
        <v>544835010.0089362</v>
      </c>
      <c r="G113" s="70">
        <f t="shared" si="98"/>
        <v>0</v>
      </c>
      <c r="H113" s="6">
        <f t="shared" si="99"/>
        <v>0.05</v>
      </c>
      <c r="I113" s="26">
        <f t="shared" si="48"/>
        <v>-0.14437095526227425</v>
      </c>
      <c r="J113" s="30">
        <f t="shared" si="106"/>
        <v>0.296330048929624</v>
      </c>
      <c r="K113" s="27">
        <f t="shared" si="78"/>
        <v>490000000</v>
      </c>
      <c r="L113" s="28">
        <f t="shared" si="50"/>
        <v>0</v>
      </c>
      <c r="M113" s="28">
        <f t="shared" si="79"/>
        <v>15000000</v>
      </c>
      <c r="N113" s="28">
        <f t="shared" si="52"/>
        <v>525000</v>
      </c>
      <c r="O113" s="28">
        <f t="shared" si="107"/>
        <v>15000000</v>
      </c>
      <c r="P113" s="28">
        <f t="shared" si="54"/>
        <v>600000</v>
      </c>
      <c r="Q113" s="28">
        <f t="shared" si="108"/>
        <v>24835010.008936167</v>
      </c>
      <c r="R113" s="28">
        <f t="shared" si="56"/>
        <v>1117575.4504021276</v>
      </c>
      <c r="S113" s="28">
        <f t="shared" si="109"/>
        <v>0</v>
      </c>
      <c r="T113" s="28">
        <f t="shared" si="58"/>
        <v>0</v>
      </c>
      <c r="U113" s="28">
        <f t="shared" si="110"/>
        <v>0</v>
      </c>
      <c r="V113" s="28">
        <f t="shared" si="60"/>
        <v>0</v>
      </c>
      <c r="W113" s="4">
        <f t="shared" si="111"/>
        <v>544835010.0089362</v>
      </c>
      <c r="X113" s="24">
        <f t="shared" si="112"/>
        <v>2242575.4504021276</v>
      </c>
      <c r="Y113" s="27">
        <f t="shared" si="113"/>
        <v>0</v>
      </c>
      <c r="Z113" s="28">
        <f t="shared" si="64"/>
        <v>0</v>
      </c>
      <c r="AA113" s="28">
        <f t="shared" si="100"/>
        <v>0</v>
      </c>
      <c r="AB113" s="28">
        <f t="shared" si="114"/>
        <v>0</v>
      </c>
      <c r="AC113" s="28">
        <f t="shared" si="66"/>
        <v>0</v>
      </c>
      <c r="AD113" s="28">
        <f t="shared" si="101"/>
        <v>0</v>
      </c>
      <c r="AE113" s="28">
        <f t="shared" si="115"/>
        <v>0</v>
      </c>
      <c r="AF113" s="28">
        <f t="shared" si="68"/>
        <v>0</v>
      </c>
      <c r="AG113" s="28">
        <f t="shared" si="102"/>
        <v>0</v>
      </c>
      <c r="AH113" s="28">
        <f t="shared" si="116"/>
        <v>15164989.991063833</v>
      </c>
      <c r="AI113" s="28">
        <f t="shared" si="70"/>
        <v>682424.5495978724</v>
      </c>
      <c r="AJ113" s="28">
        <f t="shared" si="103"/>
        <v>937863.7023937479</v>
      </c>
      <c r="AK113" s="28">
        <f t="shared" si="117"/>
        <v>24000000</v>
      </c>
      <c r="AL113" s="28">
        <f t="shared" si="72"/>
        <v>1200000</v>
      </c>
      <c r="AM113" s="28">
        <f t="shared" si="104"/>
        <v>1364256.0971496524</v>
      </c>
      <c r="AN113" s="28">
        <f t="shared" si="118"/>
        <v>0</v>
      </c>
      <c r="AO113" s="28">
        <f t="shared" si="74"/>
        <v>0</v>
      </c>
      <c r="AP113" s="28">
        <f t="shared" si="105"/>
        <v>0</v>
      </c>
      <c r="AQ113" s="4">
        <f t="shared" si="119"/>
        <v>39164989.99106383</v>
      </c>
      <c r="AR113" s="24">
        <f t="shared" si="120"/>
        <v>1882424.5495978724</v>
      </c>
      <c r="AS113" s="24">
        <f t="shared" si="121"/>
        <v>2302119.7995434003</v>
      </c>
    </row>
    <row r="114" spans="2:45" ht="12.75">
      <c r="B114" s="33">
        <f t="shared" si="47"/>
        <v>585</v>
      </c>
      <c r="C114" s="23">
        <f t="shared" si="122"/>
        <v>585000000</v>
      </c>
      <c r="D114" s="24">
        <f t="shared" si="95"/>
        <v>16709.6648076172</v>
      </c>
      <c r="E114" s="24">
        <f t="shared" si="96"/>
        <v>4175000</v>
      </c>
      <c r="F114" s="25">
        <f t="shared" si="97"/>
        <v>545767946.6699103</v>
      </c>
      <c r="G114" s="70">
        <f t="shared" si="98"/>
        <v>0</v>
      </c>
      <c r="H114" s="6">
        <f t="shared" si="99"/>
        <v>0.05</v>
      </c>
      <c r="I114" s="26">
        <f t="shared" si="48"/>
        <v>-0.14437095526227425</v>
      </c>
      <c r="J114" s="30">
        <f t="shared" si="106"/>
        <v>0.296330048929624</v>
      </c>
      <c r="K114" s="27">
        <f t="shared" si="78"/>
        <v>490000000</v>
      </c>
      <c r="L114" s="28">
        <f t="shared" si="50"/>
        <v>0</v>
      </c>
      <c r="M114" s="28">
        <f t="shared" si="79"/>
        <v>15000000</v>
      </c>
      <c r="N114" s="28">
        <f t="shared" si="52"/>
        <v>525000</v>
      </c>
      <c r="O114" s="28">
        <f t="shared" si="107"/>
        <v>15000000</v>
      </c>
      <c r="P114" s="28">
        <f t="shared" si="54"/>
        <v>600000</v>
      </c>
      <c r="Q114" s="28">
        <f t="shared" si="108"/>
        <v>25767946.66991031</v>
      </c>
      <c r="R114" s="28">
        <f t="shared" si="56"/>
        <v>1159557.600145964</v>
      </c>
      <c r="S114" s="28">
        <f t="shared" si="109"/>
        <v>0</v>
      </c>
      <c r="T114" s="28">
        <f t="shared" si="58"/>
        <v>0</v>
      </c>
      <c r="U114" s="28">
        <f t="shared" si="110"/>
        <v>0</v>
      </c>
      <c r="V114" s="28">
        <f t="shared" si="60"/>
        <v>0</v>
      </c>
      <c r="W114" s="4">
        <f t="shared" si="111"/>
        <v>545767946.6699103</v>
      </c>
      <c r="X114" s="24">
        <f t="shared" si="112"/>
        <v>2284557.600145964</v>
      </c>
      <c r="Y114" s="27">
        <f t="shared" si="113"/>
        <v>0</v>
      </c>
      <c r="Z114" s="28">
        <f t="shared" si="64"/>
        <v>0</v>
      </c>
      <c r="AA114" s="28">
        <f t="shared" si="100"/>
        <v>0</v>
      </c>
      <c r="AB114" s="28">
        <f t="shared" si="114"/>
        <v>0</v>
      </c>
      <c r="AC114" s="28">
        <f t="shared" si="66"/>
        <v>0</v>
      </c>
      <c r="AD114" s="28">
        <f t="shared" si="101"/>
        <v>0</v>
      </c>
      <c r="AE114" s="28">
        <f t="shared" si="115"/>
        <v>0</v>
      </c>
      <c r="AF114" s="28">
        <f t="shared" si="68"/>
        <v>0</v>
      </c>
      <c r="AG114" s="28">
        <f t="shared" si="102"/>
        <v>0</v>
      </c>
      <c r="AH114" s="28">
        <f t="shared" si="116"/>
        <v>14232053.330089688</v>
      </c>
      <c r="AI114" s="28">
        <f t="shared" si="70"/>
        <v>640442.3998540359</v>
      </c>
      <c r="AJ114" s="28">
        <f t="shared" si="103"/>
        <v>880167.1637560265</v>
      </c>
      <c r="AK114" s="28">
        <f t="shared" si="117"/>
        <v>25000000</v>
      </c>
      <c r="AL114" s="28">
        <f t="shared" si="72"/>
        <v>1250000</v>
      </c>
      <c r="AM114" s="28">
        <f t="shared" si="104"/>
        <v>1421100.1011975547</v>
      </c>
      <c r="AN114" s="28">
        <f t="shared" si="118"/>
        <v>0</v>
      </c>
      <c r="AO114" s="28">
        <f t="shared" si="74"/>
        <v>0</v>
      </c>
      <c r="AP114" s="28">
        <f t="shared" si="105"/>
        <v>0</v>
      </c>
      <c r="AQ114" s="4">
        <f t="shared" si="119"/>
        <v>39232053.33008969</v>
      </c>
      <c r="AR114" s="24">
        <f t="shared" si="120"/>
        <v>1890442.399854036</v>
      </c>
      <c r="AS114" s="24">
        <f t="shared" si="121"/>
        <v>2301267.264953581</v>
      </c>
    </row>
    <row r="115" spans="2:45" ht="12.75">
      <c r="B115" s="33">
        <f aca="true" t="shared" si="123" ref="B115:B178">C115/1000000</f>
        <v>586</v>
      </c>
      <c r="C115" s="23">
        <f t="shared" si="122"/>
        <v>586000000</v>
      </c>
      <c r="D115" s="24">
        <f t="shared" si="95"/>
        <v>-26125.019526051357</v>
      </c>
      <c r="E115" s="24">
        <f t="shared" si="96"/>
        <v>4225000</v>
      </c>
      <c r="F115" s="25">
        <f t="shared" si="97"/>
        <v>546700883.3308846</v>
      </c>
      <c r="G115" s="70">
        <f t="shared" si="98"/>
        <v>0</v>
      </c>
      <c r="H115" s="6">
        <f t="shared" si="99"/>
        <v>0.05</v>
      </c>
      <c r="I115" s="26">
        <f aca="true" t="shared" si="124" ref="I115:I178">-H115/$H$4</f>
        <v>-0.14437095526227425</v>
      </c>
      <c r="J115" s="30">
        <f t="shared" si="106"/>
        <v>0.296330048929624</v>
      </c>
      <c r="K115" s="27">
        <f t="shared" si="78"/>
        <v>490000000</v>
      </c>
      <c r="L115" s="28">
        <f aca="true" t="shared" si="125" ref="L115:L178">K115*$F$4</f>
        <v>0</v>
      </c>
      <c r="M115" s="28">
        <f t="shared" si="79"/>
        <v>15000000</v>
      </c>
      <c r="N115" s="28">
        <f aca="true" t="shared" si="126" ref="N115:N178">M115*$F$5</f>
        <v>525000</v>
      </c>
      <c r="O115" s="28">
        <f t="shared" si="107"/>
        <v>15000000</v>
      </c>
      <c r="P115" s="28">
        <f aca="true" t="shared" si="127" ref="P115:P178">O115*$F$6</f>
        <v>600000</v>
      </c>
      <c r="Q115" s="28">
        <f t="shared" si="108"/>
        <v>26700883.330884576</v>
      </c>
      <c r="R115" s="28">
        <f aca="true" t="shared" si="128" ref="R115:R178">Q115*$F$7</f>
        <v>1201539.749889806</v>
      </c>
      <c r="S115" s="28">
        <f t="shared" si="109"/>
        <v>0</v>
      </c>
      <c r="T115" s="28">
        <f aca="true" t="shared" si="129" ref="T115:T178">S115*$F$8</f>
        <v>0</v>
      </c>
      <c r="U115" s="28">
        <f t="shared" si="110"/>
        <v>0</v>
      </c>
      <c r="V115" s="28">
        <f aca="true" t="shared" si="130" ref="V115:V178">U115*$F$9</f>
        <v>0</v>
      </c>
      <c r="W115" s="4">
        <f t="shared" si="111"/>
        <v>546700883.3308846</v>
      </c>
      <c r="X115" s="24">
        <f t="shared" si="112"/>
        <v>2326539.749889806</v>
      </c>
      <c r="Y115" s="27">
        <f t="shared" si="113"/>
        <v>0</v>
      </c>
      <c r="Z115" s="28">
        <f aca="true" t="shared" si="131" ref="Z115:Z178">Y115*$F$4</f>
        <v>0</v>
      </c>
      <c r="AA115" s="28">
        <f t="shared" si="100"/>
        <v>0</v>
      </c>
      <c r="AB115" s="28">
        <f t="shared" si="114"/>
        <v>0</v>
      </c>
      <c r="AC115" s="28">
        <f aca="true" t="shared" si="132" ref="AC115:AC178">AB115*$F$5</f>
        <v>0</v>
      </c>
      <c r="AD115" s="28">
        <f t="shared" si="101"/>
        <v>0</v>
      </c>
      <c r="AE115" s="28">
        <f t="shared" si="115"/>
        <v>0</v>
      </c>
      <c r="AF115" s="28">
        <f aca="true" t="shared" si="133" ref="AF115:AF178">AE115*$F$6</f>
        <v>0</v>
      </c>
      <c r="AG115" s="28">
        <f t="shared" si="102"/>
        <v>0</v>
      </c>
      <c r="AH115" s="28">
        <f t="shared" si="116"/>
        <v>13299116.669115424</v>
      </c>
      <c r="AI115" s="28">
        <f aca="true" t="shared" si="134" ref="AI115:AI178">AH115*$F$7</f>
        <v>598460.2501101941</v>
      </c>
      <c r="AJ115" s="28">
        <f t="shared" si="103"/>
        <v>822470.6251182978</v>
      </c>
      <c r="AK115" s="28">
        <f t="shared" si="117"/>
        <v>26000000</v>
      </c>
      <c r="AL115" s="28">
        <f aca="true" t="shared" si="135" ref="AL115:AL178">AK115*$F$8</f>
        <v>1300000</v>
      </c>
      <c r="AM115" s="28">
        <f t="shared" si="104"/>
        <v>1477944.1052454568</v>
      </c>
      <c r="AN115" s="28">
        <f t="shared" si="118"/>
        <v>0</v>
      </c>
      <c r="AO115" s="28">
        <f aca="true" t="shared" si="136" ref="AO115:AO178">AN115*$F$9</f>
        <v>0</v>
      </c>
      <c r="AP115" s="28">
        <f t="shared" si="105"/>
        <v>0</v>
      </c>
      <c r="AQ115" s="4">
        <f t="shared" si="119"/>
        <v>39299116.669115424</v>
      </c>
      <c r="AR115" s="24">
        <f t="shared" si="120"/>
        <v>1898460.250110194</v>
      </c>
      <c r="AS115" s="24">
        <f t="shared" si="121"/>
        <v>2300414.7303637546</v>
      </c>
    </row>
    <row r="116" spans="2:45" ht="12.75">
      <c r="B116" s="33">
        <f t="shared" si="123"/>
        <v>587</v>
      </c>
      <c r="C116" s="23">
        <f t="shared" si="122"/>
        <v>587000000</v>
      </c>
      <c r="D116" s="24">
        <f t="shared" si="95"/>
        <v>-68959.70385970687</v>
      </c>
      <c r="E116" s="24">
        <f t="shared" si="96"/>
        <v>4275000</v>
      </c>
      <c r="F116" s="25">
        <f t="shared" si="97"/>
        <v>547633819.9918587</v>
      </c>
      <c r="G116" s="70">
        <f t="shared" si="98"/>
        <v>0</v>
      </c>
      <c r="H116" s="6">
        <f t="shared" si="99"/>
        <v>0.05</v>
      </c>
      <c r="I116" s="26">
        <f t="shared" si="124"/>
        <v>-0.14437095526227425</v>
      </c>
      <c r="J116" s="30">
        <f t="shared" si="106"/>
        <v>0.296330048929624</v>
      </c>
      <c r="K116" s="27">
        <f t="shared" si="78"/>
        <v>490000000</v>
      </c>
      <c r="L116" s="28">
        <f t="shared" si="125"/>
        <v>0</v>
      </c>
      <c r="M116" s="28">
        <f t="shared" si="79"/>
        <v>15000000</v>
      </c>
      <c r="N116" s="28">
        <f t="shared" si="126"/>
        <v>525000</v>
      </c>
      <c r="O116" s="28">
        <f t="shared" si="107"/>
        <v>15000000</v>
      </c>
      <c r="P116" s="28">
        <f t="shared" si="127"/>
        <v>600000</v>
      </c>
      <c r="Q116" s="28">
        <f t="shared" si="108"/>
        <v>27633819.99185872</v>
      </c>
      <c r="R116" s="28">
        <f t="shared" si="128"/>
        <v>1243521.8996336423</v>
      </c>
      <c r="S116" s="28">
        <f t="shared" si="109"/>
        <v>0</v>
      </c>
      <c r="T116" s="28">
        <f t="shared" si="129"/>
        <v>0</v>
      </c>
      <c r="U116" s="28">
        <f t="shared" si="110"/>
        <v>0</v>
      </c>
      <c r="V116" s="28">
        <f t="shared" si="130"/>
        <v>0</v>
      </c>
      <c r="W116" s="4">
        <f t="shared" si="111"/>
        <v>547633819.9918587</v>
      </c>
      <c r="X116" s="24">
        <f t="shared" si="112"/>
        <v>2368521.8996336423</v>
      </c>
      <c r="Y116" s="27">
        <f t="shared" si="113"/>
        <v>0</v>
      </c>
      <c r="Z116" s="28">
        <f t="shared" si="131"/>
        <v>0</v>
      </c>
      <c r="AA116" s="28">
        <f t="shared" si="100"/>
        <v>0</v>
      </c>
      <c r="AB116" s="28">
        <f t="shared" si="114"/>
        <v>0</v>
      </c>
      <c r="AC116" s="28">
        <f t="shared" si="132"/>
        <v>0</v>
      </c>
      <c r="AD116" s="28">
        <f t="shared" si="101"/>
        <v>0</v>
      </c>
      <c r="AE116" s="28">
        <f t="shared" si="115"/>
        <v>0</v>
      </c>
      <c r="AF116" s="28">
        <f t="shared" si="133"/>
        <v>0</v>
      </c>
      <c r="AG116" s="28">
        <f t="shared" si="102"/>
        <v>0</v>
      </c>
      <c r="AH116" s="28">
        <f t="shared" si="116"/>
        <v>12366180.00814128</v>
      </c>
      <c r="AI116" s="28">
        <f t="shared" si="134"/>
        <v>556478.1003663576</v>
      </c>
      <c r="AJ116" s="28">
        <f t="shared" si="103"/>
        <v>764774.0864805764</v>
      </c>
      <c r="AK116" s="28">
        <f t="shared" si="117"/>
        <v>27000000</v>
      </c>
      <c r="AL116" s="28">
        <f t="shared" si="135"/>
        <v>1350000</v>
      </c>
      <c r="AM116" s="28">
        <f t="shared" si="104"/>
        <v>1534788.109293359</v>
      </c>
      <c r="AN116" s="28">
        <f t="shared" si="118"/>
        <v>0</v>
      </c>
      <c r="AO116" s="28">
        <f t="shared" si="136"/>
        <v>0</v>
      </c>
      <c r="AP116" s="28">
        <f t="shared" si="105"/>
        <v>0</v>
      </c>
      <c r="AQ116" s="4">
        <f t="shared" si="119"/>
        <v>39366180.00814128</v>
      </c>
      <c r="AR116" s="24">
        <f t="shared" si="120"/>
        <v>1906478.1003663577</v>
      </c>
      <c r="AS116" s="24">
        <f t="shared" si="121"/>
        <v>2299562.1957739354</v>
      </c>
    </row>
    <row r="117" spans="2:45" ht="12.75">
      <c r="B117" s="33">
        <f t="shared" si="123"/>
        <v>588</v>
      </c>
      <c r="C117" s="23">
        <f t="shared" si="122"/>
        <v>588000000</v>
      </c>
      <c r="D117" s="24">
        <f t="shared" si="95"/>
        <v>-111794.38819336239</v>
      </c>
      <c r="E117" s="24">
        <f t="shared" si="96"/>
        <v>4325000</v>
      </c>
      <c r="F117" s="25">
        <f t="shared" si="97"/>
        <v>548566756.6528329</v>
      </c>
      <c r="G117" s="70">
        <f t="shared" si="98"/>
        <v>0</v>
      </c>
      <c r="H117" s="6">
        <f t="shared" si="99"/>
        <v>0.05</v>
      </c>
      <c r="I117" s="26">
        <f t="shared" si="124"/>
        <v>-0.14437095526227425</v>
      </c>
      <c r="J117" s="30">
        <f t="shared" si="106"/>
        <v>0.296330048929624</v>
      </c>
      <c r="K117" s="27">
        <f t="shared" si="78"/>
        <v>490000000</v>
      </c>
      <c r="L117" s="28">
        <f t="shared" si="125"/>
        <v>0</v>
      </c>
      <c r="M117" s="28">
        <f t="shared" si="79"/>
        <v>15000000</v>
      </c>
      <c r="N117" s="28">
        <f t="shared" si="126"/>
        <v>525000</v>
      </c>
      <c r="O117" s="28">
        <f t="shared" si="107"/>
        <v>15000000</v>
      </c>
      <c r="P117" s="28">
        <f t="shared" si="127"/>
        <v>600000</v>
      </c>
      <c r="Q117" s="28">
        <f t="shared" si="108"/>
        <v>28566756.652832866</v>
      </c>
      <c r="R117" s="28">
        <f t="shared" si="128"/>
        <v>1285504.049377479</v>
      </c>
      <c r="S117" s="28">
        <f t="shared" si="109"/>
        <v>0</v>
      </c>
      <c r="T117" s="28">
        <f t="shared" si="129"/>
        <v>0</v>
      </c>
      <c r="U117" s="28">
        <f t="shared" si="110"/>
        <v>0</v>
      </c>
      <c r="V117" s="28">
        <f t="shared" si="130"/>
        <v>0</v>
      </c>
      <c r="W117" s="4">
        <f t="shared" si="111"/>
        <v>548566756.6528329</v>
      </c>
      <c r="X117" s="24">
        <f t="shared" si="112"/>
        <v>2410504.0493774787</v>
      </c>
      <c r="Y117" s="27">
        <f t="shared" si="113"/>
        <v>0</v>
      </c>
      <c r="Z117" s="28">
        <f t="shared" si="131"/>
        <v>0</v>
      </c>
      <c r="AA117" s="28">
        <f t="shared" si="100"/>
        <v>0</v>
      </c>
      <c r="AB117" s="28">
        <f t="shared" si="114"/>
        <v>0</v>
      </c>
      <c r="AC117" s="28">
        <f t="shared" si="132"/>
        <v>0</v>
      </c>
      <c r="AD117" s="28">
        <f t="shared" si="101"/>
        <v>0</v>
      </c>
      <c r="AE117" s="28">
        <f t="shared" si="115"/>
        <v>0</v>
      </c>
      <c r="AF117" s="28">
        <f t="shared" si="133"/>
        <v>0</v>
      </c>
      <c r="AG117" s="28">
        <f t="shared" si="102"/>
        <v>0</v>
      </c>
      <c r="AH117" s="28">
        <f t="shared" si="116"/>
        <v>11433243.347167134</v>
      </c>
      <c r="AI117" s="28">
        <f t="shared" si="134"/>
        <v>514495.95062252105</v>
      </c>
      <c r="AJ117" s="28">
        <f t="shared" si="103"/>
        <v>707077.547842855</v>
      </c>
      <c r="AK117" s="28">
        <f t="shared" si="117"/>
        <v>28000000</v>
      </c>
      <c r="AL117" s="28">
        <f t="shared" si="135"/>
        <v>1400000</v>
      </c>
      <c r="AM117" s="28">
        <f t="shared" si="104"/>
        <v>1591632.1133412612</v>
      </c>
      <c r="AN117" s="28">
        <f t="shared" si="118"/>
        <v>0</v>
      </c>
      <c r="AO117" s="28">
        <f t="shared" si="136"/>
        <v>0</v>
      </c>
      <c r="AP117" s="28">
        <f t="shared" si="105"/>
        <v>0</v>
      </c>
      <c r="AQ117" s="4">
        <f t="shared" si="119"/>
        <v>39433243.347167134</v>
      </c>
      <c r="AR117" s="24">
        <f t="shared" si="120"/>
        <v>1914495.950622521</v>
      </c>
      <c r="AS117" s="24">
        <f t="shared" si="121"/>
        <v>2298709.6611841163</v>
      </c>
    </row>
    <row r="118" spans="2:45" ht="12.75">
      <c r="B118" s="33">
        <f t="shared" si="123"/>
        <v>589</v>
      </c>
      <c r="C118" s="23">
        <f t="shared" si="122"/>
        <v>589000000</v>
      </c>
      <c r="D118" s="24">
        <f t="shared" si="95"/>
        <v>-154629.07252703095</v>
      </c>
      <c r="E118" s="24">
        <f t="shared" si="96"/>
        <v>4375000</v>
      </c>
      <c r="F118" s="25">
        <f t="shared" si="97"/>
        <v>549499693.3138071</v>
      </c>
      <c r="G118" s="70">
        <f t="shared" si="98"/>
        <v>0</v>
      </c>
      <c r="H118" s="6">
        <f t="shared" si="99"/>
        <v>0.05</v>
      </c>
      <c r="I118" s="26">
        <f t="shared" si="124"/>
        <v>-0.14437095526227425</v>
      </c>
      <c r="J118" s="30">
        <f t="shared" si="106"/>
        <v>0.296330048929624</v>
      </c>
      <c r="K118" s="27">
        <f t="shared" si="78"/>
        <v>490000000</v>
      </c>
      <c r="L118" s="28">
        <f t="shared" si="125"/>
        <v>0</v>
      </c>
      <c r="M118" s="28">
        <f t="shared" si="79"/>
        <v>15000000</v>
      </c>
      <c r="N118" s="28">
        <f t="shared" si="126"/>
        <v>525000</v>
      </c>
      <c r="O118" s="28">
        <f t="shared" si="107"/>
        <v>15000000</v>
      </c>
      <c r="P118" s="28">
        <f t="shared" si="127"/>
        <v>600000</v>
      </c>
      <c r="Q118" s="28">
        <f t="shared" si="108"/>
        <v>29499693.31380713</v>
      </c>
      <c r="R118" s="28">
        <f t="shared" si="128"/>
        <v>1327486.1991213209</v>
      </c>
      <c r="S118" s="28">
        <f t="shared" si="109"/>
        <v>0</v>
      </c>
      <c r="T118" s="28">
        <f t="shared" si="129"/>
        <v>0</v>
      </c>
      <c r="U118" s="28">
        <f t="shared" si="110"/>
        <v>0</v>
      </c>
      <c r="V118" s="28">
        <f t="shared" si="130"/>
        <v>0</v>
      </c>
      <c r="W118" s="4">
        <f t="shared" si="111"/>
        <v>549499693.3138071</v>
      </c>
      <c r="X118" s="24">
        <f t="shared" si="112"/>
        <v>2452486.1991213206</v>
      </c>
      <c r="Y118" s="27">
        <f t="shared" si="113"/>
        <v>0</v>
      </c>
      <c r="Z118" s="28">
        <f t="shared" si="131"/>
        <v>0</v>
      </c>
      <c r="AA118" s="28">
        <f t="shared" si="100"/>
        <v>0</v>
      </c>
      <c r="AB118" s="28">
        <f t="shared" si="114"/>
        <v>0</v>
      </c>
      <c r="AC118" s="28">
        <f t="shared" si="132"/>
        <v>0</v>
      </c>
      <c r="AD118" s="28">
        <f t="shared" si="101"/>
        <v>0</v>
      </c>
      <c r="AE118" s="28">
        <f t="shared" si="115"/>
        <v>0</v>
      </c>
      <c r="AF118" s="28">
        <f t="shared" si="133"/>
        <v>0</v>
      </c>
      <c r="AG118" s="28">
        <f t="shared" si="102"/>
        <v>0</v>
      </c>
      <c r="AH118" s="28">
        <f t="shared" si="116"/>
        <v>10500306.68619287</v>
      </c>
      <c r="AI118" s="28">
        <f t="shared" si="134"/>
        <v>472513.80087867915</v>
      </c>
      <c r="AJ118" s="28">
        <f t="shared" si="103"/>
        <v>649381.0092051263</v>
      </c>
      <c r="AK118" s="28">
        <f t="shared" si="117"/>
        <v>29000000</v>
      </c>
      <c r="AL118" s="28">
        <f t="shared" si="135"/>
        <v>1450000</v>
      </c>
      <c r="AM118" s="28">
        <f t="shared" si="104"/>
        <v>1648476.1173891635</v>
      </c>
      <c r="AN118" s="28">
        <f t="shared" si="118"/>
        <v>0</v>
      </c>
      <c r="AO118" s="28">
        <f t="shared" si="136"/>
        <v>0</v>
      </c>
      <c r="AP118" s="28">
        <f t="shared" si="105"/>
        <v>0</v>
      </c>
      <c r="AQ118" s="4">
        <f t="shared" si="119"/>
        <v>39500306.68619287</v>
      </c>
      <c r="AR118" s="24">
        <f t="shared" si="120"/>
        <v>1922513.8008786791</v>
      </c>
      <c r="AS118" s="24">
        <f t="shared" si="121"/>
        <v>2297857.1265942897</v>
      </c>
    </row>
    <row r="119" spans="2:45" ht="12.75">
      <c r="B119" s="33">
        <f t="shared" si="123"/>
        <v>590</v>
      </c>
      <c r="C119" s="23">
        <f t="shared" si="122"/>
        <v>590000000</v>
      </c>
      <c r="D119" s="24">
        <f t="shared" si="95"/>
        <v>-197463.75686068647</v>
      </c>
      <c r="E119" s="24">
        <f t="shared" si="96"/>
        <v>4425000</v>
      </c>
      <c r="F119" s="25">
        <f t="shared" si="97"/>
        <v>550432629.9747813</v>
      </c>
      <c r="G119" s="70">
        <f t="shared" si="98"/>
        <v>0</v>
      </c>
      <c r="H119" s="6">
        <f t="shared" si="99"/>
        <v>0.05</v>
      </c>
      <c r="I119" s="26">
        <f t="shared" si="124"/>
        <v>-0.14437095526227425</v>
      </c>
      <c r="J119" s="30">
        <f t="shared" si="106"/>
        <v>0.296330048929624</v>
      </c>
      <c r="K119" s="27">
        <f t="shared" si="78"/>
        <v>490000000</v>
      </c>
      <c r="L119" s="28">
        <f t="shared" si="125"/>
        <v>0</v>
      </c>
      <c r="M119" s="28">
        <f t="shared" si="79"/>
        <v>15000000</v>
      </c>
      <c r="N119" s="28">
        <f t="shared" si="126"/>
        <v>525000</v>
      </c>
      <c r="O119" s="28">
        <f t="shared" si="107"/>
        <v>15000000</v>
      </c>
      <c r="P119" s="28">
        <f t="shared" si="127"/>
        <v>600000</v>
      </c>
      <c r="Q119" s="28">
        <f t="shared" si="108"/>
        <v>30432629.974781275</v>
      </c>
      <c r="R119" s="28">
        <f t="shared" si="128"/>
        <v>1369468.3488651572</v>
      </c>
      <c r="S119" s="28">
        <f t="shared" si="109"/>
        <v>0</v>
      </c>
      <c r="T119" s="28">
        <f t="shared" si="129"/>
        <v>0</v>
      </c>
      <c r="U119" s="28">
        <f t="shared" si="110"/>
        <v>0</v>
      </c>
      <c r="V119" s="28">
        <f t="shared" si="130"/>
        <v>0</v>
      </c>
      <c r="W119" s="4">
        <f t="shared" si="111"/>
        <v>550432629.9747813</v>
      </c>
      <c r="X119" s="24">
        <f t="shared" si="112"/>
        <v>2494468.348865157</v>
      </c>
      <c r="Y119" s="27">
        <f t="shared" si="113"/>
        <v>0</v>
      </c>
      <c r="Z119" s="28">
        <f t="shared" si="131"/>
        <v>0</v>
      </c>
      <c r="AA119" s="28">
        <f t="shared" si="100"/>
        <v>0</v>
      </c>
      <c r="AB119" s="28">
        <f t="shared" si="114"/>
        <v>0</v>
      </c>
      <c r="AC119" s="28">
        <f t="shared" si="132"/>
        <v>0</v>
      </c>
      <c r="AD119" s="28">
        <f t="shared" si="101"/>
        <v>0</v>
      </c>
      <c r="AE119" s="28">
        <f t="shared" si="115"/>
        <v>0</v>
      </c>
      <c r="AF119" s="28">
        <f t="shared" si="133"/>
        <v>0</v>
      </c>
      <c r="AG119" s="28">
        <f t="shared" si="102"/>
        <v>0</v>
      </c>
      <c r="AH119" s="28">
        <f t="shared" si="116"/>
        <v>9567370.025218725</v>
      </c>
      <c r="AI119" s="28">
        <f t="shared" si="134"/>
        <v>430531.6511348426</v>
      </c>
      <c r="AJ119" s="28">
        <f t="shared" si="103"/>
        <v>591684.4705674049</v>
      </c>
      <c r="AK119" s="28">
        <f t="shared" si="117"/>
        <v>30000000</v>
      </c>
      <c r="AL119" s="28">
        <f t="shared" si="135"/>
        <v>1500000</v>
      </c>
      <c r="AM119" s="28">
        <f t="shared" si="104"/>
        <v>1705320.1214370655</v>
      </c>
      <c r="AN119" s="28">
        <f t="shared" si="118"/>
        <v>0</v>
      </c>
      <c r="AO119" s="28">
        <f t="shared" si="136"/>
        <v>0</v>
      </c>
      <c r="AP119" s="28">
        <f t="shared" si="105"/>
        <v>0</v>
      </c>
      <c r="AQ119" s="4">
        <f t="shared" si="119"/>
        <v>39567370.025218725</v>
      </c>
      <c r="AR119" s="24">
        <f t="shared" si="120"/>
        <v>1930531.6511348425</v>
      </c>
      <c r="AS119" s="24">
        <f t="shared" si="121"/>
        <v>2297004.5920044705</v>
      </c>
    </row>
    <row r="120" spans="2:45" ht="12.75">
      <c r="B120" s="33">
        <f t="shared" si="123"/>
        <v>591</v>
      </c>
      <c r="C120" s="23">
        <f t="shared" si="122"/>
        <v>591000000</v>
      </c>
      <c r="D120" s="24">
        <f t="shared" si="95"/>
        <v>-240298.44119435502</v>
      </c>
      <c r="E120" s="24">
        <f t="shared" si="96"/>
        <v>4475000</v>
      </c>
      <c r="F120" s="25">
        <f t="shared" si="97"/>
        <v>551365566.6357555</v>
      </c>
      <c r="G120" s="70">
        <f t="shared" si="98"/>
        <v>0</v>
      </c>
      <c r="H120" s="6">
        <f t="shared" si="99"/>
        <v>0.05</v>
      </c>
      <c r="I120" s="26">
        <f t="shared" si="124"/>
        <v>-0.14437095526227425</v>
      </c>
      <c r="J120" s="30">
        <f t="shared" si="106"/>
        <v>0.296330048929624</v>
      </c>
      <c r="K120" s="27">
        <f t="shared" si="78"/>
        <v>490000000</v>
      </c>
      <c r="L120" s="28">
        <f t="shared" si="125"/>
        <v>0</v>
      </c>
      <c r="M120" s="28">
        <f t="shared" si="79"/>
        <v>15000000</v>
      </c>
      <c r="N120" s="28">
        <f t="shared" si="126"/>
        <v>525000</v>
      </c>
      <c r="O120" s="28">
        <f t="shared" si="107"/>
        <v>15000000</v>
      </c>
      <c r="P120" s="28">
        <f t="shared" si="127"/>
        <v>600000</v>
      </c>
      <c r="Q120" s="28">
        <f t="shared" si="108"/>
        <v>31365566.63575554</v>
      </c>
      <c r="R120" s="28">
        <f t="shared" si="128"/>
        <v>1411450.4986089992</v>
      </c>
      <c r="S120" s="28">
        <f t="shared" si="109"/>
        <v>0</v>
      </c>
      <c r="T120" s="28">
        <f t="shared" si="129"/>
        <v>0</v>
      </c>
      <c r="U120" s="28">
        <f t="shared" si="110"/>
        <v>0</v>
      </c>
      <c r="V120" s="28">
        <f t="shared" si="130"/>
        <v>0</v>
      </c>
      <c r="W120" s="4">
        <f t="shared" si="111"/>
        <v>551365566.6357555</v>
      </c>
      <c r="X120" s="24">
        <f t="shared" si="112"/>
        <v>2536450.498608999</v>
      </c>
      <c r="Y120" s="27">
        <f t="shared" si="113"/>
        <v>0</v>
      </c>
      <c r="Z120" s="28">
        <f t="shared" si="131"/>
        <v>0</v>
      </c>
      <c r="AA120" s="28">
        <f t="shared" si="100"/>
        <v>0</v>
      </c>
      <c r="AB120" s="28">
        <f t="shared" si="114"/>
        <v>0</v>
      </c>
      <c r="AC120" s="28">
        <f t="shared" si="132"/>
        <v>0</v>
      </c>
      <c r="AD120" s="28">
        <f t="shared" si="101"/>
        <v>0</v>
      </c>
      <c r="AE120" s="28">
        <f t="shared" si="115"/>
        <v>0</v>
      </c>
      <c r="AF120" s="28">
        <f t="shared" si="133"/>
        <v>0</v>
      </c>
      <c r="AG120" s="28">
        <f t="shared" si="102"/>
        <v>0</v>
      </c>
      <c r="AH120" s="28">
        <f t="shared" si="116"/>
        <v>8634433.364244461</v>
      </c>
      <c r="AI120" s="28">
        <f t="shared" si="134"/>
        <v>388549.50139100075</v>
      </c>
      <c r="AJ120" s="28">
        <f t="shared" si="103"/>
        <v>533987.9319296762</v>
      </c>
      <c r="AK120" s="28">
        <f t="shared" si="117"/>
        <v>31000000</v>
      </c>
      <c r="AL120" s="28">
        <f t="shared" si="135"/>
        <v>1550000</v>
      </c>
      <c r="AM120" s="28">
        <f t="shared" si="104"/>
        <v>1762164.1254849678</v>
      </c>
      <c r="AN120" s="28">
        <f t="shared" si="118"/>
        <v>0</v>
      </c>
      <c r="AO120" s="28">
        <f t="shared" si="136"/>
        <v>0</v>
      </c>
      <c r="AP120" s="28">
        <f t="shared" si="105"/>
        <v>0</v>
      </c>
      <c r="AQ120" s="4">
        <f t="shared" si="119"/>
        <v>39634433.36424446</v>
      </c>
      <c r="AR120" s="24">
        <f t="shared" si="120"/>
        <v>1938549.5013910008</v>
      </c>
      <c r="AS120" s="24">
        <f t="shared" si="121"/>
        <v>2296152.057414644</v>
      </c>
    </row>
    <row r="121" spans="2:45" ht="12.75">
      <c r="B121" s="33">
        <f t="shared" si="123"/>
        <v>592</v>
      </c>
      <c r="C121" s="23">
        <f t="shared" si="122"/>
        <v>592000000</v>
      </c>
      <c r="D121" s="24">
        <f t="shared" si="95"/>
        <v>-283133.125528011</v>
      </c>
      <c r="E121" s="24">
        <f t="shared" si="96"/>
        <v>4525000</v>
      </c>
      <c r="F121" s="25">
        <f t="shared" si="97"/>
        <v>552298503.2967297</v>
      </c>
      <c r="G121" s="70">
        <f t="shared" si="98"/>
        <v>0</v>
      </c>
      <c r="H121" s="6">
        <f t="shared" si="99"/>
        <v>0.05</v>
      </c>
      <c r="I121" s="26">
        <f t="shared" si="124"/>
        <v>-0.14437095526227425</v>
      </c>
      <c r="J121" s="30">
        <f t="shared" si="106"/>
        <v>0.296330048929624</v>
      </c>
      <c r="K121" s="27">
        <f t="shared" si="78"/>
        <v>490000000</v>
      </c>
      <c r="L121" s="28">
        <f t="shared" si="125"/>
        <v>0</v>
      </c>
      <c r="M121" s="28">
        <f t="shared" si="79"/>
        <v>15000000</v>
      </c>
      <c r="N121" s="28">
        <f t="shared" si="126"/>
        <v>525000</v>
      </c>
      <c r="O121" s="28">
        <f t="shared" si="107"/>
        <v>15000000</v>
      </c>
      <c r="P121" s="28">
        <f t="shared" si="127"/>
        <v>600000</v>
      </c>
      <c r="Q121" s="28">
        <f t="shared" si="108"/>
        <v>32298503.296729684</v>
      </c>
      <c r="R121" s="28">
        <f t="shared" si="128"/>
        <v>1453432.6483528358</v>
      </c>
      <c r="S121" s="28">
        <f t="shared" si="109"/>
        <v>0</v>
      </c>
      <c r="T121" s="28">
        <f t="shared" si="129"/>
        <v>0</v>
      </c>
      <c r="U121" s="28">
        <f t="shared" si="110"/>
        <v>0</v>
      </c>
      <c r="V121" s="28">
        <f t="shared" si="130"/>
        <v>0</v>
      </c>
      <c r="W121" s="4">
        <f t="shared" si="111"/>
        <v>552298503.2967297</v>
      </c>
      <c r="X121" s="24">
        <f t="shared" si="112"/>
        <v>2578432.648352836</v>
      </c>
      <c r="Y121" s="27">
        <f t="shared" si="113"/>
        <v>0</v>
      </c>
      <c r="Z121" s="28">
        <f t="shared" si="131"/>
        <v>0</v>
      </c>
      <c r="AA121" s="28">
        <f t="shared" si="100"/>
        <v>0</v>
      </c>
      <c r="AB121" s="28">
        <f t="shared" si="114"/>
        <v>0</v>
      </c>
      <c r="AC121" s="28">
        <f t="shared" si="132"/>
        <v>0</v>
      </c>
      <c r="AD121" s="28">
        <f t="shared" si="101"/>
        <v>0</v>
      </c>
      <c r="AE121" s="28">
        <f t="shared" si="115"/>
        <v>0</v>
      </c>
      <c r="AF121" s="28">
        <f t="shared" si="133"/>
        <v>0</v>
      </c>
      <c r="AG121" s="28">
        <f t="shared" si="102"/>
        <v>0</v>
      </c>
      <c r="AH121" s="28">
        <f t="shared" si="116"/>
        <v>7701496.703270316</v>
      </c>
      <c r="AI121" s="28">
        <f t="shared" si="134"/>
        <v>346567.3516471642</v>
      </c>
      <c r="AJ121" s="28">
        <f t="shared" si="103"/>
        <v>476291.3932919548</v>
      </c>
      <c r="AK121" s="28">
        <f t="shared" si="117"/>
        <v>32000000</v>
      </c>
      <c r="AL121" s="28">
        <f t="shared" si="135"/>
        <v>1600000</v>
      </c>
      <c r="AM121" s="28">
        <f t="shared" si="104"/>
        <v>1819008.12953287</v>
      </c>
      <c r="AN121" s="28">
        <f t="shared" si="118"/>
        <v>0</v>
      </c>
      <c r="AO121" s="28">
        <f t="shared" si="136"/>
        <v>0</v>
      </c>
      <c r="AP121" s="28">
        <f t="shared" si="105"/>
        <v>0</v>
      </c>
      <c r="AQ121" s="4">
        <f t="shared" si="119"/>
        <v>39701496.703270316</v>
      </c>
      <c r="AR121" s="24">
        <f t="shared" si="120"/>
        <v>1946567.3516471642</v>
      </c>
      <c r="AS121" s="24">
        <f t="shared" si="121"/>
        <v>2295299.522824825</v>
      </c>
    </row>
    <row r="122" spans="2:45" ht="12.75">
      <c r="B122" s="33">
        <f t="shared" si="123"/>
        <v>593</v>
      </c>
      <c r="C122" s="23">
        <f t="shared" si="122"/>
        <v>593000000</v>
      </c>
      <c r="D122" s="24">
        <f t="shared" si="95"/>
        <v>-325967.8098616791</v>
      </c>
      <c r="E122" s="24">
        <f t="shared" si="96"/>
        <v>4575000</v>
      </c>
      <c r="F122" s="25">
        <f t="shared" si="97"/>
        <v>553231439.957704</v>
      </c>
      <c r="G122" s="70">
        <f t="shared" si="98"/>
        <v>0</v>
      </c>
      <c r="H122" s="6">
        <f t="shared" si="99"/>
        <v>0.05</v>
      </c>
      <c r="I122" s="26">
        <f t="shared" si="124"/>
        <v>-0.14437095526227425</v>
      </c>
      <c r="J122" s="30">
        <f t="shared" si="106"/>
        <v>0.296330048929624</v>
      </c>
      <c r="K122" s="27">
        <f t="shared" si="78"/>
        <v>490000000</v>
      </c>
      <c r="L122" s="28">
        <f t="shared" si="125"/>
        <v>0</v>
      </c>
      <c r="M122" s="28">
        <f t="shared" si="79"/>
        <v>15000000</v>
      </c>
      <c r="N122" s="28">
        <f t="shared" si="126"/>
        <v>525000</v>
      </c>
      <c r="O122" s="28">
        <f t="shared" si="107"/>
        <v>15000000</v>
      </c>
      <c r="P122" s="28">
        <f t="shared" si="127"/>
        <v>600000</v>
      </c>
      <c r="Q122" s="28">
        <f t="shared" si="108"/>
        <v>33231439.957703948</v>
      </c>
      <c r="R122" s="28">
        <f t="shared" si="128"/>
        <v>1495414.7980966775</v>
      </c>
      <c r="S122" s="28">
        <f t="shared" si="109"/>
        <v>0</v>
      </c>
      <c r="T122" s="28">
        <f t="shared" si="129"/>
        <v>0</v>
      </c>
      <c r="U122" s="28">
        <f t="shared" si="110"/>
        <v>0</v>
      </c>
      <c r="V122" s="28">
        <f t="shared" si="130"/>
        <v>0</v>
      </c>
      <c r="W122" s="4">
        <f t="shared" si="111"/>
        <v>553231439.957704</v>
      </c>
      <c r="X122" s="24">
        <f t="shared" si="112"/>
        <v>2620414.7980966773</v>
      </c>
      <c r="Y122" s="27">
        <f t="shared" si="113"/>
        <v>0</v>
      </c>
      <c r="Z122" s="28">
        <f t="shared" si="131"/>
        <v>0</v>
      </c>
      <c r="AA122" s="28">
        <f t="shared" si="100"/>
        <v>0</v>
      </c>
      <c r="AB122" s="28">
        <f t="shared" si="114"/>
        <v>0</v>
      </c>
      <c r="AC122" s="28">
        <f t="shared" si="132"/>
        <v>0</v>
      </c>
      <c r="AD122" s="28">
        <f t="shared" si="101"/>
        <v>0</v>
      </c>
      <c r="AE122" s="28">
        <f t="shared" si="115"/>
        <v>0</v>
      </c>
      <c r="AF122" s="28">
        <f t="shared" si="133"/>
        <v>0</v>
      </c>
      <c r="AG122" s="28">
        <f t="shared" si="102"/>
        <v>0</v>
      </c>
      <c r="AH122" s="28">
        <f t="shared" si="116"/>
        <v>6768560.042296052</v>
      </c>
      <c r="AI122" s="28">
        <f t="shared" si="134"/>
        <v>304585.2019033223</v>
      </c>
      <c r="AJ122" s="28">
        <f t="shared" si="103"/>
        <v>418594.85465422604</v>
      </c>
      <c r="AK122" s="28">
        <f t="shared" si="117"/>
        <v>33000000</v>
      </c>
      <c r="AL122" s="28">
        <f t="shared" si="135"/>
        <v>1650000</v>
      </c>
      <c r="AM122" s="28">
        <f t="shared" si="104"/>
        <v>1875852.1335807722</v>
      </c>
      <c r="AN122" s="28">
        <f t="shared" si="118"/>
        <v>0</v>
      </c>
      <c r="AO122" s="28">
        <f t="shared" si="136"/>
        <v>0</v>
      </c>
      <c r="AP122" s="28">
        <f t="shared" si="105"/>
        <v>0</v>
      </c>
      <c r="AQ122" s="4">
        <f t="shared" si="119"/>
        <v>39768560.04229605</v>
      </c>
      <c r="AR122" s="24">
        <f t="shared" si="120"/>
        <v>1954585.2019033222</v>
      </c>
      <c r="AS122" s="24">
        <f t="shared" si="121"/>
        <v>2294446.988234998</v>
      </c>
    </row>
    <row r="123" spans="2:45" ht="12.75">
      <c r="B123" s="33">
        <f t="shared" si="123"/>
        <v>594</v>
      </c>
      <c r="C123" s="23">
        <f t="shared" si="122"/>
        <v>594000000</v>
      </c>
      <c r="D123" s="24">
        <f t="shared" si="95"/>
        <v>-368802.49419534765</v>
      </c>
      <c r="E123" s="24">
        <f t="shared" si="96"/>
        <v>4625000</v>
      </c>
      <c r="F123" s="25">
        <f t="shared" si="97"/>
        <v>554164376.6186782</v>
      </c>
      <c r="G123" s="70">
        <f t="shared" si="98"/>
        <v>0</v>
      </c>
      <c r="H123" s="6">
        <f t="shared" si="99"/>
        <v>0.05</v>
      </c>
      <c r="I123" s="26">
        <f t="shared" si="124"/>
        <v>-0.14437095526227425</v>
      </c>
      <c r="J123" s="30">
        <f t="shared" si="106"/>
        <v>0.296330048929624</v>
      </c>
      <c r="K123" s="27">
        <f t="shared" si="78"/>
        <v>490000000</v>
      </c>
      <c r="L123" s="28">
        <f t="shared" si="125"/>
        <v>0</v>
      </c>
      <c r="M123" s="28">
        <f t="shared" si="79"/>
        <v>15000000</v>
      </c>
      <c r="N123" s="28">
        <f t="shared" si="126"/>
        <v>525000</v>
      </c>
      <c r="O123" s="28">
        <f t="shared" si="107"/>
        <v>15000000</v>
      </c>
      <c r="P123" s="28">
        <f t="shared" si="127"/>
        <v>600000</v>
      </c>
      <c r="Q123" s="28">
        <f t="shared" si="108"/>
        <v>34164376.61867821</v>
      </c>
      <c r="R123" s="28">
        <f t="shared" si="128"/>
        <v>1537396.9478405195</v>
      </c>
      <c r="S123" s="28">
        <f t="shared" si="109"/>
        <v>0</v>
      </c>
      <c r="T123" s="28">
        <f t="shared" si="129"/>
        <v>0</v>
      </c>
      <c r="U123" s="28">
        <f t="shared" si="110"/>
        <v>0</v>
      </c>
      <c r="V123" s="28">
        <f t="shared" si="130"/>
        <v>0</v>
      </c>
      <c r="W123" s="4">
        <f t="shared" si="111"/>
        <v>554164376.6186782</v>
      </c>
      <c r="X123" s="24">
        <f t="shared" si="112"/>
        <v>2662396.9478405192</v>
      </c>
      <c r="Y123" s="27">
        <f t="shared" si="113"/>
        <v>0</v>
      </c>
      <c r="Z123" s="28">
        <f t="shared" si="131"/>
        <v>0</v>
      </c>
      <c r="AA123" s="28">
        <f t="shared" si="100"/>
        <v>0</v>
      </c>
      <c r="AB123" s="28">
        <f t="shared" si="114"/>
        <v>0</v>
      </c>
      <c r="AC123" s="28">
        <f t="shared" si="132"/>
        <v>0</v>
      </c>
      <c r="AD123" s="28">
        <f t="shared" si="101"/>
        <v>0</v>
      </c>
      <c r="AE123" s="28">
        <f t="shared" si="115"/>
        <v>0</v>
      </c>
      <c r="AF123" s="28">
        <f t="shared" si="133"/>
        <v>0</v>
      </c>
      <c r="AG123" s="28">
        <f t="shared" si="102"/>
        <v>0</v>
      </c>
      <c r="AH123" s="28">
        <f t="shared" si="116"/>
        <v>5835623.381321788</v>
      </c>
      <c r="AI123" s="28">
        <f t="shared" si="134"/>
        <v>262603.05215948046</v>
      </c>
      <c r="AJ123" s="28">
        <f t="shared" si="103"/>
        <v>360898.3160164973</v>
      </c>
      <c r="AK123" s="28">
        <f t="shared" si="117"/>
        <v>34000000</v>
      </c>
      <c r="AL123" s="28">
        <f t="shared" si="135"/>
        <v>1700000</v>
      </c>
      <c r="AM123" s="28">
        <f t="shared" si="104"/>
        <v>1932696.1376286743</v>
      </c>
      <c r="AN123" s="28">
        <f t="shared" si="118"/>
        <v>0</v>
      </c>
      <c r="AO123" s="28">
        <f t="shared" si="136"/>
        <v>0</v>
      </c>
      <c r="AP123" s="28">
        <f t="shared" si="105"/>
        <v>0</v>
      </c>
      <c r="AQ123" s="4">
        <f t="shared" si="119"/>
        <v>39835623.38132179</v>
      </c>
      <c r="AR123" s="24">
        <f t="shared" si="120"/>
        <v>1962603.0521594805</v>
      </c>
      <c r="AS123" s="24">
        <f t="shared" si="121"/>
        <v>2293594.4536451716</v>
      </c>
    </row>
    <row r="124" spans="2:45" ht="12.75">
      <c r="B124" s="33">
        <f t="shared" si="123"/>
        <v>595</v>
      </c>
      <c r="C124" s="23">
        <f t="shared" si="122"/>
        <v>595000000</v>
      </c>
      <c r="D124" s="24">
        <f t="shared" si="95"/>
        <v>-411637.17852900364</v>
      </c>
      <c r="E124" s="24">
        <f t="shared" si="96"/>
        <v>4675000</v>
      </c>
      <c r="F124" s="25">
        <f t="shared" si="97"/>
        <v>555097313.2796524</v>
      </c>
      <c r="G124" s="70">
        <f t="shared" si="98"/>
        <v>0</v>
      </c>
      <c r="H124" s="6">
        <f t="shared" si="99"/>
        <v>0.05</v>
      </c>
      <c r="I124" s="26">
        <f t="shared" si="124"/>
        <v>-0.14437095526227425</v>
      </c>
      <c r="J124" s="30">
        <f t="shared" si="106"/>
        <v>0.296330048929624</v>
      </c>
      <c r="K124" s="27">
        <f t="shared" si="78"/>
        <v>490000000</v>
      </c>
      <c r="L124" s="28">
        <f t="shared" si="125"/>
        <v>0</v>
      </c>
      <c r="M124" s="28">
        <f t="shared" si="79"/>
        <v>15000000</v>
      </c>
      <c r="N124" s="28">
        <f t="shared" si="126"/>
        <v>525000</v>
      </c>
      <c r="O124" s="28">
        <f t="shared" si="107"/>
        <v>15000000</v>
      </c>
      <c r="P124" s="28">
        <f t="shared" si="127"/>
        <v>600000</v>
      </c>
      <c r="Q124" s="28">
        <f t="shared" si="108"/>
        <v>35097313.27965236</v>
      </c>
      <c r="R124" s="28">
        <f t="shared" si="128"/>
        <v>1579379.097584356</v>
      </c>
      <c r="S124" s="28">
        <f t="shared" si="109"/>
        <v>0</v>
      </c>
      <c r="T124" s="28">
        <f t="shared" si="129"/>
        <v>0</v>
      </c>
      <c r="U124" s="28">
        <f t="shared" si="110"/>
        <v>0</v>
      </c>
      <c r="V124" s="28">
        <f t="shared" si="130"/>
        <v>0</v>
      </c>
      <c r="W124" s="4">
        <f t="shared" si="111"/>
        <v>555097313.2796524</v>
      </c>
      <c r="X124" s="24">
        <f t="shared" si="112"/>
        <v>2704379.097584356</v>
      </c>
      <c r="Y124" s="27">
        <f t="shared" si="113"/>
        <v>0</v>
      </c>
      <c r="Z124" s="28">
        <f t="shared" si="131"/>
        <v>0</v>
      </c>
      <c r="AA124" s="28">
        <f t="shared" si="100"/>
        <v>0</v>
      </c>
      <c r="AB124" s="28">
        <f t="shared" si="114"/>
        <v>0</v>
      </c>
      <c r="AC124" s="28">
        <f t="shared" si="132"/>
        <v>0</v>
      </c>
      <c r="AD124" s="28">
        <f t="shared" si="101"/>
        <v>0</v>
      </c>
      <c r="AE124" s="28">
        <f t="shared" si="115"/>
        <v>0</v>
      </c>
      <c r="AF124" s="28">
        <f t="shared" si="133"/>
        <v>0</v>
      </c>
      <c r="AG124" s="28">
        <f t="shared" si="102"/>
        <v>0</v>
      </c>
      <c r="AH124" s="28">
        <f t="shared" si="116"/>
        <v>4902686.720347643</v>
      </c>
      <c r="AI124" s="28">
        <f t="shared" si="134"/>
        <v>220620.9024156439</v>
      </c>
      <c r="AJ124" s="28">
        <f t="shared" si="103"/>
        <v>303201.77737877594</v>
      </c>
      <c r="AK124" s="28">
        <f t="shared" si="117"/>
        <v>35000000</v>
      </c>
      <c r="AL124" s="28">
        <f t="shared" si="135"/>
        <v>1750000</v>
      </c>
      <c r="AM124" s="28">
        <f t="shared" si="104"/>
        <v>1989540.1416765766</v>
      </c>
      <c r="AN124" s="28">
        <f t="shared" si="118"/>
        <v>0</v>
      </c>
      <c r="AO124" s="28">
        <f t="shared" si="136"/>
        <v>0</v>
      </c>
      <c r="AP124" s="28">
        <f t="shared" si="105"/>
        <v>0</v>
      </c>
      <c r="AQ124" s="4">
        <f t="shared" si="119"/>
        <v>39902686.72034764</v>
      </c>
      <c r="AR124" s="24">
        <f t="shared" si="120"/>
        <v>1970620.902415644</v>
      </c>
      <c r="AS124" s="24">
        <f t="shared" si="121"/>
        <v>2292741.9190553525</v>
      </c>
    </row>
    <row r="125" spans="2:45" ht="12.75">
      <c r="B125" s="33">
        <f t="shared" si="123"/>
        <v>596</v>
      </c>
      <c r="C125" s="23">
        <f t="shared" si="122"/>
        <v>596000000</v>
      </c>
      <c r="D125" s="24">
        <f t="shared" si="95"/>
        <v>-454471.8628626717</v>
      </c>
      <c r="E125" s="24">
        <f t="shared" si="96"/>
        <v>4725000</v>
      </c>
      <c r="F125" s="25">
        <f t="shared" si="97"/>
        <v>556030249.9406266</v>
      </c>
      <c r="G125" s="70">
        <f t="shared" si="98"/>
        <v>0</v>
      </c>
      <c r="H125" s="6">
        <f t="shared" si="99"/>
        <v>0.05</v>
      </c>
      <c r="I125" s="26">
        <f t="shared" si="124"/>
        <v>-0.14437095526227425</v>
      </c>
      <c r="J125" s="30">
        <f t="shared" si="106"/>
        <v>0.296330048929624</v>
      </c>
      <c r="K125" s="27">
        <f t="shared" si="78"/>
        <v>490000000</v>
      </c>
      <c r="L125" s="28">
        <f t="shared" si="125"/>
        <v>0</v>
      </c>
      <c r="M125" s="28">
        <f t="shared" si="79"/>
        <v>15000000</v>
      </c>
      <c r="N125" s="28">
        <f t="shared" si="126"/>
        <v>525000</v>
      </c>
      <c r="O125" s="28">
        <f t="shared" si="107"/>
        <v>15000000</v>
      </c>
      <c r="P125" s="28">
        <f t="shared" si="127"/>
        <v>600000</v>
      </c>
      <c r="Q125" s="28">
        <f t="shared" si="108"/>
        <v>36030249.94062662</v>
      </c>
      <c r="R125" s="28">
        <f t="shared" si="128"/>
        <v>1621361.2473281978</v>
      </c>
      <c r="S125" s="28">
        <f t="shared" si="109"/>
        <v>0</v>
      </c>
      <c r="T125" s="28">
        <f t="shared" si="129"/>
        <v>0</v>
      </c>
      <c r="U125" s="28">
        <f t="shared" si="110"/>
        <v>0</v>
      </c>
      <c r="V125" s="28">
        <f t="shared" si="130"/>
        <v>0</v>
      </c>
      <c r="W125" s="4">
        <f t="shared" si="111"/>
        <v>556030249.9406266</v>
      </c>
      <c r="X125" s="24">
        <f t="shared" si="112"/>
        <v>2746361.2473281976</v>
      </c>
      <c r="Y125" s="27">
        <f t="shared" si="113"/>
        <v>0</v>
      </c>
      <c r="Z125" s="28">
        <f t="shared" si="131"/>
        <v>0</v>
      </c>
      <c r="AA125" s="28">
        <f t="shared" si="100"/>
        <v>0</v>
      </c>
      <c r="AB125" s="28">
        <f t="shared" si="114"/>
        <v>0</v>
      </c>
      <c r="AC125" s="28">
        <f t="shared" si="132"/>
        <v>0</v>
      </c>
      <c r="AD125" s="28">
        <f t="shared" si="101"/>
        <v>0</v>
      </c>
      <c r="AE125" s="28">
        <f t="shared" si="115"/>
        <v>0</v>
      </c>
      <c r="AF125" s="28">
        <f t="shared" si="133"/>
        <v>0</v>
      </c>
      <c r="AG125" s="28">
        <f t="shared" si="102"/>
        <v>0</v>
      </c>
      <c r="AH125" s="28">
        <f t="shared" si="116"/>
        <v>3969750.0593733788</v>
      </c>
      <c r="AI125" s="28">
        <f t="shared" si="134"/>
        <v>178638.75267180204</v>
      </c>
      <c r="AJ125" s="28">
        <f t="shared" si="103"/>
        <v>245505.2387410472</v>
      </c>
      <c r="AK125" s="28">
        <f t="shared" si="117"/>
        <v>36000000</v>
      </c>
      <c r="AL125" s="28">
        <f t="shared" si="135"/>
        <v>1800000</v>
      </c>
      <c r="AM125" s="28">
        <f t="shared" si="104"/>
        <v>2046384.1457244786</v>
      </c>
      <c r="AN125" s="28">
        <f t="shared" si="118"/>
        <v>0</v>
      </c>
      <c r="AO125" s="28">
        <f t="shared" si="136"/>
        <v>0</v>
      </c>
      <c r="AP125" s="28">
        <f t="shared" si="105"/>
        <v>0</v>
      </c>
      <c r="AQ125" s="4">
        <f t="shared" si="119"/>
        <v>39969750.05937338</v>
      </c>
      <c r="AR125" s="24">
        <f t="shared" si="120"/>
        <v>1978638.752671802</v>
      </c>
      <c r="AS125" s="24">
        <f t="shared" si="121"/>
        <v>2291889.384465526</v>
      </c>
    </row>
    <row r="126" spans="2:45" ht="12.75">
      <c r="B126" s="33">
        <f t="shared" si="123"/>
        <v>597</v>
      </c>
      <c r="C126" s="23">
        <f t="shared" si="122"/>
        <v>597000000</v>
      </c>
      <c r="D126" s="24">
        <f t="shared" si="95"/>
        <v>-497306.5471963277</v>
      </c>
      <c r="E126" s="24">
        <f t="shared" si="96"/>
        <v>4775000</v>
      </c>
      <c r="F126" s="25">
        <f t="shared" si="97"/>
        <v>556963186.6016008</v>
      </c>
      <c r="G126" s="70">
        <f t="shared" si="98"/>
        <v>0</v>
      </c>
      <c r="H126" s="6">
        <f t="shared" si="99"/>
        <v>0.05</v>
      </c>
      <c r="I126" s="26">
        <f t="shared" si="124"/>
        <v>-0.14437095526227425</v>
      </c>
      <c r="J126" s="30">
        <f t="shared" si="106"/>
        <v>0.296330048929624</v>
      </c>
      <c r="K126" s="27">
        <f t="shared" si="78"/>
        <v>490000000</v>
      </c>
      <c r="L126" s="28">
        <f t="shared" si="125"/>
        <v>0</v>
      </c>
      <c r="M126" s="28">
        <f t="shared" si="79"/>
        <v>15000000</v>
      </c>
      <c r="N126" s="28">
        <f t="shared" si="126"/>
        <v>525000</v>
      </c>
      <c r="O126" s="28">
        <f t="shared" si="107"/>
        <v>15000000</v>
      </c>
      <c r="P126" s="28">
        <f t="shared" si="127"/>
        <v>600000</v>
      </c>
      <c r="Q126" s="28">
        <f t="shared" si="108"/>
        <v>36963186.601600766</v>
      </c>
      <c r="R126" s="28">
        <f t="shared" si="128"/>
        <v>1663343.3970720344</v>
      </c>
      <c r="S126" s="28">
        <f t="shared" si="109"/>
        <v>0</v>
      </c>
      <c r="T126" s="28">
        <f t="shared" si="129"/>
        <v>0</v>
      </c>
      <c r="U126" s="28">
        <f t="shared" si="110"/>
        <v>0</v>
      </c>
      <c r="V126" s="28">
        <f t="shared" si="130"/>
        <v>0</v>
      </c>
      <c r="W126" s="4">
        <f t="shared" si="111"/>
        <v>556963186.6016008</v>
      </c>
      <c r="X126" s="24">
        <f t="shared" si="112"/>
        <v>2788343.3970720344</v>
      </c>
      <c r="Y126" s="27">
        <f t="shared" si="113"/>
        <v>0</v>
      </c>
      <c r="Z126" s="28">
        <f t="shared" si="131"/>
        <v>0</v>
      </c>
      <c r="AA126" s="28">
        <f t="shared" si="100"/>
        <v>0</v>
      </c>
      <c r="AB126" s="28">
        <f t="shared" si="114"/>
        <v>0</v>
      </c>
      <c r="AC126" s="28">
        <f t="shared" si="132"/>
        <v>0</v>
      </c>
      <c r="AD126" s="28">
        <f t="shared" si="101"/>
        <v>0</v>
      </c>
      <c r="AE126" s="28">
        <f t="shared" si="115"/>
        <v>0</v>
      </c>
      <c r="AF126" s="28">
        <f t="shared" si="133"/>
        <v>0</v>
      </c>
      <c r="AG126" s="28">
        <f t="shared" si="102"/>
        <v>0</v>
      </c>
      <c r="AH126" s="28">
        <f t="shared" si="116"/>
        <v>3036813.398399234</v>
      </c>
      <c r="AI126" s="28">
        <f t="shared" si="134"/>
        <v>136656.60292796552</v>
      </c>
      <c r="AJ126" s="28">
        <f t="shared" si="103"/>
        <v>187808.70010332583</v>
      </c>
      <c r="AK126" s="28">
        <f t="shared" si="117"/>
        <v>37000000</v>
      </c>
      <c r="AL126" s="28">
        <f t="shared" si="135"/>
        <v>1850000</v>
      </c>
      <c r="AM126" s="28">
        <f t="shared" si="104"/>
        <v>2103228.149772381</v>
      </c>
      <c r="AN126" s="28">
        <f t="shared" si="118"/>
        <v>0</v>
      </c>
      <c r="AO126" s="28">
        <f t="shared" si="136"/>
        <v>0</v>
      </c>
      <c r="AP126" s="28">
        <f t="shared" si="105"/>
        <v>0</v>
      </c>
      <c r="AQ126" s="4">
        <f t="shared" si="119"/>
        <v>40036813.398399234</v>
      </c>
      <c r="AR126" s="24">
        <f t="shared" si="120"/>
        <v>1986656.6029279656</v>
      </c>
      <c r="AS126" s="24">
        <f t="shared" si="121"/>
        <v>2291036.8498757067</v>
      </c>
    </row>
    <row r="127" spans="2:45" ht="12.75">
      <c r="B127" s="33">
        <f t="shared" si="123"/>
        <v>598</v>
      </c>
      <c r="C127" s="23">
        <f t="shared" si="122"/>
        <v>598000000</v>
      </c>
      <c r="D127" s="24">
        <f t="shared" si="95"/>
        <v>-540141.2315299963</v>
      </c>
      <c r="E127" s="24">
        <f t="shared" si="96"/>
        <v>4825000</v>
      </c>
      <c r="F127" s="25">
        <f t="shared" si="97"/>
        <v>557896123.262575</v>
      </c>
      <c r="G127" s="70">
        <f t="shared" si="98"/>
        <v>0</v>
      </c>
      <c r="H127" s="6">
        <f t="shared" si="99"/>
        <v>0.05</v>
      </c>
      <c r="I127" s="26">
        <f t="shared" si="124"/>
        <v>-0.14437095526227425</v>
      </c>
      <c r="J127" s="30">
        <f t="shared" si="106"/>
        <v>0.296330048929624</v>
      </c>
      <c r="K127" s="27">
        <f t="shared" si="78"/>
        <v>490000000</v>
      </c>
      <c r="L127" s="28">
        <f t="shared" si="125"/>
        <v>0</v>
      </c>
      <c r="M127" s="28">
        <f t="shared" si="79"/>
        <v>15000000</v>
      </c>
      <c r="N127" s="28">
        <f t="shared" si="126"/>
        <v>525000</v>
      </c>
      <c r="O127" s="28">
        <f t="shared" si="107"/>
        <v>15000000</v>
      </c>
      <c r="P127" s="28">
        <f t="shared" si="127"/>
        <v>600000</v>
      </c>
      <c r="Q127" s="28">
        <f t="shared" si="108"/>
        <v>37896123.26257503</v>
      </c>
      <c r="R127" s="28">
        <f t="shared" si="128"/>
        <v>1705325.5468158764</v>
      </c>
      <c r="S127" s="28">
        <f t="shared" si="109"/>
        <v>0</v>
      </c>
      <c r="T127" s="28">
        <f t="shared" si="129"/>
        <v>0</v>
      </c>
      <c r="U127" s="28">
        <f t="shared" si="110"/>
        <v>0</v>
      </c>
      <c r="V127" s="28">
        <f t="shared" si="130"/>
        <v>0</v>
      </c>
      <c r="W127" s="4">
        <f t="shared" si="111"/>
        <v>557896123.262575</v>
      </c>
      <c r="X127" s="24">
        <f t="shared" si="112"/>
        <v>2830325.5468158764</v>
      </c>
      <c r="Y127" s="27">
        <f t="shared" si="113"/>
        <v>0</v>
      </c>
      <c r="Z127" s="28">
        <f t="shared" si="131"/>
        <v>0</v>
      </c>
      <c r="AA127" s="28">
        <f t="shared" si="100"/>
        <v>0</v>
      </c>
      <c r="AB127" s="28">
        <f t="shared" si="114"/>
        <v>0</v>
      </c>
      <c r="AC127" s="28">
        <f t="shared" si="132"/>
        <v>0</v>
      </c>
      <c r="AD127" s="28">
        <f t="shared" si="101"/>
        <v>0</v>
      </c>
      <c r="AE127" s="28">
        <f t="shared" si="115"/>
        <v>0</v>
      </c>
      <c r="AF127" s="28">
        <f t="shared" si="133"/>
        <v>0</v>
      </c>
      <c r="AG127" s="28">
        <f t="shared" si="102"/>
        <v>0</v>
      </c>
      <c r="AH127" s="28">
        <f t="shared" si="116"/>
        <v>2103876.7374249697</v>
      </c>
      <c r="AI127" s="28">
        <f t="shared" si="134"/>
        <v>94674.45318412363</v>
      </c>
      <c r="AJ127" s="28">
        <f t="shared" si="103"/>
        <v>130112.16146559708</v>
      </c>
      <c r="AK127" s="28">
        <f t="shared" si="117"/>
        <v>38000000</v>
      </c>
      <c r="AL127" s="28">
        <f t="shared" si="135"/>
        <v>1900000</v>
      </c>
      <c r="AM127" s="28">
        <f t="shared" si="104"/>
        <v>2160072.1538202832</v>
      </c>
      <c r="AN127" s="28">
        <f t="shared" si="118"/>
        <v>0</v>
      </c>
      <c r="AO127" s="28">
        <f t="shared" si="136"/>
        <v>0</v>
      </c>
      <c r="AP127" s="28">
        <f t="shared" si="105"/>
        <v>0</v>
      </c>
      <c r="AQ127" s="4">
        <f t="shared" si="119"/>
        <v>40103876.73742497</v>
      </c>
      <c r="AR127" s="24">
        <f t="shared" si="120"/>
        <v>1994674.4531841236</v>
      </c>
      <c r="AS127" s="24">
        <f t="shared" si="121"/>
        <v>2290184.31528588</v>
      </c>
    </row>
    <row r="128" spans="2:45" ht="12.75">
      <c r="B128" s="33">
        <f t="shared" si="123"/>
        <v>599</v>
      </c>
      <c r="C128" s="23">
        <f t="shared" si="122"/>
        <v>599000000</v>
      </c>
      <c r="D128" s="24">
        <f t="shared" si="95"/>
        <v>-582975.9158636518</v>
      </c>
      <c r="E128" s="24">
        <f t="shared" si="96"/>
        <v>4875000</v>
      </c>
      <c r="F128" s="25">
        <f t="shared" si="97"/>
        <v>558829059.9235492</v>
      </c>
      <c r="G128" s="70">
        <f t="shared" si="98"/>
        <v>0</v>
      </c>
      <c r="H128" s="6">
        <f t="shared" si="99"/>
        <v>0.05</v>
      </c>
      <c r="I128" s="26">
        <f t="shared" si="124"/>
        <v>-0.14437095526227425</v>
      </c>
      <c r="J128" s="30">
        <f t="shared" si="106"/>
        <v>0.296330048929624</v>
      </c>
      <c r="K128" s="27">
        <f t="shared" si="78"/>
        <v>490000000</v>
      </c>
      <c r="L128" s="28">
        <f t="shared" si="125"/>
        <v>0</v>
      </c>
      <c r="M128" s="28">
        <f t="shared" si="79"/>
        <v>15000000</v>
      </c>
      <c r="N128" s="28">
        <f t="shared" si="126"/>
        <v>525000</v>
      </c>
      <c r="O128" s="28">
        <f t="shared" si="107"/>
        <v>15000000</v>
      </c>
      <c r="P128" s="28">
        <f t="shared" si="127"/>
        <v>600000</v>
      </c>
      <c r="Q128" s="28">
        <f t="shared" si="108"/>
        <v>38829059.923549175</v>
      </c>
      <c r="R128" s="28">
        <f t="shared" si="128"/>
        <v>1747307.6965597128</v>
      </c>
      <c r="S128" s="28">
        <f t="shared" si="109"/>
        <v>0</v>
      </c>
      <c r="T128" s="28">
        <f t="shared" si="129"/>
        <v>0</v>
      </c>
      <c r="U128" s="28">
        <f t="shared" si="110"/>
        <v>0</v>
      </c>
      <c r="V128" s="28">
        <f t="shared" si="130"/>
        <v>0</v>
      </c>
      <c r="W128" s="4">
        <f t="shared" si="111"/>
        <v>558829059.9235492</v>
      </c>
      <c r="X128" s="24">
        <f t="shared" si="112"/>
        <v>2872307.6965597128</v>
      </c>
      <c r="Y128" s="27">
        <f t="shared" si="113"/>
        <v>0</v>
      </c>
      <c r="Z128" s="28">
        <f t="shared" si="131"/>
        <v>0</v>
      </c>
      <c r="AA128" s="28">
        <f t="shared" si="100"/>
        <v>0</v>
      </c>
      <c r="AB128" s="28">
        <f t="shared" si="114"/>
        <v>0</v>
      </c>
      <c r="AC128" s="28">
        <f t="shared" si="132"/>
        <v>0</v>
      </c>
      <c r="AD128" s="28">
        <f t="shared" si="101"/>
        <v>0</v>
      </c>
      <c r="AE128" s="28">
        <f t="shared" si="115"/>
        <v>0</v>
      </c>
      <c r="AF128" s="28">
        <f t="shared" si="133"/>
        <v>0</v>
      </c>
      <c r="AG128" s="28">
        <f t="shared" si="102"/>
        <v>0</v>
      </c>
      <c r="AH128" s="28">
        <f t="shared" si="116"/>
        <v>1170940.0764508247</v>
      </c>
      <c r="AI128" s="28">
        <f t="shared" si="134"/>
        <v>52692.30344028711</v>
      </c>
      <c r="AJ128" s="28">
        <f t="shared" si="103"/>
        <v>72415.6228278757</v>
      </c>
      <c r="AK128" s="28">
        <f t="shared" si="117"/>
        <v>39000000</v>
      </c>
      <c r="AL128" s="28">
        <f t="shared" si="135"/>
        <v>1950000</v>
      </c>
      <c r="AM128" s="28">
        <f t="shared" si="104"/>
        <v>2216916.157868185</v>
      </c>
      <c r="AN128" s="28">
        <f t="shared" si="118"/>
        <v>0</v>
      </c>
      <c r="AO128" s="28">
        <f t="shared" si="136"/>
        <v>0</v>
      </c>
      <c r="AP128" s="28">
        <f t="shared" si="105"/>
        <v>0</v>
      </c>
      <c r="AQ128" s="4">
        <f t="shared" si="119"/>
        <v>40170940.076450825</v>
      </c>
      <c r="AR128" s="24">
        <f t="shared" si="120"/>
        <v>2002692.303440287</v>
      </c>
      <c r="AS128" s="24">
        <f t="shared" si="121"/>
        <v>2289331.780696061</v>
      </c>
    </row>
    <row r="129" spans="2:45" ht="12.75">
      <c r="B129" s="33">
        <f t="shared" si="123"/>
        <v>600</v>
      </c>
      <c r="C129" s="23">
        <f t="shared" si="122"/>
        <v>600000000</v>
      </c>
      <c r="D129" s="24">
        <f t="shared" si="95"/>
        <v>-625810.6001973203</v>
      </c>
      <c r="E129" s="24">
        <f t="shared" si="96"/>
        <v>4925000</v>
      </c>
      <c r="F129" s="25">
        <f t="shared" si="97"/>
        <v>559761996.5845234</v>
      </c>
      <c r="G129" s="70">
        <f t="shared" si="98"/>
        <v>0</v>
      </c>
      <c r="H129" s="6">
        <f t="shared" si="99"/>
        <v>0.05</v>
      </c>
      <c r="I129" s="26">
        <f t="shared" si="124"/>
        <v>-0.14437095526227425</v>
      </c>
      <c r="J129" s="30">
        <f t="shared" si="106"/>
        <v>0.296330048929624</v>
      </c>
      <c r="K129" s="27">
        <f t="shared" si="78"/>
        <v>490000000</v>
      </c>
      <c r="L129" s="28">
        <f t="shared" si="125"/>
        <v>0</v>
      </c>
      <c r="M129" s="28">
        <f t="shared" si="79"/>
        <v>15000000</v>
      </c>
      <c r="N129" s="28">
        <f t="shared" si="126"/>
        <v>525000</v>
      </c>
      <c r="O129" s="28">
        <f t="shared" si="107"/>
        <v>15000000</v>
      </c>
      <c r="P129" s="28">
        <f t="shared" si="127"/>
        <v>600000</v>
      </c>
      <c r="Q129" s="28">
        <f t="shared" si="108"/>
        <v>39761996.58452344</v>
      </c>
      <c r="R129" s="28">
        <f t="shared" si="128"/>
        <v>1789289.8463035547</v>
      </c>
      <c r="S129" s="28">
        <f t="shared" si="109"/>
        <v>0</v>
      </c>
      <c r="T129" s="28">
        <f t="shared" si="129"/>
        <v>0</v>
      </c>
      <c r="U129" s="28">
        <f t="shared" si="110"/>
        <v>0</v>
      </c>
      <c r="V129" s="28">
        <f t="shared" si="130"/>
        <v>0</v>
      </c>
      <c r="W129" s="4">
        <f t="shared" si="111"/>
        <v>559761996.5845234</v>
      </c>
      <c r="X129" s="24">
        <f t="shared" si="112"/>
        <v>2914289.8463035547</v>
      </c>
      <c r="Y129" s="27">
        <f t="shared" si="113"/>
        <v>0</v>
      </c>
      <c r="Z129" s="28">
        <f t="shared" si="131"/>
        <v>0</v>
      </c>
      <c r="AA129" s="28">
        <f t="shared" si="100"/>
        <v>0</v>
      </c>
      <c r="AB129" s="28">
        <f t="shared" si="114"/>
        <v>0</v>
      </c>
      <c r="AC129" s="28">
        <f t="shared" si="132"/>
        <v>0</v>
      </c>
      <c r="AD129" s="28">
        <f t="shared" si="101"/>
        <v>0</v>
      </c>
      <c r="AE129" s="28">
        <f t="shared" si="115"/>
        <v>0</v>
      </c>
      <c r="AF129" s="28">
        <f t="shared" si="133"/>
        <v>0</v>
      </c>
      <c r="AG129" s="28">
        <f t="shared" si="102"/>
        <v>0</v>
      </c>
      <c r="AH129" s="28">
        <f t="shared" si="116"/>
        <v>238003.4154765606</v>
      </c>
      <c r="AI129" s="28">
        <f t="shared" si="134"/>
        <v>10710.153696445226</v>
      </c>
      <c r="AJ129" s="28">
        <f t="shared" si="103"/>
        <v>14719.08419014696</v>
      </c>
      <c r="AK129" s="28">
        <f t="shared" si="117"/>
        <v>40000000</v>
      </c>
      <c r="AL129" s="28">
        <f t="shared" si="135"/>
        <v>2000000</v>
      </c>
      <c r="AM129" s="28">
        <f t="shared" si="104"/>
        <v>2273760.1619160874</v>
      </c>
      <c r="AN129" s="28">
        <f t="shared" si="118"/>
        <v>0</v>
      </c>
      <c r="AO129" s="28">
        <f t="shared" si="136"/>
        <v>0</v>
      </c>
      <c r="AP129" s="28">
        <f t="shared" si="105"/>
        <v>0</v>
      </c>
      <c r="AQ129" s="4">
        <f t="shared" si="119"/>
        <v>40238003.41547656</v>
      </c>
      <c r="AR129" s="24">
        <f t="shared" si="120"/>
        <v>2010710.1536964453</v>
      </c>
      <c r="AS129" s="24">
        <f t="shared" si="121"/>
        <v>2288479.2461062344</v>
      </c>
    </row>
    <row r="130" spans="2:45" ht="12.75">
      <c r="B130" s="33">
        <f t="shared" si="123"/>
        <v>601</v>
      </c>
      <c r="C130" s="23">
        <f t="shared" si="122"/>
        <v>601000000</v>
      </c>
      <c r="D130" s="24">
        <f t="shared" si="95"/>
        <v>-668645.2845309763</v>
      </c>
      <c r="E130" s="24">
        <f t="shared" si="96"/>
        <v>4975000</v>
      </c>
      <c r="F130" s="25">
        <f t="shared" si="97"/>
        <v>560694933.2454976</v>
      </c>
      <c r="G130" s="70">
        <f t="shared" si="98"/>
        <v>0</v>
      </c>
      <c r="H130" s="6">
        <f t="shared" si="99"/>
        <v>0.05</v>
      </c>
      <c r="I130" s="26">
        <f t="shared" si="124"/>
        <v>-0.14437095526227425</v>
      </c>
      <c r="J130" s="30">
        <f t="shared" si="106"/>
        <v>0.296330048929624</v>
      </c>
      <c r="K130" s="27">
        <f t="shared" si="78"/>
        <v>490000000</v>
      </c>
      <c r="L130" s="28">
        <f t="shared" si="125"/>
        <v>0</v>
      </c>
      <c r="M130" s="28">
        <f t="shared" si="79"/>
        <v>15000000</v>
      </c>
      <c r="N130" s="28">
        <f t="shared" si="126"/>
        <v>525000</v>
      </c>
      <c r="O130" s="28">
        <f t="shared" si="107"/>
        <v>15000000</v>
      </c>
      <c r="P130" s="28">
        <f t="shared" si="127"/>
        <v>600000</v>
      </c>
      <c r="Q130" s="28">
        <f t="shared" si="108"/>
        <v>40000000</v>
      </c>
      <c r="R130" s="28">
        <f t="shared" si="128"/>
        <v>1800000</v>
      </c>
      <c r="S130" s="28">
        <f t="shared" si="109"/>
        <v>694933.2454975843</v>
      </c>
      <c r="T130" s="28">
        <f t="shared" si="129"/>
        <v>34746.66227487922</v>
      </c>
      <c r="U130" s="28">
        <f t="shared" si="110"/>
        <v>0</v>
      </c>
      <c r="V130" s="28">
        <f t="shared" si="130"/>
        <v>0</v>
      </c>
      <c r="W130" s="4">
        <f t="shared" si="111"/>
        <v>560694933.2454976</v>
      </c>
      <c r="X130" s="24">
        <f t="shared" si="112"/>
        <v>2959746.6622748794</v>
      </c>
      <c r="Y130" s="27">
        <f t="shared" si="113"/>
        <v>0</v>
      </c>
      <c r="Z130" s="28">
        <f t="shared" si="131"/>
        <v>0</v>
      </c>
      <c r="AA130" s="28">
        <f t="shared" si="100"/>
        <v>0</v>
      </c>
      <c r="AB130" s="28">
        <f t="shared" si="114"/>
        <v>0</v>
      </c>
      <c r="AC130" s="28">
        <f t="shared" si="132"/>
        <v>0</v>
      </c>
      <c r="AD130" s="28">
        <f t="shared" si="101"/>
        <v>0</v>
      </c>
      <c r="AE130" s="28">
        <f t="shared" si="115"/>
        <v>0</v>
      </c>
      <c r="AF130" s="28">
        <f t="shared" si="133"/>
        <v>0</v>
      </c>
      <c r="AG130" s="28">
        <f t="shared" si="102"/>
        <v>0</v>
      </c>
      <c r="AH130" s="28">
        <f t="shared" si="116"/>
        <v>0</v>
      </c>
      <c r="AI130" s="28">
        <f t="shared" si="134"/>
        <v>0</v>
      </c>
      <c r="AJ130" s="28">
        <f t="shared" si="103"/>
        <v>0</v>
      </c>
      <c r="AK130" s="28">
        <f t="shared" si="117"/>
        <v>40305066.754502416</v>
      </c>
      <c r="AL130" s="28">
        <f t="shared" si="135"/>
        <v>2015253.3377251208</v>
      </c>
      <c r="AM130" s="28">
        <f t="shared" si="104"/>
        <v>2291101.377743903</v>
      </c>
      <c r="AN130" s="28">
        <f t="shared" si="118"/>
        <v>0</v>
      </c>
      <c r="AO130" s="28">
        <f t="shared" si="136"/>
        <v>0</v>
      </c>
      <c r="AP130" s="28">
        <f t="shared" si="105"/>
        <v>0</v>
      </c>
      <c r="AQ130" s="4">
        <f t="shared" si="119"/>
        <v>40305066.754502416</v>
      </c>
      <c r="AR130" s="24">
        <f t="shared" si="120"/>
        <v>2015253.3377251208</v>
      </c>
      <c r="AS130" s="24">
        <f t="shared" si="121"/>
        <v>2291101.377743903</v>
      </c>
    </row>
    <row r="131" spans="2:45" ht="12.75">
      <c r="B131" s="33">
        <f t="shared" si="123"/>
        <v>602</v>
      </c>
      <c r="C131" s="23">
        <f t="shared" si="122"/>
        <v>602000000</v>
      </c>
      <c r="D131" s="24">
        <f t="shared" si="95"/>
        <v>-711479.9688646444</v>
      </c>
      <c r="E131" s="24">
        <f t="shared" si="96"/>
        <v>5025000</v>
      </c>
      <c r="F131" s="25">
        <f t="shared" si="97"/>
        <v>561627869.9064718</v>
      </c>
      <c r="G131" s="70">
        <f t="shared" si="98"/>
        <v>0</v>
      </c>
      <c r="H131" s="6">
        <f t="shared" si="99"/>
        <v>0.05</v>
      </c>
      <c r="I131" s="26">
        <f t="shared" si="124"/>
        <v>-0.14437095526227425</v>
      </c>
      <c r="J131" s="30">
        <f t="shared" si="106"/>
        <v>0.296330048929624</v>
      </c>
      <c r="K131" s="27">
        <f t="shared" si="78"/>
        <v>490000000</v>
      </c>
      <c r="L131" s="28">
        <f t="shared" si="125"/>
        <v>0</v>
      </c>
      <c r="M131" s="28">
        <f t="shared" si="79"/>
        <v>15000000</v>
      </c>
      <c r="N131" s="28">
        <f t="shared" si="126"/>
        <v>525000</v>
      </c>
      <c r="O131" s="28">
        <f t="shared" si="107"/>
        <v>15000000</v>
      </c>
      <c r="P131" s="28">
        <f t="shared" si="127"/>
        <v>600000</v>
      </c>
      <c r="Q131" s="28">
        <f t="shared" si="108"/>
        <v>40000000</v>
      </c>
      <c r="R131" s="28">
        <f t="shared" si="128"/>
        <v>1800000</v>
      </c>
      <c r="S131" s="28">
        <f t="shared" si="109"/>
        <v>1627869.9064718485</v>
      </c>
      <c r="T131" s="28">
        <f t="shared" si="129"/>
        <v>81393.49532359243</v>
      </c>
      <c r="U131" s="28">
        <f t="shared" si="110"/>
        <v>0</v>
      </c>
      <c r="V131" s="28">
        <f t="shared" si="130"/>
        <v>0</v>
      </c>
      <c r="W131" s="4">
        <f t="shared" si="111"/>
        <v>561627869.9064718</v>
      </c>
      <c r="X131" s="24">
        <f t="shared" si="112"/>
        <v>3006393.4953235923</v>
      </c>
      <c r="Y131" s="27">
        <f t="shared" si="113"/>
        <v>0</v>
      </c>
      <c r="Z131" s="28">
        <f t="shared" si="131"/>
        <v>0</v>
      </c>
      <c r="AA131" s="28">
        <f t="shared" si="100"/>
        <v>0</v>
      </c>
      <c r="AB131" s="28">
        <f t="shared" si="114"/>
        <v>0</v>
      </c>
      <c r="AC131" s="28">
        <f t="shared" si="132"/>
        <v>0</v>
      </c>
      <c r="AD131" s="28">
        <f t="shared" si="101"/>
        <v>0</v>
      </c>
      <c r="AE131" s="28">
        <f t="shared" si="115"/>
        <v>0</v>
      </c>
      <c r="AF131" s="28">
        <f t="shared" si="133"/>
        <v>0</v>
      </c>
      <c r="AG131" s="28">
        <f t="shared" si="102"/>
        <v>0</v>
      </c>
      <c r="AH131" s="28">
        <f t="shared" si="116"/>
        <v>0</v>
      </c>
      <c r="AI131" s="28">
        <f t="shared" si="134"/>
        <v>0</v>
      </c>
      <c r="AJ131" s="28">
        <f t="shared" si="103"/>
        <v>0</v>
      </c>
      <c r="AK131" s="28">
        <f t="shared" si="117"/>
        <v>40372130.09352815</v>
      </c>
      <c r="AL131" s="28">
        <f t="shared" si="135"/>
        <v>2018606.5046764077</v>
      </c>
      <c r="AM131" s="28">
        <f t="shared" si="104"/>
        <v>2294913.526458948</v>
      </c>
      <c r="AN131" s="28">
        <f t="shared" si="118"/>
        <v>0</v>
      </c>
      <c r="AO131" s="28">
        <f t="shared" si="136"/>
        <v>0</v>
      </c>
      <c r="AP131" s="28">
        <f t="shared" si="105"/>
        <v>0</v>
      </c>
      <c r="AQ131" s="4">
        <f t="shared" si="119"/>
        <v>40372130.09352815</v>
      </c>
      <c r="AR131" s="24">
        <f t="shared" si="120"/>
        <v>2018606.5046764077</v>
      </c>
      <c r="AS131" s="24">
        <f t="shared" si="121"/>
        <v>2294913.526458948</v>
      </c>
    </row>
    <row r="132" spans="2:45" ht="12.75">
      <c r="B132" s="33">
        <f t="shared" si="123"/>
        <v>603</v>
      </c>
      <c r="C132" s="23">
        <f t="shared" si="122"/>
        <v>603000000</v>
      </c>
      <c r="D132" s="24">
        <f t="shared" si="95"/>
        <v>-754314.6531983004</v>
      </c>
      <c r="E132" s="24">
        <f t="shared" si="96"/>
        <v>5075000</v>
      </c>
      <c r="F132" s="25">
        <f t="shared" si="97"/>
        <v>562560806.567446</v>
      </c>
      <c r="G132" s="70">
        <f t="shared" si="98"/>
        <v>0</v>
      </c>
      <c r="H132" s="6">
        <f t="shared" si="99"/>
        <v>0.05</v>
      </c>
      <c r="I132" s="26">
        <f t="shared" si="124"/>
        <v>-0.14437095526227425</v>
      </c>
      <c r="J132" s="30">
        <f t="shared" si="106"/>
        <v>0.296330048929624</v>
      </c>
      <c r="K132" s="27">
        <f t="shared" si="78"/>
        <v>490000000</v>
      </c>
      <c r="L132" s="28">
        <f t="shared" si="125"/>
        <v>0</v>
      </c>
      <c r="M132" s="28">
        <f t="shared" si="79"/>
        <v>15000000</v>
      </c>
      <c r="N132" s="28">
        <f t="shared" si="126"/>
        <v>525000</v>
      </c>
      <c r="O132" s="28">
        <f t="shared" si="107"/>
        <v>15000000</v>
      </c>
      <c r="P132" s="28">
        <f t="shared" si="127"/>
        <v>600000</v>
      </c>
      <c r="Q132" s="28">
        <f t="shared" si="108"/>
        <v>40000000</v>
      </c>
      <c r="R132" s="28">
        <f t="shared" si="128"/>
        <v>1800000</v>
      </c>
      <c r="S132" s="28">
        <f t="shared" si="109"/>
        <v>2560806.5674459934</v>
      </c>
      <c r="T132" s="28">
        <f t="shared" si="129"/>
        <v>128040.32837229967</v>
      </c>
      <c r="U132" s="28">
        <f t="shared" si="110"/>
        <v>0</v>
      </c>
      <c r="V132" s="28">
        <f t="shared" si="130"/>
        <v>0</v>
      </c>
      <c r="W132" s="4">
        <f t="shared" si="111"/>
        <v>562560806.567446</v>
      </c>
      <c r="X132" s="24">
        <f t="shared" si="112"/>
        <v>3053040.3283722997</v>
      </c>
      <c r="Y132" s="27">
        <f t="shared" si="113"/>
        <v>0</v>
      </c>
      <c r="Z132" s="28">
        <f t="shared" si="131"/>
        <v>0</v>
      </c>
      <c r="AA132" s="28">
        <f t="shared" si="100"/>
        <v>0</v>
      </c>
      <c r="AB132" s="28">
        <f t="shared" si="114"/>
        <v>0</v>
      </c>
      <c r="AC132" s="28">
        <f t="shared" si="132"/>
        <v>0</v>
      </c>
      <c r="AD132" s="28">
        <f t="shared" si="101"/>
        <v>0</v>
      </c>
      <c r="AE132" s="28">
        <f t="shared" si="115"/>
        <v>0</v>
      </c>
      <c r="AF132" s="28">
        <f t="shared" si="133"/>
        <v>0</v>
      </c>
      <c r="AG132" s="28">
        <f t="shared" si="102"/>
        <v>0</v>
      </c>
      <c r="AH132" s="28">
        <f t="shared" si="116"/>
        <v>0</v>
      </c>
      <c r="AI132" s="28">
        <f t="shared" si="134"/>
        <v>0</v>
      </c>
      <c r="AJ132" s="28">
        <f t="shared" si="103"/>
        <v>0</v>
      </c>
      <c r="AK132" s="28">
        <f t="shared" si="117"/>
        <v>40439193.43255401</v>
      </c>
      <c r="AL132" s="28">
        <f t="shared" si="135"/>
        <v>2021959.6716277003</v>
      </c>
      <c r="AM132" s="28">
        <f t="shared" si="104"/>
        <v>2298725.6751739993</v>
      </c>
      <c r="AN132" s="28">
        <f t="shared" si="118"/>
        <v>0</v>
      </c>
      <c r="AO132" s="28">
        <f t="shared" si="136"/>
        <v>0</v>
      </c>
      <c r="AP132" s="28">
        <f t="shared" si="105"/>
        <v>0</v>
      </c>
      <c r="AQ132" s="4">
        <f t="shared" si="119"/>
        <v>40439193.43255401</v>
      </c>
      <c r="AR132" s="24">
        <f t="shared" si="120"/>
        <v>2021959.6716277003</v>
      </c>
      <c r="AS132" s="24">
        <f t="shared" si="121"/>
        <v>2298725.6751739993</v>
      </c>
    </row>
    <row r="133" spans="2:45" ht="12.75">
      <c r="B133" s="33">
        <f t="shared" si="123"/>
        <v>604</v>
      </c>
      <c r="C133" s="23">
        <f t="shared" si="122"/>
        <v>604000000</v>
      </c>
      <c r="D133" s="24">
        <f t="shared" si="95"/>
        <v>-797149.3375319559</v>
      </c>
      <c r="E133" s="24">
        <f t="shared" si="96"/>
        <v>5125000</v>
      </c>
      <c r="F133" s="25">
        <f t="shared" si="97"/>
        <v>563493743.2284201</v>
      </c>
      <c r="G133" s="70">
        <f t="shared" si="98"/>
        <v>0</v>
      </c>
      <c r="H133" s="6">
        <f t="shared" si="99"/>
        <v>0.05</v>
      </c>
      <c r="I133" s="26">
        <f t="shared" si="124"/>
        <v>-0.14437095526227425</v>
      </c>
      <c r="J133" s="30">
        <f t="shared" si="106"/>
        <v>0.296330048929624</v>
      </c>
      <c r="K133" s="27">
        <f t="shared" si="78"/>
        <v>490000000</v>
      </c>
      <c r="L133" s="28">
        <f t="shared" si="125"/>
        <v>0</v>
      </c>
      <c r="M133" s="28">
        <f t="shared" si="79"/>
        <v>15000000</v>
      </c>
      <c r="N133" s="28">
        <f t="shared" si="126"/>
        <v>525000</v>
      </c>
      <c r="O133" s="28">
        <f t="shared" si="107"/>
        <v>15000000</v>
      </c>
      <c r="P133" s="28">
        <f t="shared" si="127"/>
        <v>600000</v>
      </c>
      <c r="Q133" s="28">
        <f t="shared" si="108"/>
        <v>40000000</v>
      </c>
      <c r="R133" s="28">
        <f t="shared" si="128"/>
        <v>1800000</v>
      </c>
      <c r="S133" s="28">
        <f t="shared" si="109"/>
        <v>3493743.2284201384</v>
      </c>
      <c r="T133" s="28">
        <f t="shared" si="129"/>
        <v>174687.16142100692</v>
      </c>
      <c r="U133" s="28">
        <f t="shared" si="110"/>
        <v>0</v>
      </c>
      <c r="V133" s="28">
        <f t="shared" si="130"/>
        <v>0</v>
      </c>
      <c r="W133" s="4">
        <f t="shared" si="111"/>
        <v>563493743.2284201</v>
      </c>
      <c r="X133" s="24">
        <f t="shared" si="112"/>
        <v>3099687.161421007</v>
      </c>
      <c r="Y133" s="27">
        <f t="shared" si="113"/>
        <v>0</v>
      </c>
      <c r="Z133" s="28">
        <f t="shared" si="131"/>
        <v>0</v>
      </c>
      <c r="AA133" s="28">
        <f t="shared" si="100"/>
        <v>0</v>
      </c>
      <c r="AB133" s="28">
        <f t="shared" si="114"/>
        <v>0</v>
      </c>
      <c r="AC133" s="28">
        <f t="shared" si="132"/>
        <v>0</v>
      </c>
      <c r="AD133" s="28">
        <f t="shared" si="101"/>
        <v>0</v>
      </c>
      <c r="AE133" s="28">
        <f t="shared" si="115"/>
        <v>0</v>
      </c>
      <c r="AF133" s="28">
        <f t="shared" si="133"/>
        <v>0</v>
      </c>
      <c r="AG133" s="28">
        <f t="shared" si="102"/>
        <v>0</v>
      </c>
      <c r="AH133" s="28">
        <f t="shared" si="116"/>
        <v>0</v>
      </c>
      <c r="AI133" s="28">
        <f t="shared" si="134"/>
        <v>0</v>
      </c>
      <c r="AJ133" s="28">
        <f t="shared" si="103"/>
        <v>0</v>
      </c>
      <c r="AK133" s="28">
        <f t="shared" si="117"/>
        <v>40506256.77157986</v>
      </c>
      <c r="AL133" s="28">
        <f t="shared" si="135"/>
        <v>2025312.8385789932</v>
      </c>
      <c r="AM133" s="28">
        <f t="shared" si="104"/>
        <v>2302537.823889051</v>
      </c>
      <c r="AN133" s="28">
        <f t="shared" si="118"/>
        <v>0</v>
      </c>
      <c r="AO133" s="28">
        <f t="shared" si="136"/>
        <v>0</v>
      </c>
      <c r="AP133" s="28">
        <f t="shared" si="105"/>
        <v>0</v>
      </c>
      <c r="AQ133" s="4">
        <f t="shared" si="119"/>
        <v>40506256.77157986</v>
      </c>
      <c r="AR133" s="24">
        <f t="shared" si="120"/>
        <v>2025312.8385789932</v>
      </c>
      <c r="AS133" s="24">
        <f t="shared" si="121"/>
        <v>2302537.823889051</v>
      </c>
    </row>
    <row r="134" spans="2:45" ht="12.75">
      <c r="B134" s="33">
        <f t="shared" si="123"/>
        <v>605</v>
      </c>
      <c r="C134" s="23">
        <f t="shared" si="122"/>
        <v>605000000</v>
      </c>
      <c r="D134" s="24">
        <f t="shared" si="95"/>
        <v>-839984.021865624</v>
      </c>
      <c r="E134" s="24">
        <f t="shared" si="96"/>
        <v>5175000</v>
      </c>
      <c r="F134" s="25">
        <f t="shared" si="97"/>
        <v>564426679.8893944</v>
      </c>
      <c r="G134" s="70">
        <f t="shared" si="98"/>
        <v>0</v>
      </c>
      <c r="H134" s="6">
        <f t="shared" si="99"/>
        <v>0.05</v>
      </c>
      <c r="I134" s="26">
        <f t="shared" si="124"/>
        <v>-0.14437095526227425</v>
      </c>
      <c r="J134" s="30">
        <f t="shared" si="106"/>
        <v>0.296330048929624</v>
      </c>
      <c r="K134" s="27">
        <f t="shared" si="78"/>
        <v>490000000</v>
      </c>
      <c r="L134" s="28">
        <f t="shared" si="125"/>
        <v>0</v>
      </c>
      <c r="M134" s="28">
        <f t="shared" si="79"/>
        <v>15000000</v>
      </c>
      <c r="N134" s="28">
        <f t="shared" si="126"/>
        <v>525000</v>
      </c>
      <c r="O134" s="28">
        <f t="shared" si="107"/>
        <v>15000000</v>
      </c>
      <c r="P134" s="28">
        <f t="shared" si="127"/>
        <v>600000</v>
      </c>
      <c r="Q134" s="28">
        <f t="shared" si="108"/>
        <v>40000000</v>
      </c>
      <c r="R134" s="28">
        <f t="shared" si="128"/>
        <v>1800000</v>
      </c>
      <c r="S134" s="28">
        <f t="shared" si="109"/>
        <v>4426679.8893944025</v>
      </c>
      <c r="T134" s="28">
        <f t="shared" si="129"/>
        <v>221333.99446972014</v>
      </c>
      <c r="U134" s="28">
        <f t="shared" si="110"/>
        <v>0</v>
      </c>
      <c r="V134" s="28">
        <f t="shared" si="130"/>
        <v>0</v>
      </c>
      <c r="W134" s="4">
        <f t="shared" si="111"/>
        <v>564426679.8893944</v>
      </c>
      <c r="X134" s="24">
        <f t="shared" si="112"/>
        <v>3146333.99446972</v>
      </c>
      <c r="Y134" s="27">
        <f t="shared" si="113"/>
        <v>0</v>
      </c>
      <c r="Z134" s="28">
        <f t="shared" si="131"/>
        <v>0</v>
      </c>
      <c r="AA134" s="28">
        <f t="shared" si="100"/>
        <v>0</v>
      </c>
      <c r="AB134" s="28">
        <f t="shared" si="114"/>
        <v>0</v>
      </c>
      <c r="AC134" s="28">
        <f t="shared" si="132"/>
        <v>0</v>
      </c>
      <c r="AD134" s="28">
        <f t="shared" si="101"/>
        <v>0</v>
      </c>
      <c r="AE134" s="28">
        <f t="shared" si="115"/>
        <v>0</v>
      </c>
      <c r="AF134" s="28">
        <f t="shared" si="133"/>
        <v>0</v>
      </c>
      <c r="AG134" s="28">
        <f t="shared" si="102"/>
        <v>0</v>
      </c>
      <c r="AH134" s="28">
        <f t="shared" si="116"/>
        <v>0</v>
      </c>
      <c r="AI134" s="28">
        <f t="shared" si="134"/>
        <v>0</v>
      </c>
      <c r="AJ134" s="28">
        <f t="shared" si="103"/>
        <v>0</v>
      </c>
      <c r="AK134" s="28">
        <f t="shared" si="117"/>
        <v>40573320.1106056</v>
      </c>
      <c r="AL134" s="28">
        <f t="shared" si="135"/>
        <v>2028666.00553028</v>
      </c>
      <c r="AM134" s="28">
        <f t="shared" si="104"/>
        <v>2306349.972604096</v>
      </c>
      <c r="AN134" s="28">
        <f t="shared" si="118"/>
        <v>0</v>
      </c>
      <c r="AO134" s="28">
        <f t="shared" si="136"/>
        <v>0</v>
      </c>
      <c r="AP134" s="28">
        <f t="shared" si="105"/>
        <v>0</v>
      </c>
      <c r="AQ134" s="4">
        <f t="shared" si="119"/>
        <v>40573320.1106056</v>
      </c>
      <c r="AR134" s="24">
        <f t="shared" si="120"/>
        <v>2028666.00553028</v>
      </c>
      <c r="AS134" s="24">
        <f t="shared" si="121"/>
        <v>2306349.972604096</v>
      </c>
    </row>
    <row r="135" spans="2:45" ht="12.75">
      <c r="B135" s="33">
        <f t="shared" si="123"/>
        <v>606</v>
      </c>
      <c r="C135" s="23">
        <f t="shared" si="122"/>
        <v>606000000</v>
      </c>
      <c r="D135" s="24">
        <f t="shared" si="95"/>
        <v>-882818.70619928</v>
      </c>
      <c r="E135" s="24">
        <f t="shared" si="96"/>
        <v>5225000</v>
      </c>
      <c r="F135" s="25">
        <f t="shared" si="97"/>
        <v>565359616.5503685</v>
      </c>
      <c r="G135" s="70">
        <f t="shared" si="98"/>
        <v>0</v>
      </c>
      <c r="H135" s="6">
        <f t="shared" si="99"/>
        <v>0.05</v>
      </c>
      <c r="I135" s="26">
        <f t="shared" si="124"/>
        <v>-0.14437095526227425</v>
      </c>
      <c r="J135" s="30">
        <f t="shared" si="106"/>
        <v>0.296330048929624</v>
      </c>
      <c r="K135" s="27">
        <f t="shared" si="78"/>
        <v>490000000</v>
      </c>
      <c r="L135" s="28">
        <f t="shared" si="125"/>
        <v>0</v>
      </c>
      <c r="M135" s="28">
        <f t="shared" si="79"/>
        <v>15000000</v>
      </c>
      <c r="N135" s="28">
        <f t="shared" si="126"/>
        <v>525000</v>
      </c>
      <c r="O135" s="28">
        <f t="shared" si="107"/>
        <v>15000000</v>
      </c>
      <c r="P135" s="28">
        <f t="shared" si="127"/>
        <v>600000</v>
      </c>
      <c r="Q135" s="28">
        <f t="shared" si="108"/>
        <v>40000000</v>
      </c>
      <c r="R135" s="28">
        <f t="shared" si="128"/>
        <v>1800000</v>
      </c>
      <c r="S135" s="28">
        <f t="shared" si="109"/>
        <v>5359616.550368547</v>
      </c>
      <c r="T135" s="28">
        <f t="shared" si="129"/>
        <v>267980.8275184274</v>
      </c>
      <c r="U135" s="28">
        <f t="shared" si="110"/>
        <v>0</v>
      </c>
      <c r="V135" s="28">
        <f t="shared" si="130"/>
        <v>0</v>
      </c>
      <c r="W135" s="4">
        <f t="shared" si="111"/>
        <v>565359616.5503685</v>
      </c>
      <c r="X135" s="24">
        <f t="shared" si="112"/>
        <v>3192980.8275184273</v>
      </c>
      <c r="Y135" s="27">
        <f t="shared" si="113"/>
        <v>0</v>
      </c>
      <c r="Z135" s="28">
        <f t="shared" si="131"/>
        <v>0</v>
      </c>
      <c r="AA135" s="28">
        <f t="shared" si="100"/>
        <v>0</v>
      </c>
      <c r="AB135" s="28">
        <f t="shared" si="114"/>
        <v>0</v>
      </c>
      <c r="AC135" s="28">
        <f t="shared" si="132"/>
        <v>0</v>
      </c>
      <c r="AD135" s="28">
        <f t="shared" si="101"/>
        <v>0</v>
      </c>
      <c r="AE135" s="28">
        <f t="shared" si="115"/>
        <v>0</v>
      </c>
      <c r="AF135" s="28">
        <f t="shared" si="133"/>
        <v>0</v>
      </c>
      <c r="AG135" s="28">
        <f t="shared" si="102"/>
        <v>0</v>
      </c>
      <c r="AH135" s="28">
        <f t="shared" si="116"/>
        <v>0</v>
      </c>
      <c r="AI135" s="28">
        <f t="shared" si="134"/>
        <v>0</v>
      </c>
      <c r="AJ135" s="28">
        <f t="shared" si="103"/>
        <v>0</v>
      </c>
      <c r="AK135" s="28">
        <f t="shared" si="117"/>
        <v>40640383.44963145</v>
      </c>
      <c r="AL135" s="28">
        <f t="shared" si="135"/>
        <v>2032019.1724815727</v>
      </c>
      <c r="AM135" s="28">
        <f t="shared" si="104"/>
        <v>2310162.1213191473</v>
      </c>
      <c r="AN135" s="28">
        <f t="shared" si="118"/>
        <v>0</v>
      </c>
      <c r="AO135" s="28">
        <f t="shared" si="136"/>
        <v>0</v>
      </c>
      <c r="AP135" s="28">
        <f t="shared" si="105"/>
        <v>0</v>
      </c>
      <c r="AQ135" s="4">
        <f t="shared" si="119"/>
        <v>40640383.44963145</v>
      </c>
      <c r="AR135" s="24">
        <f t="shared" si="120"/>
        <v>2032019.1724815727</v>
      </c>
      <c r="AS135" s="24">
        <f t="shared" si="121"/>
        <v>2310162.1213191473</v>
      </c>
    </row>
    <row r="136" spans="2:45" ht="12.75">
      <c r="B136" s="33">
        <f t="shared" si="123"/>
        <v>607</v>
      </c>
      <c r="C136" s="23">
        <f t="shared" si="122"/>
        <v>607000000</v>
      </c>
      <c r="D136" s="24">
        <f t="shared" si="95"/>
        <v>-925653.3905329485</v>
      </c>
      <c r="E136" s="24">
        <f t="shared" si="96"/>
        <v>5275000</v>
      </c>
      <c r="F136" s="25">
        <f t="shared" si="97"/>
        <v>566292553.2113428</v>
      </c>
      <c r="G136" s="70">
        <f t="shared" si="98"/>
        <v>0</v>
      </c>
      <c r="H136" s="6">
        <f t="shared" si="99"/>
        <v>0.05</v>
      </c>
      <c r="I136" s="26">
        <f t="shared" si="124"/>
        <v>-0.14437095526227425</v>
      </c>
      <c r="J136" s="30">
        <f t="shared" si="106"/>
        <v>0.296330048929624</v>
      </c>
      <c r="K136" s="27">
        <f t="shared" si="78"/>
        <v>490000000</v>
      </c>
      <c r="L136" s="28">
        <f t="shared" si="125"/>
        <v>0</v>
      </c>
      <c r="M136" s="28">
        <f t="shared" si="79"/>
        <v>15000000</v>
      </c>
      <c r="N136" s="28">
        <f t="shared" si="126"/>
        <v>525000</v>
      </c>
      <c r="O136" s="28">
        <f t="shared" si="107"/>
        <v>15000000</v>
      </c>
      <c r="P136" s="28">
        <f t="shared" si="127"/>
        <v>600000</v>
      </c>
      <c r="Q136" s="28">
        <f t="shared" si="108"/>
        <v>40000000</v>
      </c>
      <c r="R136" s="28">
        <f t="shared" si="128"/>
        <v>1800000</v>
      </c>
      <c r="S136" s="28">
        <f t="shared" si="109"/>
        <v>6292553.211342812</v>
      </c>
      <c r="T136" s="28">
        <f t="shared" si="129"/>
        <v>314627.6605671406</v>
      </c>
      <c r="U136" s="28">
        <f t="shared" si="110"/>
        <v>0</v>
      </c>
      <c r="V136" s="28">
        <f t="shared" si="130"/>
        <v>0</v>
      </c>
      <c r="W136" s="4">
        <f t="shared" si="111"/>
        <v>566292553.2113428</v>
      </c>
      <c r="X136" s="24">
        <f t="shared" si="112"/>
        <v>3239627.6605671407</v>
      </c>
      <c r="Y136" s="27">
        <f t="shared" si="113"/>
        <v>0</v>
      </c>
      <c r="Z136" s="28">
        <f t="shared" si="131"/>
        <v>0</v>
      </c>
      <c r="AA136" s="28">
        <f t="shared" si="100"/>
        <v>0</v>
      </c>
      <c r="AB136" s="28">
        <f t="shared" si="114"/>
        <v>0</v>
      </c>
      <c r="AC136" s="28">
        <f t="shared" si="132"/>
        <v>0</v>
      </c>
      <c r="AD136" s="28">
        <f t="shared" si="101"/>
        <v>0</v>
      </c>
      <c r="AE136" s="28">
        <f t="shared" si="115"/>
        <v>0</v>
      </c>
      <c r="AF136" s="28">
        <f t="shared" si="133"/>
        <v>0</v>
      </c>
      <c r="AG136" s="28">
        <f t="shared" si="102"/>
        <v>0</v>
      </c>
      <c r="AH136" s="28">
        <f t="shared" si="116"/>
        <v>0</v>
      </c>
      <c r="AI136" s="28">
        <f t="shared" si="134"/>
        <v>0</v>
      </c>
      <c r="AJ136" s="28">
        <f t="shared" si="103"/>
        <v>0</v>
      </c>
      <c r="AK136" s="28">
        <f t="shared" si="117"/>
        <v>40707446.78865719</v>
      </c>
      <c r="AL136" s="28">
        <f t="shared" si="135"/>
        <v>2035372.3394328596</v>
      </c>
      <c r="AM136" s="28">
        <f t="shared" si="104"/>
        <v>2313974.270034192</v>
      </c>
      <c r="AN136" s="28">
        <f t="shared" si="118"/>
        <v>0</v>
      </c>
      <c r="AO136" s="28">
        <f t="shared" si="136"/>
        <v>0</v>
      </c>
      <c r="AP136" s="28">
        <f t="shared" si="105"/>
        <v>0</v>
      </c>
      <c r="AQ136" s="4">
        <f t="shared" si="119"/>
        <v>40707446.78865719</v>
      </c>
      <c r="AR136" s="24">
        <f t="shared" si="120"/>
        <v>2035372.3394328596</v>
      </c>
      <c r="AS136" s="24">
        <f t="shared" si="121"/>
        <v>2313974.270034192</v>
      </c>
    </row>
    <row r="137" spans="2:45" ht="12.75">
      <c r="B137" s="33">
        <f t="shared" si="123"/>
        <v>608</v>
      </c>
      <c r="C137" s="23">
        <f t="shared" si="122"/>
        <v>608000000</v>
      </c>
      <c r="D137" s="24">
        <f t="shared" si="95"/>
        <v>-968488.0748666166</v>
      </c>
      <c r="E137" s="24">
        <f t="shared" si="96"/>
        <v>5325000</v>
      </c>
      <c r="F137" s="25">
        <f t="shared" si="97"/>
        <v>567225489.8723171</v>
      </c>
      <c r="G137" s="70">
        <f t="shared" si="98"/>
        <v>0</v>
      </c>
      <c r="H137" s="6">
        <f t="shared" si="99"/>
        <v>0.05</v>
      </c>
      <c r="I137" s="26">
        <f t="shared" si="124"/>
        <v>-0.14437095526227425</v>
      </c>
      <c r="J137" s="30">
        <f t="shared" si="106"/>
        <v>0.296330048929624</v>
      </c>
      <c r="K137" s="27">
        <f t="shared" si="78"/>
        <v>490000000</v>
      </c>
      <c r="L137" s="28">
        <f t="shared" si="125"/>
        <v>0</v>
      </c>
      <c r="M137" s="28">
        <f t="shared" si="79"/>
        <v>15000000</v>
      </c>
      <c r="N137" s="28">
        <f t="shared" si="126"/>
        <v>525000</v>
      </c>
      <c r="O137" s="28">
        <f t="shared" si="107"/>
        <v>15000000</v>
      </c>
      <c r="P137" s="28">
        <f t="shared" si="127"/>
        <v>600000</v>
      </c>
      <c r="Q137" s="28">
        <f t="shared" si="108"/>
        <v>40000000</v>
      </c>
      <c r="R137" s="28">
        <f t="shared" si="128"/>
        <v>1800000</v>
      </c>
      <c r="S137" s="28">
        <f t="shared" si="109"/>
        <v>7225489.872317076</v>
      </c>
      <c r="T137" s="28">
        <f t="shared" si="129"/>
        <v>361274.49361585383</v>
      </c>
      <c r="U137" s="28">
        <f t="shared" si="110"/>
        <v>0</v>
      </c>
      <c r="V137" s="28">
        <f t="shared" si="130"/>
        <v>0</v>
      </c>
      <c r="W137" s="4">
        <f t="shared" si="111"/>
        <v>567225489.8723171</v>
      </c>
      <c r="X137" s="24">
        <f t="shared" si="112"/>
        <v>3286274.4936158536</v>
      </c>
      <c r="Y137" s="27">
        <f t="shared" si="113"/>
        <v>0</v>
      </c>
      <c r="Z137" s="28">
        <f t="shared" si="131"/>
        <v>0</v>
      </c>
      <c r="AA137" s="28">
        <f t="shared" si="100"/>
        <v>0</v>
      </c>
      <c r="AB137" s="28">
        <f t="shared" si="114"/>
        <v>0</v>
      </c>
      <c r="AC137" s="28">
        <f t="shared" si="132"/>
        <v>0</v>
      </c>
      <c r="AD137" s="28">
        <f t="shared" si="101"/>
        <v>0</v>
      </c>
      <c r="AE137" s="28">
        <f t="shared" si="115"/>
        <v>0</v>
      </c>
      <c r="AF137" s="28">
        <f t="shared" si="133"/>
        <v>0</v>
      </c>
      <c r="AG137" s="28">
        <f t="shared" si="102"/>
        <v>0</v>
      </c>
      <c r="AH137" s="28">
        <f t="shared" si="116"/>
        <v>0</v>
      </c>
      <c r="AI137" s="28">
        <f t="shared" si="134"/>
        <v>0</v>
      </c>
      <c r="AJ137" s="28">
        <f t="shared" si="103"/>
        <v>0</v>
      </c>
      <c r="AK137" s="28">
        <f t="shared" si="117"/>
        <v>40774510.127682924</v>
      </c>
      <c r="AL137" s="28">
        <f t="shared" si="135"/>
        <v>2038725.5063841464</v>
      </c>
      <c r="AM137" s="28">
        <f t="shared" si="104"/>
        <v>2317786.418749237</v>
      </c>
      <c r="AN137" s="28">
        <f t="shared" si="118"/>
        <v>0</v>
      </c>
      <c r="AO137" s="28">
        <f t="shared" si="136"/>
        <v>0</v>
      </c>
      <c r="AP137" s="28">
        <f t="shared" si="105"/>
        <v>0</v>
      </c>
      <c r="AQ137" s="4">
        <f t="shared" si="119"/>
        <v>40774510.127682924</v>
      </c>
      <c r="AR137" s="24">
        <f t="shared" si="120"/>
        <v>2038725.5063841464</v>
      </c>
      <c r="AS137" s="24">
        <f t="shared" si="121"/>
        <v>2317786.418749237</v>
      </c>
    </row>
    <row r="138" spans="2:45" ht="12.75">
      <c r="B138" s="33">
        <f t="shared" si="123"/>
        <v>609</v>
      </c>
      <c r="C138" s="23">
        <f t="shared" si="122"/>
        <v>609000000</v>
      </c>
      <c r="D138" s="24">
        <f t="shared" si="95"/>
        <v>-1011322.7592002852</v>
      </c>
      <c r="E138" s="24">
        <f t="shared" si="96"/>
        <v>5375000</v>
      </c>
      <c r="F138" s="25">
        <f t="shared" si="97"/>
        <v>568158426.5332913</v>
      </c>
      <c r="G138" s="70">
        <f t="shared" si="98"/>
        <v>0</v>
      </c>
      <c r="H138" s="6">
        <f t="shared" si="99"/>
        <v>0.05</v>
      </c>
      <c r="I138" s="26">
        <f t="shared" si="124"/>
        <v>-0.14437095526227425</v>
      </c>
      <c r="J138" s="30">
        <f t="shared" si="106"/>
        <v>0.296330048929624</v>
      </c>
      <c r="K138" s="27">
        <f t="shared" si="78"/>
        <v>490000000</v>
      </c>
      <c r="L138" s="28">
        <f t="shared" si="125"/>
        <v>0</v>
      </c>
      <c r="M138" s="28">
        <f t="shared" si="79"/>
        <v>15000000</v>
      </c>
      <c r="N138" s="28">
        <f t="shared" si="126"/>
        <v>525000</v>
      </c>
      <c r="O138" s="28">
        <f t="shared" si="107"/>
        <v>15000000</v>
      </c>
      <c r="P138" s="28">
        <f t="shared" si="127"/>
        <v>600000</v>
      </c>
      <c r="Q138" s="28">
        <f t="shared" si="108"/>
        <v>40000000</v>
      </c>
      <c r="R138" s="28">
        <f t="shared" si="128"/>
        <v>1800000</v>
      </c>
      <c r="S138" s="28">
        <f t="shared" si="109"/>
        <v>8158426.53329134</v>
      </c>
      <c r="T138" s="28">
        <f t="shared" si="129"/>
        <v>407921.326664567</v>
      </c>
      <c r="U138" s="28">
        <f t="shared" si="110"/>
        <v>0</v>
      </c>
      <c r="V138" s="28">
        <f t="shared" si="130"/>
        <v>0</v>
      </c>
      <c r="W138" s="4">
        <f t="shared" si="111"/>
        <v>568158426.5332913</v>
      </c>
      <c r="X138" s="24">
        <f t="shared" si="112"/>
        <v>3332921.326664567</v>
      </c>
      <c r="Y138" s="27">
        <f t="shared" si="113"/>
        <v>0</v>
      </c>
      <c r="Z138" s="28">
        <f t="shared" si="131"/>
        <v>0</v>
      </c>
      <c r="AA138" s="28">
        <f t="shared" si="100"/>
        <v>0</v>
      </c>
      <c r="AB138" s="28">
        <f t="shared" si="114"/>
        <v>0</v>
      </c>
      <c r="AC138" s="28">
        <f t="shared" si="132"/>
        <v>0</v>
      </c>
      <c r="AD138" s="28">
        <f t="shared" si="101"/>
        <v>0</v>
      </c>
      <c r="AE138" s="28">
        <f t="shared" si="115"/>
        <v>0</v>
      </c>
      <c r="AF138" s="28">
        <f t="shared" si="133"/>
        <v>0</v>
      </c>
      <c r="AG138" s="28">
        <f t="shared" si="102"/>
        <v>0</v>
      </c>
      <c r="AH138" s="28">
        <f t="shared" si="116"/>
        <v>0</v>
      </c>
      <c r="AI138" s="28">
        <f t="shared" si="134"/>
        <v>0</v>
      </c>
      <c r="AJ138" s="28">
        <f t="shared" si="103"/>
        <v>0</v>
      </c>
      <c r="AK138" s="28">
        <f t="shared" si="117"/>
        <v>40841573.46670866</v>
      </c>
      <c r="AL138" s="28">
        <f t="shared" si="135"/>
        <v>2042078.673335433</v>
      </c>
      <c r="AM138" s="28">
        <f t="shared" si="104"/>
        <v>2321598.567464282</v>
      </c>
      <c r="AN138" s="28">
        <f t="shared" si="118"/>
        <v>0</v>
      </c>
      <c r="AO138" s="28">
        <f t="shared" si="136"/>
        <v>0</v>
      </c>
      <c r="AP138" s="28">
        <f t="shared" si="105"/>
        <v>0</v>
      </c>
      <c r="AQ138" s="4">
        <f t="shared" si="119"/>
        <v>40841573.46670866</v>
      </c>
      <c r="AR138" s="24">
        <f t="shared" si="120"/>
        <v>2042078.673335433</v>
      </c>
      <c r="AS138" s="24">
        <f t="shared" si="121"/>
        <v>2321598.567464282</v>
      </c>
    </row>
    <row r="139" spans="2:45" ht="12.75">
      <c r="B139" s="33">
        <f t="shared" si="123"/>
        <v>610</v>
      </c>
      <c r="C139" s="23">
        <f t="shared" si="122"/>
        <v>610000000</v>
      </c>
      <c r="D139" s="24">
        <f t="shared" si="95"/>
        <v>-1054157.4435339412</v>
      </c>
      <c r="E139" s="24">
        <f t="shared" si="96"/>
        <v>5425000</v>
      </c>
      <c r="F139" s="25">
        <f t="shared" si="97"/>
        <v>569091363.1942655</v>
      </c>
      <c r="G139" s="70">
        <f t="shared" si="98"/>
        <v>0</v>
      </c>
      <c r="H139" s="6">
        <f t="shared" si="99"/>
        <v>0.05</v>
      </c>
      <c r="I139" s="26">
        <f t="shared" si="124"/>
        <v>-0.14437095526227425</v>
      </c>
      <c r="J139" s="30">
        <f t="shared" si="106"/>
        <v>0.296330048929624</v>
      </c>
      <c r="K139" s="27">
        <f t="shared" si="78"/>
        <v>490000000</v>
      </c>
      <c r="L139" s="28">
        <f t="shared" si="125"/>
        <v>0</v>
      </c>
      <c r="M139" s="28">
        <f t="shared" si="79"/>
        <v>15000000</v>
      </c>
      <c r="N139" s="28">
        <f t="shared" si="126"/>
        <v>525000</v>
      </c>
      <c r="O139" s="28">
        <f t="shared" si="107"/>
        <v>15000000</v>
      </c>
      <c r="P139" s="28">
        <f t="shared" si="127"/>
        <v>600000</v>
      </c>
      <c r="Q139" s="28">
        <f t="shared" si="108"/>
        <v>40000000</v>
      </c>
      <c r="R139" s="28">
        <f t="shared" si="128"/>
        <v>1800000</v>
      </c>
      <c r="S139" s="28">
        <f t="shared" si="109"/>
        <v>9091363.194265485</v>
      </c>
      <c r="T139" s="28">
        <f t="shared" si="129"/>
        <v>454568.1597132743</v>
      </c>
      <c r="U139" s="28">
        <f t="shared" si="110"/>
        <v>0</v>
      </c>
      <c r="V139" s="28">
        <f t="shared" si="130"/>
        <v>0</v>
      </c>
      <c r="W139" s="4">
        <f t="shared" si="111"/>
        <v>569091363.1942655</v>
      </c>
      <c r="X139" s="24">
        <f t="shared" si="112"/>
        <v>3379568.1597132743</v>
      </c>
      <c r="Y139" s="27">
        <f t="shared" si="113"/>
        <v>0</v>
      </c>
      <c r="Z139" s="28">
        <f t="shared" si="131"/>
        <v>0</v>
      </c>
      <c r="AA139" s="28">
        <f t="shared" si="100"/>
        <v>0</v>
      </c>
      <c r="AB139" s="28">
        <f t="shared" si="114"/>
        <v>0</v>
      </c>
      <c r="AC139" s="28">
        <f t="shared" si="132"/>
        <v>0</v>
      </c>
      <c r="AD139" s="28">
        <f t="shared" si="101"/>
        <v>0</v>
      </c>
      <c r="AE139" s="28">
        <f t="shared" si="115"/>
        <v>0</v>
      </c>
      <c r="AF139" s="28">
        <f t="shared" si="133"/>
        <v>0</v>
      </c>
      <c r="AG139" s="28">
        <f t="shared" si="102"/>
        <v>0</v>
      </c>
      <c r="AH139" s="28">
        <f t="shared" si="116"/>
        <v>0</v>
      </c>
      <c r="AI139" s="28">
        <f t="shared" si="134"/>
        <v>0</v>
      </c>
      <c r="AJ139" s="28">
        <f t="shared" si="103"/>
        <v>0</v>
      </c>
      <c r="AK139" s="28">
        <f t="shared" si="117"/>
        <v>40908636.805734515</v>
      </c>
      <c r="AL139" s="28">
        <f t="shared" si="135"/>
        <v>2045431.840286726</v>
      </c>
      <c r="AM139" s="28">
        <f t="shared" si="104"/>
        <v>2325410.716179333</v>
      </c>
      <c r="AN139" s="28">
        <f t="shared" si="118"/>
        <v>0</v>
      </c>
      <c r="AO139" s="28">
        <f t="shared" si="136"/>
        <v>0</v>
      </c>
      <c r="AP139" s="28">
        <f t="shared" si="105"/>
        <v>0</v>
      </c>
      <c r="AQ139" s="4">
        <f t="shared" si="119"/>
        <v>40908636.805734515</v>
      </c>
      <c r="AR139" s="24">
        <f t="shared" si="120"/>
        <v>2045431.840286726</v>
      </c>
      <c r="AS139" s="24">
        <f t="shared" si="121"/>
        <v>2325410.716179333</v>
      </c>
    </row>
    <row r="140" spans="2:45" ht="12.75">
      <c r="B140" s="33">
        <f t="shared" si="123"/>
        <v>611</v>
      </c>
      <c r="C140" s="23">
        <f t="shared" si="122"/>
        <v>611000000</v>
      </c>
      <c r="D140" s="24">
        <f t="shared" si="95"/>
        <v>-1096992.1278675972</v>
      </c>
      <c r="E140" s="24">
        <f t="shared" si="96"/>
        <v>5475000</v>
      </c>
      <c r="F140" s="25">
        <f t="shared" si="97"/>
        <v>570024299.8552396</v>
      </c>
      <c r="G140" s="70">
        <f t="shared" si="98"/>
        <v>0</v>
      </c>
      <c r="H140" s="6">
        <f t="shared" si="99"/>
        <v>0.05</v>
      </c>
      <c r="I140" s="26">
        <f t="shared" si="124"/>
        <v>-0.14437095526227425</v>
      </c>
      <c r="J140" s="30">
        <f t="shared" si="106"/>
        <v>0.296330048929624</v>
      </c>
      <c r="K140" s="27">
        <f aca="true" t="shared" si="137" ref="K140:K189">IF(F140&gt;$E$4,$E$4,F140)</f>
        <v>490000000</v>
      </c>
      <c r="L140" s="28">
        <f t="shared" si="125"/>
        <v>0</v>
      </c>
      <c r="M140" s="28">
        <f aca="true" t="shared" si="138" ref="M140:M189">IF(F140&lt;$D$5,0,IF(F140&gt;$E$5,($E$5-$E$4),((F140-$E$4))))</f>
        <v>15000000</v>
      </c>
      <c r="N140" s="28">
        <f t="shared" si="126"/>
        <v>525000</v>
      </c>
      <c r="O140" s="28">
        <f t="shared" si="107"/>
        <v>15000000</v>
      </c>
      <c r="P140" s="28">
        <f t="shared" si="127"/>
        <v>600000</v>
      </c>
      <c r="Q140" s="28">
        <f t="shared" si="108"/>
        <v>40000000</v>
      </c>
      <c r="R140" s="28">
        <f t="shared" si="128"/>
        <v>1800000</v>
      </c>
      <c r="S140" s="28">
        <f t="shared" si="109"/>
        <v>10024299.85523963</v>
      </c>
      <c r="T140" s="28">
        <f t="shared" si="129"/>
        <v>501214.9927619815</v>
      </c>
      <c r="U140" s="28">
        <f t="shared" si="110"/>
        <v>0</v>
      </c>
      <c r="V140" s="28">
        <f t="shared" si="130"/>
        <v>0</v>
      </c>
      <c r="W140" s="4">
        <f t="shared" si="111"/>
        <v>570024299.8552396</v>
      </c>
      <c r="X140" s="24">
        <f t="shared" si="112"/>
        <v>3426214.9927619817</v>
      </c>
      <c r="Y140" s="27">
        <f t="shared" si="113"/>
        <v>0</v>
      </c>
      <c r="Z140" s="28">
        <f t="shared" si="131"/>
        <v>0</v>
      </c>
      <c r="AA140" s="28">
        <f t="shared" si="100"/>
        <v>0</v>
      </c>
      <c r="AB140" s="28">
        <f t="shared" si="114"/>
        <v>0</v>
      </c>
      <c r="AC140" s="28">
        <f t="shared" si="132"/>
        <v>0</v>
      </c>
      <c r="AD140" s="28">
        <f t="shared" si="101"/>
        <v>0</v>
      </c>
      <c r="AE140" s="28">
        <f t="shared" si="115"/>
        <v>0</v>
      </c>
      <c r="AF140" s="28">
        <f t="shared" si="133"/>
        <v>0</v>
      </c>
      <c r="AG140" s="28">
        <f t="shared" si="102"/>
        <v>0</v>
      </c>
      <c r="AH140" s="28">
        <f t="shared" si="116"/>
        <v>0</v>
      </c>
      <c r="AI140" s="28">
        <f t="shared" si="134"/>
        <v>0</v>
      </c>
      <c r="AJ140" s="28">
        <f t="shared" si="103"/>
        <v>0</v>
      </c>
      <c r="AK140" s="28">
        <f t="shared" si="117"/>
        <v>40975700.14476037</v>
      </c>
      <c r="AL140" s="28">
        <f t="shared" si="135"/>
        <v>2048785.0072380186</v>
      </c>
      <c r="AM140" s="28">
        <f t="shared" si="104"/>
        <v>2329222.8648943845</v>
      </c>
      <c r="AN140" s="28">
        <f t="shared" si="118"/>
        <v>0</v>
      </c>
      <c r="AO140" s="28">
        <f t="shared" si="136"/>
        <v>0</v>
      </c>
      <c r="AP140" s="28">
        <f t="shared" si="105"/>
        <v>0</v>
      </c>
      <c r="AQ140" s="4">
        <f t="shared" si="119"/>
        <v>40975700.14476037</v>
      </c>
      <c r="AR140" s="24">
        <f t="shared" si="120"/>
        <v>2048785.0072380186</v>
      </c>
      <c r="AS140" s="24">
        <f t="shared" si="121"/>
        <v>2329222.8648943845</v>
      </c>
    </row>
    <row r="141" spans="2:45" ht="12.75">
      <c r="B141" s="33">
        <f t="shared" si="123"/>
        <v>612</v>
      </c>
      <c r="C141" s="23">
        <f t="shared" si="122"/>
        <v>612000000</v>
      </c>
      <c r="D141" s="24">
        <f t="shared" si="95"/>
        <v>-1139826.8122012652</v>
      </c>
      <c r="E141" s="24">
        <f t="shared" si="96"/>
        <v>5525000</v>
      </c>
      <c r="F141" s="25">
        <f t="shared" si="97"/>
        <v>570957236.5162139</v>
      </c>
      <c r="G141" s="70">
        <f t="shared" si="98"/>
        <v>0</v>
      </c>
      <c r="H141" s="6">
        <f t="shared" si="99"/>
        <v>0.05</v>
      </c>
      <c r="I141" s="26">
        <f t="shared" si="124"/>
        <v>-0.14437095526227425</v>
      </c>
      <c r="J141" s="30">
        <f t="shared" si="106"/>
        <v>0.296330048929624</v>
      </c>
      <c r="K141" s="27">
        <f t="shared" si="137"/>
        <v>490000000</v>
      </c>
      <c r="L141" s="28">
        <f t="shared" si="125"/>
        <v>0</v>
      </c>
      <c r="M141" s="28">
        <f t="shared" si="138"/>
        <v>15000000</v>
      </c>
      <c r="N141" s="28">
        <f t="shared" si="126"/>
        <v>525000</v>
      </c>
      <c r="O141" s="28">
        <f t="shared" si="107"/>
        <v>15000000</v>
      </c>
      <c r="P141" s="28">
        <f t="shared" si="127"/>
        <v>600000</v>
      </c>
      <c r="Q141" s="28">
        <f t="shared" si="108"/>
        <v>40000000</v>
      </c>
      <c r="R141" s="28">
        <f t="shared" si="128"/>
        <v>1800000</v>
      </c>
      <c r="S141" s="28">
        <f t="shared" si="109"/>
        <v>10957236.516213894</v>
      </c>
      <c r="T141" s="28">
        <f t="shared" si="129"/>
        <v>547861.8258106947</v>
      </c>
      <c r="U141" s="28">
        <f t="shared" si="110"/>
        <v>0</v>
      </c>
      <c r="V141" s="28">
        <f t="shared" si="130"/>
        <v>0</v>
      </c>
      <c r="W141" s="4">
        <f t="shared" si="111"/>
        <v>570957236.5162139</v>
      </c>
      <c r="X141" s="24">
        <f t="shared" si="112"/>
        <v>3472861.8258106946</v>
      </c>
      <c r="Y141" s="27">
        <f t="shared" si="113"/>
        <v>0</v>
      </c>
      <c r="Z141" s="28">
        <f t="shared" si="131"/>
        <v>0</v>
      </c>
      <c r="AA141" s="28">
        <f t="shared" si="100"/>
        <v>0</v>
      </c>
      <c r="AB141" s="28">
        <f t="shared" si="114"/>
        <v>0</v>
      </c>
      <c r="AC141" s="28">
        <f t="shared" si="132"/>
        <v>0</v>
      </c>
      <c r="AD141" s="28">
        <f t="shared" si="101"/>
        <v>0</v>
      </c>
      <c r="AE141" s="28">
        <f t="shared" si="115"/>
        <v>0</v>
      </c>
      <c r="AF141" s="28">
        <f t="shared" si="133"/>
        <v>0</v>
      </c>
      <c r="AG141" s="28">
        <f t="shared" si="102"/>
        <v>0</v>
      </c>
      <c r="AH141" s="28">
        <f t="shared" si="116"/>
        <v>0</v>
      </c>
      <c r="AI141" s="28">
        <f t="shared" si="134"/>
        <v>0</v>
      </c>
      <c r="AJ141" s="28">
        <f t="shared" si="103"/>
        <v>0</v>
      </c>
      <c r="AK141" s="28">
        <f t="shared" si="117"/>
        <v>41042763.483786106</v>
      </c>
      <c r="AL141" s="28">
        <f t="shared" si="135"/>
        <v>2052138.1741893054</v>
      </c>
      <c r="AM141" s="28">
        <f t="shared" si="104"/>
        <v>2333035.0136094294</v>
      </c>
      <c r="AN141" s="28">
        <f t="shared" si="118"/>
        <v>0</v>
      </c>
      <c r="AO141" s="28">
        <f t="shared" si="136"/>
        <v>0</v>
      </c>
      <c r="AP141" s="28">
        <f t="shared" si="105"/>
        <v>0</v>
      </c>
      <c r="AQ141" s="4">
        <f t="shared" si="119"/>
        <v>41042763.483786106</v>
      </c>
      <c r="AR141" s="24">
        <f t="shared" si="120"/>
        <v>2052138.1741893054</v>
      </c>
      <c r="AS141" s="24">
        <f t="shared" si="121"/>
        <v>2333035.0136094294</v>
      </c>
    </row>
    <row r="142" spans="2:45" ht="12.75">
      <c r="B142" s="33">
        <f t="shared" si="123"/>
        <v>613</v>
      </c>
      <c r="C142" s="23">
        <f t="shared" si="122"/>
        <v>613000000</v>
      </c>
      <c r="D142" s="24">
        <f t="shared" si="95"/>
        <v>-1182661.4965349208</v>
      </c>
      <c r="E142" s="24">
        <f t="shared" si="96"/>
        <v>5575000</v>
      </c>
      <c r="F142" s="25">
        <f t="shared" si="97"/>
        <v>571890173.177188</v>
      </c>
      <c r="G142" s="70">
        <f t="shared" si="98"/>
        <v>0</v>
      </c>
      <c r="H142" s="6">
        <f t="shared" si="99"/>
        <v>0.05</v>
      </c>
      <c r="I142" s="26">
        <f t="shared" si="124"/>
        <v>-0.14437095526227425</v>
      </c>
      <c r="J142" s="30">
        <f t="shared" si="106"/>
        <v>0.296330048929624</v>
      </c>
      <c r="K142" s="27">
        <f t="shared" si="137"/>
        <v>490000000</v>
      </c>
      <c r="L142" s="28">
        <f t="shared" si="125"/>
        <v>0</v>
      </c>
      <c r="M142" s="28">
        <f t="shared" si="138"/>
        <v>15000000</v>
      </c>
      <c r="N142" s="28">
        <f t="shared" si="126"/>
        <v>525000</v>
      </c>
      <c r="O142" s="28">
        <f t="shared" si="107"/>
        <v>15000000</v>
      </c>
      <c r="P142" s="28">
        <f t="shared" si="127"/>
        <v>600000</v>
      </c>
      <c r="Q142" s="28">
        <f t="shared" si="108"/>
        <v>40000000</v>
      </c>
      <c r="R142" s="28">
        <f t="shared" si="128"/>
        <v>1800000</v>
      </c>
      <c r="S142" s="28">
        <f t="shared" si="109"/>
        <v>11890173.177188039</v>
      </c>
      <c r="T142" s="28">
        <f t="shared" si="129"/>
        <v>594508.6588594019</v>
      </c>
      <c r="U142" s="28">
        <f t="shared" si="110"/>
        <v>0</v>
      </c>
      <c r="V142" s="28">
        <f t="shared" si="130"/>
        <v>0</v>
      </c>
      <c r="W142" s="4">
        <f t="shared" si="111"/>
        <v>571890173.177188</v>
      </c>
      <c r="X142" s="24">
        <f t="shared" si="112"/>
        <v>3519508.658859402</v>
      </c>
      <c r="Y142" s="27">
        <f t="shared" si="113"/>
        <v>0</v>
      </c>
      <c r="Z142" s="28">
        <f t="shared" si="131"/>
        <v>0</v>
      </c>
      <c r="AA142" s="28">
        <f t="shared" si="100"/>
        <v>0</v>
      </c>
      <c r="AB142" s="28">
        <f t="shared" si="114"/>
        <v>0</v>
      </c>
      <c r="AC142" s="28">
        <f t="shared" si="132"/>
        <v>0</v>
      </c>
      <c r="AD142" s="28">
        <f t="shared" si="101"/>
        <v>0</v>
      </c>
      <c r="AE142" s="28">
        <f t="shared" si="115"/>
        <v>0</v>
      </c>
      <c r="AF142" s="28">
        <f t="shared" si="133"/>
        <v>0</v>
      </c>
      <c r="AG142" s="28">
        <f t="shared" si="102"/>
        <v>0</v>
      </c>
      <c r="AH142" s="28">
        <f t="shared" si="116"/>
        <v>0</v>
      </c>
      <c r="AI142" s="28">
        <f t="shared" si="134"/>
        <v>0</v>
      </c>
      <c r="AJ142" s="28">
        <f t="shared" si="103"/>
        <v>0</v>
      </c>
      <c r="AK142" s="28">
        <f t="shared" si="117"/>
        <v>41109826.82281196</v>
      </c>
      <c r="AL142" s="28">
        <f t="shared" si="135"/>
        <v>2055491.341140598</v>
      </c>
      <c r="AM142" s="28">
        <f t="shared" si="104"/>
        <v>2336847.162324481</v>
      </c>
      <c r="AN142" s="28">
        <f t="shared" si="118"/>
        <v>0</v>
      </c>
      <c r="AO142" s="28">
        <f t="shared" si="136"/>
        <v>0</v>
      </c>
      <c r="AP142" s="28">
        <f t="shared" si="105"/>
        <v>0</v>
      </c>
      <c r="AQ142" s="4">
        <f t="shared" si="119"/>
        <v>41109826.82281196</v>
      </c>
      <c r="AR142" s="24">
        <f t="shared" si="120"/>
        <v>2055491.341140598</v>
      </c>
      <c r="AS142" s="24">
        <f t="shared" si="121"/>
        <v>2336847.162324481</v>
      </c>
    </row>
    <row r="143" spans="2:45" ht="12.75">
      <c r="B143" s="33">
        <f t="shared" si="123"/>
        <v>614</v>
      </c>
      <c r="C143" s="23">
        <f t="shared" si="122"/>
        <v>614000000</v>
      </c>
      <c r="D143" s="24">
        <f t="shared" si="95"/>
        <v>-1225496.1808685898</v>
      </c>
      <c r="E143" s="24">
        <f t="shared" si="96"/>
        <v>5625000</v>
      </c>
      <c r="F143" s="25">
        <f t="shared" si="97"/>
        <v>572823109.8381623</v>
      </c>
      <c r="G143" s="70">
        <f t="shared" si="98"/>
        <v>0</v>
      </c>
      <c r="H143" s="6">
        <f t="shared" si="99"/>
        <v>0.05</v>
      </c>
      <c r="I143" s="26">
        <f t="shared" si="124"/>
        <v>-0.14437095526227425</v>
      </c>
      <c r="J143" s="30">
        <f t="shared" si="106"/>
        <v>0.296330048929624</v>
      </c>
      <c r="K143" s="27">
        <f t="shared" si="137"/>
        <v>490000000</v>
      </c>
      <c r="L143" s="28">
        <f t="shared" si="125"/>
        <v>0</v>
      </c>
      <c r="M143" s="28">
        <f t="shared" si="138"/>
        <v>15000000</v>
      </c>
      <c r="N143" s="28">
        <f t="shared" si="126"/>
        <v>525000</v>
      </c>
      <c r="O143" s="28">
        <f t="shared" si="107"/>
        <v>15000000</v>
      </c>
      <c r="P143" s="28">
        <f t="shared" si="127"/>
        <v>600000</v>
      </c>
      <c r="Q143" s="28">
        <f t="shared" si="108"/>
        <v>40000000</v>
      </c>
      <c r="R143" s="28">
        <f t="shared" si="128"/>
        <v>1800000</v>
      </c>
      <c r="S143" s="28">
        <f t="shared" si="109"/>
        <v>12823109.838162303</v>
      </c>
      <c r="T143" s="28">
        <f t="shared" si="129"/>
        <v>641155.4919081152</v>
      </c>
      <c r="U143" s="28">
        <f t="shared" si="110"/>
        <v>0</v>
      </c>
      <c r="V143" s="28">
        <f t="shared" si="130"/>
        <v>0</v>
      </c>
      <c r="W143" s="4">
        <f t="shared" si="111"/>
        <v>572823109.8381623</v>
      </c>
      <c r="X143" s="24">
        <f t="shared" si="112"/>
        <v>3566155.4919081153</v>
      </c>
      <c r="Y143" s="27">
        <f t="shared" si="113"/>
        <v>0</v>
      </c>
      <c r="Z143" s="28">
        <f t="shared" si="131"/>
        <v>0</v>
      </c>
      <c r="AA143" s="28">
        <f t="shared" si="100"/>
        <v>0</v>
      </c>
      <c r="AB143" s="28">
        <f t="shared" si="114"/>
        <v>0</v>
      </c>
      <c r="AC143" s="28">
        <f t="shared" si="132"/>
        <v>0</v>
      </c>
      <c r="AD143" s="28">
        <f t="shared" si="101"/>
        <v>0</v>
      </c>
      <c r="AE143" s="28">
        <f t="shared" si="115"/>
        <v>0</v>
      </c>
      <c r="AF143" s="28">
        <f t="shared" si="133"/>
        <v>0</v>
      </c>
      <c r="AG143" s="28">
        <f t="shared" si="102"/>
        <v>0</v>
      </c>
      <c r="AH143" s="28">
        <f t="shared" si="116"/>
        <v>0</v>
      </c>
      <c r="AI143" s="28">
        <f t="shared" si="134"/>
        <v>0</v>
      </c>
      <c r="AJ143" s="28">
        <f t="shared" si="103"/>
        <v>0</v>
      </c>
      <c r="AK143" s="28">
        <f t="shared" si="117"/>
        <v>41176890.1618377</v>
      </c>
      <c r="AL143" s="28">
        <f t="shared" si="135"/>
        <v>2058844.508091885</v>
      </c>
      <c r="AM143" s="28">
        <f t="shared" si="104"/>
        <v>2340659.3110395255</v>
      </c>
      <c r="AN143" s="28">
        <f t="shared" si="118"/>
        <v>0</v>
      </c>
      <c r="AO143" s="28">
        <f t="shared" si="136"/>
        <v>0</v>
      </c>
      <c r="AP143" s="28">
        <f t="shared" si="105"/>
        <v>0</v>
      </c>
      <c r="AQ143" s="4">
        <f t="shared" si="119"/>
        <v>41176890.1618377</v>
      </c>
      <c r="AR143" s="24">
        <f t="shared" si="120"/>
        <v>2058844.508091885</v>
      </c>
      <c r="AS143" s="24">
        <f t="shared" si="121"/>
        <v>2340659.3110395255</v>
      </c>
    </row>
    <row r="144" spans="2:45" ht="12.75">
      <c r="B144" s="33">
        <f t="shared" si="123"/>
        <v>615</v>
      </c>
      <c r="C144" s="23">
        <f t="shared" si="122"/>
        <v>615000000</v>
      </c>
      <c r="D144" s="24">
        <f t="shared" si="95"/>
        <v>-1268330.8652022448</v>
      </c>
      <c r="E144" s="24">
        <f t="shared" si="96"/>
        <v>5675000</v>
      </c>
      <c r="F144" s="25">
        <f t="shared" si="97"/>
        <v>573756046.4991364</v>
      </c>
      <c r="G144" s="70">
        <f t="shared" si="98"/>
        <v>0</v>
      </c>
      <c r="H144" s="6">
        <f t="shared" si="99"/>
        <v>0.05</v>
      </c>
      <c r="I144" s="26">
        <f t="shared" si="124"/>
        <v>-0.14437095526227425</v>
      </c>
      <c r="J144" s="30">
        <f t="shared" si="106"/>
        <v>0.296330048929624</v>
      </c>
      <c r="K144" s="27">
        <f t="shared" si="137"/>
        <v>490000000</v>
      </c>
      <c r="L144" s="28">
        <f t="shared" si="125"/>
        <v>0</v>
      </c>
      <c r="M144" s="28">
        <f t="shared" si="138"/>
        <v>15000000</v>
      </c>
      <c r="N144" s="28">
        <f t="shared" si="126"/>
        <v>525000</v>
      </c>
      <c r="O144" s="28">
        <f t="shared" si="107"/>
        <v>15000000</v>
      </c>
      <c r="P144" s="28">
        <f t="shared" si="127"/>
        <v>600000</v>
      </c>
      <c r="Q144" s="28">
        <f t="shared" si="108"/>
        <v>40000000</v>
      </c>
      <c r="R144" s="28">
        <f t="shared" si="128"/>
        <v>1800000</v>
      </c>
      <c r="S144" s="28">
        <f t="shared" si="109"/>
        <v>13756046.499136448</v>
      </c>
      <c r="T144" s="28">
        <f t="shared" si="129"/>
        <v>687802.3249568224</v>
      </c>
      <c r="U144" s="28">
        <f t="shared" si="110"/>
        <v>0</v>
      </c>
      <c r="V144" s="28">
        <f t="shared" si="130"/>
        <v>0</v>
      </c>
      <c r="W144" s="4">
        <f t="shared" si="111"/>
        <v>573756046.4991364</v>
      </c>
      <c r="X144" s="24">
        <f t="shared" si="112"/>
        <v>3612802.324956822</v>
      </c>
      <c r="Y144" s="27">
        <f t="shared" si="113"/>
        <v>0</v>
      </c>
      <c r="Z144" s="28">
        <f t="shared" si="131"/>
        <v>0</v>
      </c>
      <c r="AA144" s="28">
        <f t="shared" si="100"/>
        <v>0</v>
      </c>
      <c r="AB144" s="28">
        <f t="shared" si="114"/>
        <v>0</v>
      </c>
      <c r="AC144" s="28">
        <f t="shared" si="132"/>
        <v>0</v>
      </c>
      <c r="AD144" s="28">
        <f t="shared" si="101"/>
        <v>0</v>
      </c>
      <c r="AE144" s="28">
        <f t="shared" si="115"/>
        <v>0</v>
      </c>
      <c r="AF144" s="28">
        <f t="shared" si="133"/>
        <v>0</v>
      </c>
      <c r="AG144" s="28">
        <f t="shared" si="102"/>
        <v>0</v>
      </c>
      <c r="AH144" s="28">
        <f t="shared" si="116"/>
        <v>0</v>
      </c>
      <c r="AI144" s="28">
        <f t="shared" si="134"/>
        <v>0</v>
      </c>
      <c r="AJ144" s="28">
        <f t="shared" si="103"/>
        <v>0</v>
      </c>
      <c r="AK144" s="28">
        <f t="shared" si="117"/>
        <v>41243953.50086355</v>
      </c>
      <c r="AL144" s="28">
        <f t="shared" si="135"/>
        <v>2062197.6750431778</v>
      </c>
      <c r="AM144" s="28">
        <f t="shared" si="104"/>
        <v>2344471.4597545774</v>
      </c>
      <c r="AN144" s="28">
        <f t="shared" si="118"/>
        <v>0</v>
      </c>
      <c r="AO144" s="28">
        <f t="shared" si="136"/>
        <v>0</v>
      </c>
      <c r="AP144" s="28">
        <f t="shared" si="105"/>
        <v>0</v>
      </c>
      <c r="AQ144" s="4">
        <f t="shared" si="119"/>
        <v>41243953.50086355</v>
      </c>
      <c r="AR144" s="24">
        <f t="shared" si="120"/>
        <v>2062197.6750431778</v>
      </c>
      <c r="AS144" s="24">
        <f t="shared" si="121"/>
        <v>2344471.4597545774</v>
      </c>
    </row>
    <row r="145" spans="2:45" ht="12.75">
      <c r="B145" s="33">
        <f t="shared" si="123"/>
        <v>616</v>
      </c>
      <c r="C145" s="23">
        <f t="shared" si="122"/>
        <v>616000000</v>
      </c>
      <c r="D145" s="24">
        <f t="shared" si="95"/>
        <v>-1311165.5495359134</v>
      </c>
      <c r="E145" s="24">
        <f t="shared" si="96"/>
        <v>5725000</v>
      </c>
      <c r="F145" s="25">
        <f t="shared" si="97"/>
        <v>574688983.1601107</v>
      </c>
      <c r="G145" s="70">
        <f t="shared" si="98"/>
        <v>0</v>
      </c>
      <c r="H145" s="6">
        <f t="shared" si="99"/>
        <v>0.05</v>
      </c>
      <c r="I145" s="26">
        <f t="shared" si="124"/>
        <v>-0.14437095526227425</v>
      </c>
      <c r="J145" s="30">
        <f t="shared" si="106"/>
        <v>0.296330048929624</v>
      </c>
      <c r="K145" s="27">
        <f t="shared" si="137"/>
        <v>490000000</v>
      </c>
      <c r="L145" s="28">
        <f t="shared" si="125"/>
        <v>0</v>
      </c>
      <c r="M145" s="28">
        <f t="shared" si="138"/>
        <v>15000000</v>
      </c>
      <c r="N145" s="28">
        <f t="shared" si="126"/>
        <v>525000</v>
      </c>
      <c r="O145" s="28">
        <f t="shared" si="107"/>
        <v>15000000</v>
      </c>
      <c r="P145" s="28">
        <f t="shared" si="127"/>
        <v>600000</v>
      </c>
      <c r="Q145" s="28">
        <f t="shared" si="108"/>
        <v>40000000</v>
      </c>
      <c r="R145" s="28">
        <f t="shared" si="128"/>
        <v>1800000</v>
      </c>
      <c r="S145" s="28">
        <f t="shared" si="109"/>
        <v>14688983.160110712</v>
      </c>
      <c r="T145" s="28">
        <f t="shared" si="129"/>
        <v>734449.1580055356</v>
      </c>
      <c r="U145" s="28">
        <f t="shared" si="110"/>
        <v>0</v>
      </c>
      <c r="V145" s="28">
        <f t="shared" si="130"/>
        <v>0</v>
      </c>
      <c r="W145" s="4">
        <f t="shared" si="111"/>
        <v>574688983.1601107</v>
      </c>
      <c r="X145" s="24">
        <f t="shared" si="112"/>
        <v>3659449.1580055356</v>
      </c>
      <c r="Y145" s="27">
        <f t="shared" si="113"/>
        <v>0</v>
      </c>
      <c r="Z145" s="28">
        <f t="shared" si="131"/>
        <v>0</v>
      </c>
      <c r="AA145" s="28">
        <f t="shared" si="100"/>
        <v>0</v>
      </c>
      <c r="AB145" s="28">
        <f t="shared" si="114"/>
        <v>0</v>
      </c>
      <c r="AC145" s="28">
        <f t="shared" si="132"/>
        <v>0</v>
      </c>
      <c r="AD145" s="28">
        <f t="shared" si="101"/>
        <v>0</v>
      </c>
      <c r="AE145" s="28">
        <f t="shared" si="115"/>
        <v>0</v>
      </c>
      <c r="AF145" s="28">
        <f t="shared" si="133"/>
        <v>0</v>
      </c>
      <c r="AG145" s="28">
        <f t="shared" si="102"/>
        <v>0</v>
      </c>
      <c r="AH145" s="28">
        <f t="shared" si="116"/>
        <v>0</v>
      </c>
      <c r="AI145" s="28">
        <f t="shared" si="134"/>
        <v>0</v>
      </c>
      <c r="AJ145" s="28">
        <f t="shared" si="103"/>
        <v>0</v>
      </c>
      <c r="AK145" s="28">
        <f t="shared" si="117"/>
        <v>41311016.83988929</v>
      </c>
      <c r="AL145" s="28">
        <f t="shared" si="135"/>
        <v>2065550.8419944644</v>
      </c>
      <c r="AM145" s="28">
        <f t="shared" si="104"/>
        <v>2348283.608469622</v>
      </c>
      <c r="AN145" s="28">
        <f t="shared" si="118"/>
        <v>0</v>
      </c>
      <c r="AO145" s="28">
        <f t="shared" si="136"/>
        <v>0</v>
      </c>
      <c r="AP145" s="28">
        <f t="shared" si="105"/>
        <v>0</v>
      </c>
      <c r="AQ145" s="4">
        <f t="shared" si="119"/>
        <v>41311016.83988929</v>
      </c>
      <c r="AR145" s="24">
        <f t="shared" si="120"/>
        <v>2065550.8419944644</v>
      </c>
      <c r="AS145" s="24">
        <f t="shared" si="121"/>
        <v>2348283.608469622</v>
      </c>
    </row>
    <row r="146" spans="2:45" ht="12.75">
      <c r="B146" s="33">
        <f t="shared" si="123"/>
        <v>617</v>
      </c>
      <c r="C146" s="23">
        <f t="shared" si="122"/>
        <v>617000000</v>
      </c>
      <c r="D146" s="24">
        <f t="shared" si="95"/>
        <v>-1354000.2338695694</v>
      </c>
      <c r="E146" s="24">
        <f t="shared" si="96"/>
        <v>5775000</v>
      </c>
      <c r="F146" s="25">
        <f t="shared" si="97"/>
        <v>575621919.8210849</v>
      </c>
      <c r="G146" s="70">
        <f t="shared" si="98"/>
        <v>0</v>
      </c>
      <c r="H146" s="6">
        <f t="shared" si="99"/>
        <v>0.05</v>
      </c>
      <c r="I146" s="26">
        <f t="shared" si="124"/>
        <v>-0.14437095526227425</v>
      </c>
      <c r="J146" s="30">
        <f t="shared" si="106"/>
        <v>0.296330048929624</v>
      </c>
      <c r="K146" s="27">
        <f t="shared" si="137"/>
        <v>490000000</v>
      </c>
      <c r="L146" s="28">
        <f t="shared" si="125"/>
        <v>0</v>
      </c>
      <c r="M146" s="28">
        <f t="shared" si="138"/>
        <v>15000000</v>
      </c>
      <c r="N146" s="28">
        <f t="shared" si="126"/>
        <v>525000</v>
      </c>
      <c r="O146" s="28">
        <f t="shared" si="107"/>
        <v>15000000</v>
      </c>
      <c r="P146" s="28">
        <f t="shared" si="127"/>
        <v>600000</v>
      </c>
      <c r="Q146" s="28">
        <f t="shared" si="108"/>
        <v>40000000</v>
      </c>
      <c r="R146" s="28">
        <f t="shared" si="128"/>
        <v>1800000</v>
      </c>
      <c r="S146" s="28">
        <f t="shared" si="109"/>
        <v>15621919.821084857</v>
      </c>
      <c r="T146" s="28">
        <f t="shared" si="129"/>
        <v>781095.991054243</v>
      </c>
      <c r="U146" s="28">
        <f t="shared" si="110"/>
        <v>0</v>
      </c>
      <c r="V146" s="28">
        <f t="shared" si="130"/>
        <v>0</v>
      </c>
      <c r="W146" s="4">
        <f t="shared" si="111"/>
        <v>575621919.8210849</v>
      </c>
      <c r="X146" s="24">
        <f t="shared" si="112"/>
        <v>3706095.991054243</v>
      </c>
      <c r="Y146" s="27">
        <f t="shared" si="113"/>
        <v>0</v>
      </c>
      <c r="Z146" s="28">
        <f t="shared" si="131"/>
        <v>0</v>
      </c>
      <c r="AA146" s="28">
        <f t="shared" si="100"/>
        <v>0</v>
      </c>
      <c r="AB146" s="28">
        <f t="shared" si="114"/>
        <v>0</v>
      </c>
      <c r="AC146" s="28">
        <f t="shared" si="132"/>
        <v>0</v>
      </c>
      <c r="AD146" s="28">
        <f t="shared" si="101"/>
        <v>0</v>
      </c>
      <c r="AE146" s="28">
        <f t="shared" si="115"/>
        <v>0</v>
      </c>
      <c r="AF146" s="28">
        <f t="shared" si="133"/>
        <v>0</v>
      </c>
      <c r="AG146" s="28">
        <f t="shared" si="102"/>
        <v>0</v>
      </c>
      <c r="AH146" s="28">
        <f t="shared" si="116"/>
        <v>0</v>
      </c>
      <c r="AI146" s="28">
        <f t="shared" si="134"/>
        <v>0</v>
      </c>
      <c r="AJ146" s="28">
        <f t="shared" si="103"/>
        <v>0</v>
      </c>
      <c r="AK146" s="28">
        <f t="shared" si="117"/>
        <v>41378080.17891514</v>
      </c>
      <c r="AL146" s="28">
        <f t="shared" si="135"/>
        <v>2068904.0089457573</v>
      </c>
      <c r="AM146" s="28">
        <f t="shared" si="104"/>
        <v>2352095.7571846736</v>
      </c>
      <c r="AN146" s="28">
        <f t="shared" si="118"/>
        <v>0</v>
      </c>
      <c r="AO146" s="28">
        <f t="shared" si="136"/>
        <v>0</v>
      </c>
      <c r="AP146" s="28">
        <f t="shared" si="105"/>
        <v>0</v>
      </c>
      <c r="AQ146" s="4">
        <f t="shared" si="119"/>
        <v>41378080.17891514</v>
      </c>
      <c r="AR146" s="24">
        <f t="shared" si="120"/>
        <v>2068904.0089457573</v>
      </c>
      <c r="AS146" s="24">
        <f t="shared" si="121"/>
        <v>2352095.7571846736</v>
      </c>
    </row>
    <row r="147" spans="2:45" ht="12.75">
      <c r="B147" s="33">
        <f t="shared" si="123"/>
        <v>618</v>
      </c>
      <c r="C147" s="23">
        <f t="shared" si="122"/>
        <v>618000000</v>
      </c>
      <c r="D147" s="24">
        <f t="shared" si="95"/>
        <v>-1396834.9182032375</v>
      </c>
      <c r="E147" s="24">
        <f t="shared" si="96"/>
        <v>5825000</v>
      </c>
      <c r="F147" s="25">
        <f t="shared" si="97"/>
        <v>576554856.4820591</v>
      </c>
      <c r="G147" s="70">
        <f t="shared" si="98"/>
        <v>0</v>
      </c>
      <c r="H147" s="6">
        <f t="shared" si="99"/>
        <v>0.05</v>
      </c>
      <c r="I147" s="26">
        <f t="shared" si="124"/>
        <v>-0.14437095526227425</v>
      </c>
      <c r="J147" s="30">
        <f t="shared" si="106"/>
        <v>0.296330048929624</v>
      </c>
      <c r="K147" s="27">
        <f t="shared" si="137"/>
        <v>490000000</v>
      </c>
      <c r="L147" s="28">
        <f t="shared" si="125"/>
        <v>0</v>
      </c>
      <c r="M147" s="28">
        <f t="shared" si="138"/>
        <v>15000000</v>
      </c>
      <c r="N147" s="28">
        <f t="shared" si="126"/>
        <v>525000</v>
      </c>
      <c r="O147" s="28">
        <f t="shared" si="107"/>
        <v>15000000</v>
      </c>
      <c r="P147" s="28">
        <f t="shared" si="127"/>
        <v>600000</v>
      </c>
      <c r="Q147" s="28">
        <f t="shared" si="108"/>
        <v>40000000</v>
      </c>
      <c r="R147" s="28">
        <f t="shared" si="128"/>
        <v>1800000</v>
      </c>
      <c r="S147" s="28">
        <f t="shared" si="109"/>
        <v>16554856.482059121</v>
      </c>
      <c r="T147" s="28">
        <f t="shared" si="129"/>
        <v>827742.8241029561</v>
      </c>
      <c r="U147" s="28">
        <f t="shared" si="110"/>
        <v>0</v>
      </c>
      <c r="V147" s="28">
        <f t="shared" si="130"/>
        <v>0</v>
      </c>
      <c r="W147" s="4">
        <f t="shared" si="111"/>
        <v>576554856.4820591</v>
      </c>
      <c r="X147" s="24">
        <f t="shared" si="112"/>
        <v>3752742.824102956</v>
      </c>
      <c r="Y147" s="27">
        <f t="shared" si="113"/>
        <v>0</v>
      </c>
      <c r="Z147" s="28">
        <f t="shared" si="131"/>
        <v>0</v>
      </c>
      <c r="AA147" s="28">
        <f t="shared" si="100"/>
        <v>0</v>
      </c>
      <c r="AB147" s="28">
        <f t="shared" si="114"/>
        <v>0</v>
      </c>
      <c r="AC147" s="28">
        <f t="shared" si="132"/>
        <v>0</v>
      </c>
      <c r="AD147" s="28">
        <f t="shared" si="101"/>
        <v>0</v>
      </c>
      <c r="AE147" s="28">
        <f t="shared" si="115"/>
        <v>0</v>
      </c>
      <c r="AF147" s="28">
        <f t="shared" si="133"/>
        <v>0</v>
      </c>
      <c r="AG147" s="28">
        <f t="shared" si="102"/>
        <v>0</v>
      </c>
      <c r="AH147" s="28">
        <f t="shared" si="116"/>
        <v>0</v>
      </c>
      <c r="AI147" s="28">
        <f t="shared" si="134"/>
        <v>0</v>
      </c>
      <c r="AJ147" s="28">
        <f t="shared" si="103"/>
        <v>0</v>
      </c>
      <c r="AK147" s="28">
        <f t="shared" si="117"/>
        <v>41445143.51794088</v>
      </c>
      <c r="AL147" s="28">
        <f t="shared" si="135"/>
        <v>2072257.1758970441</v>
      </c>
      <c r="AM147" s="28">
        <f t="shared" si="104"/>
        <v>2355907.9058997184</v>
      </c>
      <c r="AN147" s="28">
        <f t="shared" si="118"/>
        <v>0</v>
      </c>
      <c r="AO147" s="28">
        <f t="shared" si="136"/>
        <v>0</v>
      </c>
      <c r="AP147" s="28">
        <f t="shared" si="105"/>
        <v>0</v>
      </c>
      <c r="AQ147" s="4">
        <f t="shared" si="119"/>
        <v>41445143.51794088</v>
      </c>
      <c r="AR147" s="24">
        <f t="shared" si="120"/>
        <v>2072257.1758970441</v>
      </c>
      <c r="AS147" s="24">
        <f t="shared" si="121"/>
        <v>2355907.9058997184</v>
      </c>
    </row>
    <row r="148" spans="2:45" ht="12.75">
      <c r="B148" s="33">
        <f t="shared" si="123"/>
        <v>619</v>
      </c>
      <c r="C148" s="23">
        <f t="shared" si="122"/>
        <v>619000000</v>
      </c>
      <c r="D148" s="24">
        <f aca="true" t="shared" si="139" ref="D148:D189">(AS148-X148)+G148</f>
        <v>-1439669.6025368934</v>
      </c>
      <c r="E148" s="24">
        <f aca="true" t="shared" si="140" ref="E148:E189">(X148+AR148)-G148</f>
        <v>5875000</v>
      </c>
      <c r="F148" s="25">
        <f aca="true" t="shared" si="141" ref="F148:F189">C148*(($H$4/J148)^$D$12)*((($H$4-$K$4)/(J148-$K$4))^$D$11)</f>
        <v>577487793.1430333</v>
      </c>
      <c r="G148" s="70">
        <f aca="true" t="shared" si="142" ref="G148:G189">IF(C148&gt;($G$4-1000000),0,IF(C148=$E$4,0,$G$5))</f>
        <v>0</v>
      </c>
      <c r="H148" s="6">
        <f aca="true" t="shared" si="143" ref="H148:H189">IF(C148&lt;$D$5,$F$4,IF(C148&lt;$D$6,$F$5,IF(C148&lt;$D$7,$F$6,IF(C148&lt;$D$8,$F$7,IF(C148&lt;$D$9,$F$8,$F$9)))))</f>
        <v>0.05</v>
      </c>
      <c r="I148" s="26">
        <f t="shared" si="124"/>
        <v>-0.14437095526227425</v>
      </c>
      <c r="J148" s="30">
        <f t="shared" si="106"/>
        <v>0.296330048929624</v>
      </c>
      <c r="K148" s="27">
        <f t="shared" si="137"/>
        <v>490000000</v>
      </c>
      <c r="L148" s="28">
        <f t="shared" si="125"/>
        <v>0</v>
      </c>
      <c r="M148" s="28">
        <f t="shared" si="138"/>
        <v>15000000</v>
      </c>
      <c r="N148" s="28">
        <f t="shared" si="126"/>
        <v>525000</v>
      </c>
      <c r="O148" s="28">
        <f t="shared" si="107"/>
        <v>15000000</v>
      </c>
      <c r="P148" s="28">
        <f t="shared" si="127"/>
        <v>600000</v>
      </c>
      <c r="Q148" s="28">
        <f t="shared" si="108"/>
        <v>40000000</v>
      </c>
      <c r="R148" s="28">
        <f t="shared" si="128"/>
        <v>1800000</v>
      </c>
      <c r="S148" s="28">
        <f t="shared" si="109"/>
        <v>17487793.143033266</v>
      </c>
      <c r="T148" s="28">
        <f t="shared" si="129"/>
        <v>874389.6571516633</v>
      </c>
      <c r="U148" s="28">
        <f t="shared" si="110"/>
        <v>0</v>
      </c>
      <c r="V148" s="28">
        <f t="shared" si="130"/>
        <v>0</v>
      </c>
      <c r="W148" s="4">
        <f t="shared" si="111"/>
        <v>577487793.1430333</v>
      </c>
      <c r="X148" s="24">
        <f t="shared" si="112"/>
        <v>3799389.657151663</v>
      </c>
      <c r="Y148" s="27">
        <f t="shared" si="113"/>
        <v>0</v>
      </c>
      <c r="Z148" s="28">
        <f t="shared" si="131"/>
        <v>0</v>
      </c>
      <c r="AA148" s="28">
        <f aca="true" t="shared" si="144" ref="AA148:AA189">Y148*$N$4</f>
        <v>0</v>
      </c>
      <c r="AB148" s="28">
        <f t="shared" si="114"/>
        <v>0</v>
      </c>
      <c r="AC148" s="28">
        <f t="shared" si="132"/>
        <v>0</v>
      </c>
      <c r="AD148" s="28">
        <f aca="true" t="shared" si="145" ref="AD148:AD189">AB148*$N$5</f>
        <v>0</v>
      </c>
      <c r="AE148" s="28">
        <f t="shared" si="115"/>
        <v>0</v>
      </c>
      <c r="AF148" s="28">
        <f t="shared" si="133"/>
        <v>0</v>
      </c>
      <c r="AG148" s="28">
        <f aca="true" t="shared" si="146" ref="AG148:AG189">AE148*$N$6</f>
        <v>0</v>
      </c>
      <c r="AH148" s="28">
        <f t="shared" si="116"/>
        <v>0</v>
      </c>
      <c r="AI148" s="28">
        <f t="shared" si="134"/>
        <v>0</v>
      </c>
      <c r="AJ148" s="28">
        <f aca="true" t="shared" si="147" ref="AJ148:AJ189">AH148*$N$7</f>
        <v>0</v>
      </c>
      <c r="AK148" s="28">
        <f t="shared" si="117"/>
        <v>41512206.856966734</v>
      </c>
      <c r="AL148" s="28">
        <f t="shared" si="135"/>
        <v>2075610.3428483368</v>
      </c>
      <c r="AM148" s="28">
        <f aca="true" t="shared" si="148" ref="AM148:AM189">AK148*$N$8</f>
        <v>2359720.0546147698</v>
      </c>
      <c r="AN148" s="28">
        <f t="shared" si="118"/>
        <v>0</v>
      </c>
      <c r="AO148" s="28">
        <f t="shared" si="136"/>
        <v>0</v>
      </c>
      <c r="AP148" s="28">
        <f aca="true" t="shared" si="149" ref="AP148:AP189">AN148*$N$9</f>
        <v>0</v>
      </c>
      <c r="AQ148" s="4">
        <f t="shared" si="119"/>
        <v>41512206.856966734</v>
      </c>
      <c r="AR148" s="24">
        <f t="shared" si="120"/>
        <v>2075610.3428483368</v>
      </c>
      <c r="AS148" s="24">
        <f t="shared" si="121"/>
        <v>2359720.0546147698</v>
      </c>
    </row>
    <row r="149" spans="2:45" ht="12.75">
      <c r="B149" s="33">
        <f t="shared" si="123"/>
        <v>620</v>
      </c>
      <c r="C149" s="23">
        <f t="shared" si="122"/>
        <v>620000000</v>
      </c>
      <c r="D149" s="24">
        <f t="shared" si="139"/>
        <v>-1482504.286870549</v>
      </c>
      <c r="E149" s="24">
        <f t="shared" si="140"/>
        <v>5925000</v>
      </c>
      <c r="F149" s="25">
        <f t="shared" si="141"/>
        <v>578420729.8040074</v>
      </c>
      <c r="G149" s="70">
        <f t="shared" si="142"/>
        <v>0</v>
      </c>
      <c r="H149" s="6">
        <f t="shared" si="143"/>
        <v>0.05</v>
      </c>
      <c r="I149" s="26">
        <f t="shared" si="124"/>
        <v>-0.14437095526227425</v>
      </c>
      <c r="J149" s="30">
        <f aca="true" t="shared" si="150" ref="J149:J189">$H$4-H149</f>
        <v>0.296330048929624</v>
      </c>
      <c r="K149" s="27">
        <f t="shared" si="137"/>
        <v>490000000</v>
      </c>
      <c r="L149" s="28">
        <f t="shared" si="125"/>
        <v>0</v>
      </c>
      <c r="M149" s="28">
        <f t="shared" si="138"/>
        <v>15000000</v>
      </c>
      <c r="N149" s="28">
        <f t="shared" si="126"/>
        <v>525000</v>
      </c>
      <c r="O149" s="28">
        <f aca="true" t="shared" si="151" ref="O149:O189">IF(F149&lt;$D$6,0,IF(F149&gt;$E$6,($E$6-$E$5),((F149-$E$5))))</f>
        <v>15000000</v>
      </c>
      <c r="P149" s="28">
        <f t="shared" si="127"/>
        <v>600000</v>
      </c>
      <c r="Q149" s="28">
        <f aca="true" t="shared" si="152" ref="Q149:Q189">IF(F149&lt;$D$7,0,IF(F149&gt;$E$7,($E$7-$E$6),((F149-$E$6))))</f>
        <v>40000000</v>
      </c>
      <c r="R149" s="28">
        <f t="shared" si="128"/>
        <v>1800000</v>
      </c>
      <c r="S149" s="28">
        <f aca="true" t="shared" si="153" ref="S149:S189">IF(F149&lt;$D$8,0,IF(F149&gt;$E$8,($E$8-$E$7),((F149-$E$7))))</f>
        <v>18420729.80400741</v>
      </c>
      <c r="T149" s="28">
        <f t="shared" si="129"/>
        <v>921036.4902003706</v>
      </c>
      <c r="U149" s="28">
        <f aca="true" t="shared" si="154" ref="U149:U189">IF(F149&lt;$D$9,0,IF(F149&gt;$E$9,($E$9-$E$8),((F149-$E$8))))</f>
        <v>0</v>
      </c>
      <c r="V149" s="28">
        <f t="shared" si="130"/>
        <v>0</v>
      </c>
      <c r="W149" s="4">
        <f aca="true" t="shared" si="155" ref="W149:W189">K149+M149+O149+Q149+S149+U149</f>
        <v>578420729.8040074</v>
      </c>
      <c r="X149" s="24">
        <f aca="true" t="shared" si="156" ref="X149:X189">L149+N149+P149+R149+T149+V149</f>
        <v>3846036.4902003706</v>
      </c>
      <c r="Y149" s="27">
        <f aca="true" t="shared" si="157" ref="Y149:Y189">(IF(C149&gt;$E$4,$E$4,C149))-K149</f>
        <v>0</v>
      </c>
      <c r="Z149" s="28">
        <f t="shared" si="131"/>
        <v>0</v>
      </c>
      <c r="AA149" s="28">
        <f t="shared" si="144"/>
        <v>0</v>
      </c>
      <c r="AB149" s="28">
        <f aca="true" t="shared" si="158" ref="AB149:AB189">(IF(C149&lt;$D$5,0,IF(C149&gt;$E$5,($E$5-$E$4),((C149-$E$4)))))-M149</f>
        <v>0</v>
      </c>
      <c r="AC149" s="28">
        <f t="shared" si="132"/>
        <v>0</v>
      </c>
      <c r="AD149" s="28">
        <f t="shared" si="145"/>
        <v>0</v>
      </c>
      <c r="AE149" s="28">
        <f aca="true" t="shared" si="159" ref="AE149:AE189">(IF(C149&lt;$D$6,0,IF(C149&gt;$E$6,($E$6-$E$5),((C149-$E$5)))))-O149</f>
        <v>0</v>
      </c>
      <c r="AF149" s="28">
        <f t="shared" si="133"/>
        <v>0</v>
      </c>
      <c r="AG149" s="28">
        <f t="shared" si="146"/>
        <v>0</v>
      </c>
      <c r="AH149" s="28">
        <f aca="true" t="shared" si="160" ref="AH149:AH189">(IF(C149&lt;$D$7,0,IF(C149&gt;$E$7,($E$7-$E$6),((C149-$E$6)))))-Q149</f>
        <v>0</v>
      </c>
      <c r="AI149" s="28">
        <f t="shared" si="134"/>
        <v>0</v>
      </c>
      <c r="AJ149" s="28">
        <f t="shared" si="147"/>
        <v>0</v>
      </c>
      <c r="AK149" s="28">
        <f aca="true" t="shared" si="161" ref="AK149:AK189">(IF(C149&lt;$D$8,0,IF(C149&gt;$E$8,($E$8-$E$7),((C149-$E$7)))))-S149</f>
        <v>41579270.19599259</v>
      </c>
      <c r="AL149" s="28">
        <f t="shared" si="135"/>
        <v>2078963.5097996294</v>
      </c>
      <c r="AM149" s="28">
        <f t="shared" si="148"/>
        <v>2363532.2033298216</v>
      </c>
      <c r="AN149" s="28">
        <f aca="true" t="shared" si="162" ref="AN149:AN189">(IF(C149&lt;$D$9,0,IF(C149&gt;$E$9,($E$9-$E$8),((C149-$E$8)))))-U149</f>
        <v>0</v>
      </c>
      <c r="AO149" s="28">
        <f t="shared" si="136"/>
        <v>0</v>
      </c>
      <c r="AP149" s="28">
        <f t="shared" si="149"/>
        <v>0</v>
      </c>
      <c r="AQ149" s="4">
        <f aca="true" t="shared" si="163" ref="AQ149:AQ189">Y149+AB149+AE149+AH149+AK149+AN149</f>
        <v>41579270.19599259</v>
      </c>
      <c r="AR149" s="24">
        <f aca="true" t="shared" si="164" ref="AR149:AR189">Z149+AC149+AF149+AI149+AL149+AO149</f>
        <v>2078963.5097996294</v>
      </c>
      <c r="AS149" s="24">
        <f aca="true" t="shared" si="165" ref="AS149:AS189">AA149+AD149+AG149+AJ149+AM149+AP149</f>
        <v>2363532.2033298216</v>
      </c>
    </row>
    <row r="150" spans="2:45" ht="12.75">
      <c r="B150" s="33">
        <f t="shared" si="123"/>
        <v>621</v>
      </c>
      <c r="C150" s="23">
        <f aca="true" t="shared" si="166" ref="C150:C189">C149+1000000</f>
        <v>621000000</v>
      </c>
      <c r="D150" s="24">
        <f t="shared" si="139"/>
        <v>-1525338.9712042175</v>
      </c>
      <c r="E150" s="24">
        <f t="shared" si="140"/>
        <v>5975000</v>
      </c>
      <c r="F150" s="25">
        <f t="shared" si="141"/>
        <v>579353666.4649817</v>
      </c>
      <c r="G150" s="70">
        <f t="shared" si="142"/>
        <v>0</v>
      </c>
      <c r="H150" s="6">
        <f t="shared" si="143"/>
        <v>0.05</v>
      </c>
      <c r="I150" s="26">
        <f t="shared" si="124"/>
        <v>-0.14437095526227425</v>
      </c>
      <c r="J150" s="30">
        <f t="shared" si="150"/>
        <v>0.296330048929624</v>
      </c>
      <c r="K150" s="27">
        <f t="shared" si="137"/>
        <v>490000000</v>
      </c>
      <c r="L150" s="28">
        <f t="shared" si="125"/>
        <v>0</v>
      </c>
      <c r="M150" s="28">
        <f t="shared" si="138"/>
        <v>15000000</v>
      </c>
      <c r="N150" s="28">
        <f t="shared" si="126"/>
        <v>525000</v>
      </c>
      <c r="O150" s="28">
        <f t="shared" si="151"/>
        <v>15000000</v>
      </c>
      <c r="P150" s="28">
        <f t="shared" si="127"/>
        <v>600000</v>
      </c>
      <c r="Q150" s="28">
        <f t="shared" si="152"/>
        <v>40000000</v>
      </c>
      <c r="R150" s="28">
        <f t="shared" si="128"/>
        <v>1800000</v>
      </c>
      <c r="S150" s="28">
        <f t="shared" si="153"/>
        <v>19353666.464981675</v>
      </c>
      <c r="T150" s="28">
        <f t="shared" si="129"/>
        <v>967683.3232490838</v>
      </c>
      <c r="U150" s="28">
        <f t="shared" si="154"/>
        <v>0</v>
      </c>
      <c r="V150" s="28">
        <f t="shared" si="130"/>
        <v>0</v>
      </c>
      <c r="W150" s="4">
        <f t="shared" si="155"/>
        <v>579353666.4649817</v>
      </c>
      <c r="X150" s="24">
        <f t="shared" si="156"/>
        <v>3892683.323249084</v>
      </c>
      <c r="Y150" s="27">
        <f t="shared" si="157"/>
        <v>0</v>
      </c>
      <c r="Z150" s="28">
        <f t="shared" si="131"/>
        <v>0</v>
      </c>
      <c r="AA150" s="28">
        <f t="shared" si="144"/>
        <v>0</v>
      </c>
      <c r="AB150" s="28">
        <f t="shared" si="158"/>
        <v>0</v>
      </c>
      <c r="AC150" s="28">
        <f t="shared" si="132"/>
        <v>0</v>
      </c>
      <c r="AD150" s="28">
        <f t="shared" si="145"/>
        <v>0</v>
      </c>
      <c r="AE150" s="28">
        <f t="shared" si="159"/>
        <v>0</v>
      </c>
      <c r="AF150" s="28">
        <f t="shared" si="133"/>
        <v>0</v>
      </c>
      <c r="AG150" s="28">
        <f t="shared" si="146"/>
        <v>0</v>
      </c>
      <c r="AH150" s="28">
        <f t="shared" si="160"/>
        <v>0</v>
      </c>
      <c r="AI150" s="28">
        <f t="shared" si="134"/>
        <v>0</v>
      </c>
      <c r="AJ150" s="28">
        <f t="shared" si="147"/>
        <v>0</v>
      </c>
      <c r="AK150" s="28">
        <f t="shared" si="161"/>
        <v>41646333.535018325</v>
      </c>
      <c r="AL150" s="28">
        <f t="shared" si="135"/>
        <v>2082316.6767509163</v>
      </c>
      <c r="AM150" s="28">
        <f t="shared" si="148"/>
        <v>2367344.3520448664</v>
      </c>
      <c r="AN150" s="28">
        <f t="shared" si="162"/>
        <v>0</v>
      </c>
      <c r="AO150" s="28">
        <f t="shared" si="136"/>
        <v>0</v>
      </c>
      <c r="AP150" s="28">
        <f t="shared" si="149"/>
        <v>0</v>
      </c>
      <c r="AQ150" s="4">
        <f t="shared" si="163"/>
        <v>41646333.535018325</v>
      </c>
      <c r="AR150" s="24">
        <f t="shared" si="164"/>
        <v>2082316.6767509163</v>
      </c>
      <c r="AS150" s="24">
        <f t="shared" si="165"/>
        <v>2367344.3520448664</v>
      </c>
    </row>
    <row r="151" spans="2:45" ht="12.75">
      <c r="B151" s="33">
        <f t="shared" si="123"/>
        <v>622</v>
      </c>
      <c r="C151" s="23">
        <f t="shared" si="166"/>
        <v>622000000</v>
      </c>
      <c r="D151" s="24">
        <f t="shared" si="139"/>
        <v>-1568173.655537886</v>
      </c>
      <c r="E151" s="24">
        <f t="shared" si="140"/>
        <v>6025000</v>
      </c>
      <c r="F151" s="25">
        <f t="shared" si="141"/>
        <v>580286603.1259559</v>
      </c>
      <c r="G151" s="70">
        <f t="shared" si="142"/>
        <v>0</v>
      </c>
      <c r="H151" s="6">
        <f t="shared" si="143"/>
        <v>0.05</v>
      </c>
      <c r="I151" s="26">
        <f t="shared" si="124"/>
        <v>-0.14437095526227425</v>
      </c>
      <c r="J151" s="30">
        <f t="shared" si="150"/>
        <v>0.296330048929624</v>
      </c>
      <c r="K151" s="27">
        <f t="shared" si="137"/>
        <v>490000000</v>
      </c>
      <c r="L151" s="28">
        <f t="shared" si="125"/>
        <v>0</v>
      </c>
      <c r="M151" s="28">
        <f t="shared" si="138"/>
        <v>15000000</v>
      </c>
      <c r="N151" s="28">
        <f t="shared" si="126"/>
        <v>525000</v>
      </c>
      <c r="O151" s="28">
        <f t="shared" si="151"/>
        <v>15000000</v>
      </c>
      <c r="P151" s="28">
        <f t="shared" si="127"/>
        <v>600000</v>
      </c>
      <c r="Q151" s="28">
        <f t="shared" si="152"/>
        <v>40000000</v>
      </c>
      <c r="R151" s="28">
        <f t="shared" si="128"/>
        <v>1800000</v>
      </c>
      <c r="S151" s="28">
        <f t="shared" si="153"/>
        <v>20286603.12595594</v>
      </c>
      <c r="T151" s="28">
        <f t="shared" si="129"/>
        <v>1014330.156297797</v>
      </c>
      <c r="U151" s="28">
        <f t="shared" si="154"/>
        <v>0</v>
      </c>
      <c r="V151" s="28">
        <f t="shared" si="130"/>
        <v>0</v>
      </c>
      <c r="W151" s="4">
        <f t="shared" si="155"/>
        <v>580286603.1259559</v>
      </c>
      <c r="X151" s="24">
        <f t="shared" si="156"/>
        <v>3939330.156297797</v>
      </c>
      <c r="Y151" s="27">
        <f t="shared" si="157"/>
        <v>0</v>
      </c>
      <c r="Z151" s="28">
        <f t="shared" si="131"/>
        <v>0</v>
      </c>
      <c r="AA151" s="28">
        <f t="shared" si="144"/>
        <v>0</v>
      </c>
      <c r="AB151" s="28">
        <f t="shared" si="158"/>
        <v>0</v>
      </c>
      <c r="AC151" s="28">
        <f t="shared" si="132"/>
        <v>0</v>
      </c>
      <c r="AD151" s="28">
        <f t="shared" si="145"/>
        <v>0</v>
      </c>
      <c r="AE151" s="28">
        <f t="shared" si="159"/>
        <v>0</v>
      </c>
      <c r="AF151" s="28">
        <f t="shared" si="133"/>
        <v>0</v>
      </c>
      <c r="AG151" s="28">
        <f t="shared" si="146"/>
        <v>0</v>
      </c>
      <c r="AH151" s="28">
        <f t="shared" si="160"/>
        <v>0</v>
      </c>
      <c r="AI151" s="28">
        <f t="shared" si="134"/>
        <v>0</v>
      </c>
      <c r="AJ151" s="28">
        <f t="shared" si="147"/>
        <v>0</v>
      </c>
      <c r="AK151" s="28">
        <f t="shared" si="161"/>
        <v>41713396.87404406</v>
      </c>
      <c r="AL151" s="28">
        <f t="shared" si="135"/>
        <v>2085669.8437022031</v>
      </c>
      <c r="AM151" s="28">
        <f t="shared" si="148"/>
        <v>2371156.500759911</v>
      </c>
      <c r="AN151" s="28">
        <f t="shared" si="162"/>
        <v>0</v>
      </c>
      <c r="AO151" s="28">
        <f t="shared" si="136"/>
        <v>0</v>
      </c>
      <c r="AP151" s="28">
        <f t="shared" si="149"/>
        <v>0</v>
      </c>
      <c r="AQ151" s="4">
        <f t="shared" si="163"/>
        <v>41713396.87404406</v>
      </c>
      <c r="AR151" s="24">
        <f t="shared" si="164"/>
        <v>2085669.8437022031</v>
      </c>
      <c r="AS151" s="24">
        <f t="shared" si="165"/>
        <v>2371156.500759911</v>
      </c>
    </row>
    <row r="152" spans="2:45" ht="12.75">
      <c r="B152" s="33">
        <f t="shared" si="123"/>
        <v>623</v>
      </c>
      <c r="C152" s="23">
        <f t="shared" si="166"/>
        <v>623000000</v>
      </c>
      <c r="D152" s="24">
        <f t="shared" si="139"/>
        <v>-1611008.3398715546</v>
      </c>
      <c r="E152" s="24">
        <f t="shared" si="140"/>
        <v>6075000</v>
      </c>
      <c r="F152" s="25">
        <f t="shared" si="141"/>
        <v>581219539.7869302</v>
      </c>
      <c r="G152" s="70">
        <f t="shared" si="142"/>
        <v>0</v>
      </c>
      <c r="H152" s="6">
        <f t="shared" si="143"/>
        <v>0.05</v>
      </c>
      <c r="I152" s="26">
        <f t="shared" si="124"/>
        <v>-0.14437095526227425</v>
      </c>
      <c r="J152" s="30">
        <f t="shared" si="150"/>
        <v>0.296330048929624</v>
      </c>
      <c r="K152" s="27">
        <f t="shared" si="137"/>
        <v>490000000</v>
      </c>
      <c r="L152" s="28">
        <f t="shared" si="125"/>
        <v>0</v>
      </c>
      <c r="M152" s="28">
        <f t="shared" si="138"/>
        <v>15000000</v>
      </c>
      <c r="N152" s="28">
        <f t="shared" si="126"/>
        <v>525000</v>
      </c>
      <c r="O152" s="28">
        <f t="shared" si="151"/>
        <v>15000000</v>
      </c>
      <c r="P152" s="28">
        <f t="shared" si="127"/>
        <v>600000</v>
      </c>
      <c r="Q152" s="28">
        <f t="shared" si="152"/>
        <v>40000000</v>
      </c>
      <c r="R152" s="28">
        <f t="shared" si="128"/>
        <v>1800000</v>
      </c>
      <c r="S152" s="28">
        <f t="shared" si="153"/>
        <v>21219539.786930203</v>
      </c>
      <c r="T152" s="28">
        <f t="shared" si="129"/>
        <v>1060976.9893465103</v>
      </c>
      <c r="U152" s="28">
        <f t="shared" si="154"/>
        <v>0</v>
      </c>
      <c r="V152" s="28">
        <f t="shared" si="130"/>
        <v>0</v>
      </c>
      <c r="W152" s="4">
        <f t="shared" si="155"/>
        <v>581219539.7869302</v>
      </c>
      <c r="X152" s="24">
        <f t="shared" si="156"/>
        <v>3985976.9893465103</v>
      </c>
      <c r="Y152" s="27">
        <f t="shared" si="157"/>
        <v>0</v>
      </c>
      <c r="Z152" s="28">
        <f t="shared" si="131"/>
        <v>0</v>
      </c>
      <c r="AA152" s="28">
        <f t="shared" si="144"/>
        <v>0</v>
      </c>
      <c r="AB152" s="28">
        <f t="shared" si="158"/>
        <v>0</v>
      </c>
      <c r="AC152" s="28">
        <f t="shared" si="132"/>
        <v>0</v>
      </c>
      <c r="AD152" s="28">
        <f t="shared" si="145"/>
        <v>0</v>
      </c>
      <c r="AE152" s="28">
        <f t="shared" si="159"/>
        <v>0</v>
      </c>
      <c r="AF152" s="28">
        <f t="shared" si="133"/>
        <v>0</v>
      </c>
      <c r="AG152" s="28">
        <f t="shared" si="146"/>
        <v>0</v>
      </c>
      <c r="AH152" s="28">
        <f t="shared" si="160"/>
        <v>0</v>
      </c>
      <c r="AI152" s="28">
        <f t="shared" si="134"/>
        <v>0</v>
      </c>
      <c r="AJ152" s="28">
        <f t="shared" si="147"/>
        <v>0</v>
      </c>
      <c r="AK152" s="28">
        <f t="shared" si="161"/>
        <v>41780460.2130698</v>
      </c>
      <c r="AL152" s="28">
        <f t="shared" si="135"/>
        <v>2089023.01065349</v>
      </c>
      <c r="AM152" s="28">
        <f t="shared" si="148"/>
        <v>2374968.6494749556</v>
      </c>
      <c r="AN152" s="28">
        <f t="shared" si="162"/>
        <v>0</v>
      </c>
      <c r="AO152" s="28">
        <f t="shared" si="136"/>
        <v>0</v>
      </c>
      <c r="AP152" s="28">
        <f t="shared" si="149"/>
        <v>0</v>
      </c>
      <c r="AQ152" s="4">
        <f t="shared" si="163"/>
        <v>41780460.2130698</v>
      </c>
      <c r="AR152" s="24">
        <f t="shared" si="164"/>
        <v>2089023.01065349</v>
      </c>
      <c r="AS152" s="24">
        <f t="shared" si="165"/>
        <v>2374968.6494749556</v>
      </c>
    </row>
    <row r="153" spans="2:45" ht="12.75">
      <c r="B153" s="33">
        <f t="shared" si="123"/>
        <v>624</v>
      </c>
      <c r="C153" s="23">
        <f t="shared" si="166"/>
        <v>624000000</v>
      </c>
      <c r="D153" s="24">
        <f t="shared" si="139"/>
        <v>-1653843.0242052102</v>
      </c>
      <c r="E153" s="24">
        <f t="shared" si="140"/>
        <v>6125000</v>
      </c>
      <c r="F153" s="25">
        <f t="shared" si="141"/>
        <v>582152476.4479043</v>
      </c>
      <c r="G153" s="70">
        <f t="shared" si="142"/>
        <v>0</v>
      </c>
      <c r="H153" s="6">
        <f t="shared" si="143"/>
        <v>0.05</v>
      </c>
      <c r="I153" s="26">
        <f t="shared" si="124"/>
        <v>-0.14437095526227425</v>
      </c>
      <c r="J153" s="30">
        <f t="shared" si="150"/>
        <v>0.296330048929624</v>
      </c>
      <c r="K153" s="27">
        <f t="shared" si="137"/>
        <v>490000000</v>
      </c>
      <c r="L153" s="28">
        <f t="shared" si="125"/>
        <v>0</v>
      </c>
      <c r="M153" s="28">
        <f t="shared" si="138"/>
        <v>15000000</v>
      </c>
      <c r="N153" s="28">
        <f t="shared" si="126"/>
        <v>525000</v>
      </c>
      <c r="O153" s="28">
        <f t="shared" si="151"/>
        <v>15000000</v>
      </c>
      <c r="P153" s="28">
        <f t="shared" si="127"/>
        <v>600000</v>
      </c>
      <c r="Q153" s="28">
        <f t="shared" si="152"/>
        <v>40000000</v>
      </c>
      <c r="R153" s="28">
        <f t="shared" si="128"/>
        <v>1800000</v>
      </c>
      <c r="S153" s="28">
        <f t="shared" si="153"/>
        <v>22152476.44790435</v>
      </c>
      <c r="T153" s="28">
        <f t="shared" si="129"/>
        <v>1107623.8223952174</v>
      </c>
      <c r="U153" s="28">
        <f t="shared" si="154"/>
        <v>0</v>
      </c>
      <c r="V153" s="28">
        <f t="shared" si="130"/>
        <v>0</v>
      </c>
      <c r="W153" s="4">
        <f t="shared" si="155"/>
        <v>582152476.4479043</v>
      </c>
      <c r="X153" s="24">
        <f t="shared" si="156"/>
        <v>4032623.8223952176</v>
      </c>
      <c r="Y153" s="27">
        <f t="shared" si="157"/>
        <v>0</v>
      </c>
      <c r="Z153" s="28">
        <f t="shared" si="131"/>
        <v>0</v>
      </c>
      <c r="AA153" s="28">
        <f t="shared" si="144"/>
        <v>0</v>
      </c>
      <c r="AB153" s="28">
        <f t="shared" si="158"/>
        <v>0</v>
      </c>
      <c r="AC153" s="28">
        <f t="shared" si="132"/>
        <v>0</v>
      </c>
      <c r="AD153" s="28">
        <f t="shared" si="145"/>
        <v>0</v>
      </c>
      <c r="AE153" s="28">
        <f t="shared" si="159"/>
        <v>0</v>
      </c>
      <c r="AF153" s="28">
        <f t="shared" si="133"/>
        <v>0</v>
      </c>
      <c r="AG153" s="28">
        <f t="shared" si="146"/>
        <v>0</v>
      </c>
      <c r="AH153" s="28">
        <f t="shared" si="160"/>
        <v>0</v>
      </c>
      <c r="AI153" s="28">
        <f t="shared" si="134"/>
        <v>0</v>
      </c>
      <c r="AJ153" s="28">
        <f t="shared" si="147"/>
        <v>0</v>
      </c>
      <c r="AK153" s="28">
        <f t="shared" si="161"/>
        <v>41847523.55209565</v>
      </c>
      <c r="AL153" s="28">
        <f t="shared" si="135"/>
        <v>2092376.1776047826</v>
      </c>
      <c r="AM153" s="28">
        <f t="shared" si="148"/>
        <v>2378780.7981900075</v>
      </c>
      <c r="AN153" s="28">
        <f t="shared" si="162"/>
        <v>0</v>
      </c>
      <c r="AO153" s="28">
        <f t="shared" si="136"/>
        <v>0</v>
      </c>
      <c r="AP153" s="28">
        <f t="shared" si="149"/>
        <v>0</v>
      </c>
      <c r="AQ153" s="4">
        <f t="shared" si="163"/>
        <v>41847523.55209565</v>
      </c>
      <c r="AR153" s="24">
        <f t="shared" si="164"/>
        <v>2092376.1776047826</v>
      </c>
      <c r="AS153" s="24">
        <f t="shared" si="165"/>
        <v>2378780.7981900075</v>
      </c>
    </row>
    <row r="154" spans="2:45" ht="12.75">
      <c r="B154" s="33">
        <f t="shared" si="123"/>
        <v>625</v>
      </c>
      <c r="C154" s="23">
        <f t="shared" si="166"/>
        <v>625000000</v>
      </c>
      <c r="D154" s="24">
        <f t="shared" si="139"/>
        <v>-1696677.7085388792</v>
      </c>
      <c r="E154" s="24">
        <f t="shared" si="140"/>
        <v>6175000</v>
      </c>
      <c r="F154" s="25">
        <f t="shared" si="141"/>
        <v>583085413.1088786</v>
      </c>
      <c r="G154" s="70">
        <f t="shared" si="142"/>
        <v>0</v>
      </c>
      <c r="H154" s="6">
        <f t="shared" si="143"/>
        <v>0.05</v>
      </c>
      <c r="I154" s="26">
        <f t="shared" si="124"/>
        <v>-0.14437095526227425</v>
      </c>
      <c r="J154" s="30">
        <f t="shared" si="150"/>
        <v>0.296330048929624</v>
      </c>
      <c r="K154" s="27">
        <f t="shared" si="137"/>
        <v>490000000</v>
      </c>
      <c r="L154" s="28">
        <f t="shared" si="125"/>
        <v>0</v>
      </c>
      <c r="M154" s="28">
        <f t="shared" si="138"/>
        <v>15000000</v>
      </c>
      <c r="N154" s="28">
        <f t="shared" si="126"/>
        <v>525000</v>
      </c>
      <c r="O154" s="28">
        <f t="shared" si="151"/>
        <v>15000000</v>
      </c>
      <c r="P154" s="28">
        <f t="shared" si="127"/>
        <v>600000</v>
      </c>
      <c r="Q154" s="28">
        <f t="shared" si="152"/>
        <v>40000000</v>
      </c>
      <c r="R154" s="28">
        <f t="shared" si="128"/>
        <v>1800000</v>
      </c>
      <c r="S154" s="28">
        <f t="shared" si="153"/>
        <v>23085413.108878613</v>
      </c>
      <c r="T154" s="28">
        <f t="shared" si="129"/>
        <v>1154270.6554439308</v>
      </c>
      <c r="U154" s="28">
        <f t="shared" si="154"/>
        <v>0</v>
      </c>
      <c r="V154" s="28">
        <f t="shared" si="130"/>
        <v>0</v>
      </c>
      <c r="W154" s="4">
        <f t="shared" si="155"/>
        <v>583085413.1088786</v>
      </c>
      <c r="X154" s="24">
        <f t="shared" si="156"/>
        <v>4079270.655443931</v>
      </c>
      <c r="Y154" s="27">
        <f t="shared" si="157"/>
        <v>0</v>
      </c>
      <c r="Z154" s="28">
        <f t="shared" si="131"/>
        <v>0</v>
      </c>
      <c r="AA154" s="28">
        <f t="shared" si="144"/>
        <v>0</v>
      </c>
      <c r="AB154" s="28">
        <f t="shared" si="158"/>
        <v>0</v>
      </c>
      <c r="AC154" s="28">
        <f t="shared" si="132"/>
        <v>0</v>
      </c>
      <c r="AD154" s="28">
        <f t="shared" si="145"/>
        <v>0</v>
      </c>
      <c r="AE154" s="28">
        <f t="shared" si="159"/>
        <v>0</v>
      </c>
      <c r="AF154" s="28">
        <f t="shared" si="133"/>
        <v>0</v>
      </c>
      <c r="AG154" s="28">
        <f t="shared" si="146"/>
        <v>0</v>
      </c>
      <c r="AH154" s="28">
        <f t="shared" si="160"/>
        <v>0</v>
      </c>
      <c r="AI154" s="28">
        <f t="shared" si="134"/>
        <v>0</v>
      </c>
      <c r="AJ154" s="28">
        <f t="shared" si="147"/>
        <v>0</v>
      </c>
      <c r="AK154" s="28">
        <f t="shared" si="161"/>
        <v>41914586.89112139</v>
      </c>
      <c r="AL154" s="28">
        <f t="shared" si="135"/>
        <v>2095729.3445560695</v>
      </c>
      <c r="AM154" s="28">
        <f t="shared" si="148"/>
        <v>2382592.946905052</v>
      </c>
      <c r="AN154" s="28">
        <f t="shared" si="162"/>
        <v>0</v>
      </c>
      <c r="AO154" s="28">
        <f t="shared" si="136"/>
        <v>0</v>
      </c>
      <c r="AP154" s="28">
        <f t="shared" si="149"/>
        <v>0</v>
      </c>
      <c r="AQ154" s="4">
        <f t="shared" si="163"/>
        <v>41914586.89112139</v>
      </c>
      <c r="AR154" s="24">
        <f t="shared" si="164"/>
        <v>2095729.3445560695</v>
      </c>
      <c r="AS154" s="24">
        <f t="shared" si="165"/>
        <v>2382592.946905052</v>
      </c>
    </row>
    <row r="155" spans="2:45" ht="12.75">
      <c r="B155" s="33">
        <f t="shared" si="123"/>
        <v>626</v>
      </c>
      <c r="C155" s="23">
        <f t="shared" si="166"/>
        <v>626000000</v>
      </c>
      <c r="D155" s="24">
        <f t="shared" si="139"/>
        <v>-1739512.3928725342</v>
      </c>
      <c r="E155" s="24">
        <f t="shared" si="140"/>
        <v>6225000</v>
      </c>
      <c r="F155" s="25">
        <f t="shared" si="141"/>
        <v>584018349.7698528</v>
      </c>
      <c r="G155" s="70">
        <f t="shared" si="142"/>
        <v>0</v>
      </c>
      <c r="H155" s="6">
        <f t="shared" si="143"/>
        <v>0.05</v>
      </c>
      <c r="I155" s="26">
        <f t="shared" si="124"/>
        <v>-0.14437095526227425</v>
      </c>
      <c r="J155" s="30">
        <f t="shared" si="150"/>
        <v>0.296330048929624</v>
      </c>
      <c r="K155" s="27">
        <f t="shared" si="137"/>
        <v>490000000</v>
      </c>
      <c r="L155" s="28">
        <f t="shared" si="125"/>
        <v>0</v>
      </c>
      <c r="M155" s="28">
        <f t="shared" si="138"/>
        <v>15000000</v>
      </c>
      <c r="N155" s="28">
        <f t="shared" si="126"/>
        <v>525000</v>
      </c>
      <c r="O155" s="28">
        <f t="shared" si="151"/>
        <v>15000000</v>
      </c>
      <c r="P155" s="28">
        <f t="shared" si="127"/>
        <v>600000</v>
      </c>
      <c r="Q155" s="28">
        <f t="shared" si="152"/>
        <v>40000000</v>
      </c>
      <c r="R155" s="28">
        <f t="shared" si="128"/>
        <v>1800000</v>
      </c>
      <c r="S155" s="28">
        <f t="shared" si="153"/>
        <v>24018349.769852757</v>
      </c>
      <c r="T155" s="28">
        <f t="shared" si="129"/>
        <v>1200917.4884926379</v>
      </c>
      <c r="U155" s="28">
        <f t="shared" si="154"/>
        <v>0</v>
      </c>
      <c r="V155" s="28">
        <f t="shared" si="130"/>
        <v>0</v>
      </c>
      <c r="W155" s="4">
        <f t="shared" si="155"/>
        <v>584018349.7698528</v>
      </c>
      <c r="X155" s="24">
        <f t="shared" si="156"/>
        <v>4125917.488492638</v>
      </c>
      <c r="Y155" s="27">
        <f t="shared" si="157"/>
        <v>0</v>
      </c>
      <c r="Z155" s="28">
        <f t="shared" si="131"/>
        <v>0</v>
      </c>
      <c r="AA155" s="28">
        <f t="shared" si="144"/>
        <v>0</v>
      </c>
      <c r="AB155" s="28">
        <f t="shared" si="158"/>
        <v>0</v>
      </c>
      <c r="AC155" s="28">
        <f t="shared" si="132"/>
        <v>0</v>
      </c>
      <c r="AD155" s="28">
        <f t="shared" si="145"/>
        <v>0</v>
      </c>
      <c r="AE155" s="28">
        <f t="shared" si="159"/>
        <v>0</v>
      </c>
      <c r="AF155" s="28">
        <f t="shared" si="133"/>
        <v>0</v>
      </c>
      <c r="AG155" s="28">
        <f t="shared" si="146"/>
        <v>0</v>
      </c>
      <c r="AH155" s="28">
        <f t="shared" si="160"/>
        <v>0</v>
      </c>
      <c r="AI155" s="28">
        <f t="shared" si="134"/>
        <v>0</v>
      </c>
      <c r="AJ155" s="28">
        <f t="shared" si="147"/>
        <v>0</v>
      </c>
      <c r="AK155" s="28">
        <f t="shared" si="161"/>
        <v>41981650.23014724</v>
      </c>
      <c r="AL155" s="28">
        <f t="shared" si="135"/>
        <v>2099082.511507362</v>
      </c>
      <c r="AM155" s="28">
        <f t="shared" si="148"/>
        <v>2386405.0956201036</v>
      </c>
      <c r="AN155" s="28">
        <f t="shared" si="162"/>
        <v>0</v>
      </c>
      <c r="AO155" s="28">
        <f t="shared" si="136"/>
        <v>0</v>
      </c>
      <c r="AP155" s="28">
        <f t="shared" si="149"/>
        <v>0</v>
      </c>
      <c r="AQ155" s="4">
        <f t="shared" si="163"/>
        <v>41981650.23014724</v>
      </c>
      <c r="AR155" s="24">
        <f t="shared" si="164"/>
        <v>2099082.511507362</v>
      </c>
      <c r="AS155" s="24">
        <f t="shared" si="165"/>
        <v>2386405.0956201036</v>
      </c>
    </row>
    <row r="156" spans="2:45" ht="12.75">
      <c r="B156" s="33">
        <f t="shared" si="123"/>
        <v>627</v>
      </c>
      <c r="C156" s="23">
        <f t="shared" si="166"/>
        <v>627000000</v>
      </c>
      <c r="D156" s="24">
        <f t="shared" si="139"/>
        <v>-1782347.0772061902</v>
      </c>
      <c r="E156" s="24">
        <f t="shared" si="140"/>
        <v>6275000</v>
      </c>
      <c r="F156" s="25">
        <f t="shared" si="141"/>
        <v>584951286.4308269</v>
      </c>
      <c r="G156" s="70">
        <f t="shared" si="142"/>
        <v>0</v>
      </c>
      <c r="H156" s="6">
        <f t="shared" si="143"/>
        <v>0.05</v>
      </c>
      <c r="I156" s="26">
        <f t="shared" si="124"/>
        <v>-0.14437095526227425</v>
      </c>
      <c r="J156" s="30">
        <f t="shared" si="150"/>
        <v>0.296330048929624</v>
      </c>
      <c r="K156" s="27">
        <f t="shared" si="137"/>
        <v>490000000</v>
      </c>
      <c r="L156" s="28">
        <f t="shared" si="125"/>
        <v>0</v>
      </c>
      <c r="M156" s="28">
        <f t="shared" si="138"/>
        <v>15000000</v>
      </c>
      <c r="N156" s="28">
        <f t="shared" si="126"/>
        <v>525000</v>
      </c>
      <c r="O156" s="28">
        <f t="shared" si="151"/>
        <v>15000000</v>
      </c>
      <c r="P156" s="28">
        <f t="shared" si="127"/>
        <v>600000</v>
      </c>
      <c r="Q156" s="28">
        <f t="shared" si="152"/>
        <v>40000000</v>
      </c>
      <c r="R156" s="28">
        <f t="shared" si="128"/>
        <v>1800000</v>
      </c>
      <c r="S156" s="28">
        <f t="shared" si="153"/>
        <v>24951286.430826902</v>
      </c>
      <c r="T156" s="28">
        <f t="shared" si="129"/>
        <v>1247564.3215413452</v>
      </c>
      <c r="U156" s="28">
        <f t="shared" si="154"/>
        <v>0</v>
      </c>
      <c r="V156" s="28">
        <f t="shared" si="130"/>
        <v>0</v>
      </c>
      <c r="W156" s="4">
        <f t="shared" si="155"/>
        <v>584951286.4308269</v>
      </c>
      <c r="X156" s="24">
        <f t="shared" si="156"/>
        <v>4172564.321541345</v>
      </c>
      <c r="Y156" s="27">
        <f t="shared" si="157"/>
        <v>0</v>
      </c>
      <c r="Z156" s="28">
        <f t="shared" si="131"/>
        <v>0</v>
      </c>
      <c r="AA156" s="28">
        <f t="shared" si="144"/>
        <v>0</v>
      </c>
      <c r="AB156" s="28">
        <f t="shared" si="158"/>
        <v>0</v>
      </c>
      <c r="AC156" s="28">
        <f t="shared" si="132"/>
        <v>0</v>
      </c>
      <c r="AD156" s="28">
        <f t="shared" si="145"/>
        <v>0</v>
      </c>
      <c r="AE156" s="28">
        <f t="shared" si="159"/>
        <v>0</v>
      </c>
      <c r="AF156" s="28">
        <f t="shared" si="133"/>
        <v>0</v>
      </c>
      <c r="AG156" s="28">
        <f t="shared" si="146"/>
        <v>0</v>
      </c>
      <c r="AH156" s="28">
        <f t="shared" si="160"/>
        <v>0</v>
      </c>
      <c r="AI156" s="28">
        <f t="shared" si="134"/>
        <v>0</v>
      </c>
      <c r="AJ156" s="28">
        <f t="shared" si="147"/>
        <v>0</v>
      </c>
      <c r="AK156" s="28">
        <f t="shared" si="161"/>
        <v>42048713.5691731</v>
      </c>
      <c r="AL156" s="28">
        <f t="shared" si="135"/>
        <v>2102435.678458655</v>
      </c>
      <c r="AM156" s="28">
        <f t="shared" si="148"/>
        <v>2390217.244335155</v>
      </c>
      <c r="AN156" s="28">
        <f t="shared" si="162"/>
        <v>0</v>
      </c>
      <c r="AO156" s="28">
        <f t="shared" si="136"/>
        <v>0</v>
      </c>
      <c r="AP156" s="28">
        <f t="shared" si="149"/>
        <v>0</v>
      </c>
      <c r="AQ156" s="4">
        <f t="shared" si="163"/>
        <v>42048713.5691731</v>
      </c>
      <c r="AR156" s="24">
        <f t="shared" si="164"/>
        <v>2102435.678458655</v>
      </c>
      <c r="AS156" s="24">
        <f t="shared" si="165"/>
        <v>2390217.244335155</v>
      </c>
    </row>
    <row r="157" spans="2:45" ht="12.75">
      <c r="B157" s="33">
        <f t="shared" si="123"/>
        <v>628</v>
      </c>
      <c r="C157" s="23">
        <f t="shared" si="166"/>
        <v>628000000</v>
      </c>
      <c r="D157" s="24">
        <f t="shared" si="139"/>
        <v>-1825181.7615398583</v>
      </c>
      <c r="E157" s="24">
        <f t="shared" si="140"/>
        <v>6325000</v>
      </c>
      <c r="F157" s="25">
        <f t="shared" si="141"/>
        <v>585884223.0918012</v>
      </c>
      <c r="G157" s="70">
        <f t="shared" si="142"/>
        <v>0</v>
      </c>
      <c r="H157" s="6">
        <f t="shared" si="143"/>
        <v>0.05</v>
      </c>
      <c r="I157" s="26">
        <f t="shared" si="124"/>
        <v>-0.14437095526227425</v>
      </c>
      <c r="J157" s="30">
        <f t="shared" si="150"/>
        <v>0.296330048929624</v>
      </c>
      <c r="K157" s="27">
        <f t="shared" si="137"/>
        <v>490000000</v>
      </c>
      <c r="L157" s="28">
        <f t="shared" si="125"/>
        <v>0</v>
      </c>
      <c r="M157" s="28">
        <f t="shared" si="138"/>
        <v>15000000</v>
      </c>
      <c r="N157" s="28">
        <f t="shared" si="126"/>
        <v>525000</v>
      </c>
      <c r="O157" s="28">
        <f t="shared" si="151"/>
        <v>15000000</v>
      </c>
      <c r="P157" s="28">
        <f t="shared" si="127"/>
        <v>600000</v>
      </c>
      <c r="Q157" s="28">
        <f t="shared" si="152"/>
        <v>40000000</v>
      </c>
      <c r="R157" s="28">
        <f t="shared" si="128"/>
        <v>1800000</v>
      </c>
      <c r="S157" s="28">
        <f t="shared" si="153"/>
        <v>25884223.091801167</v>
      </c>
      <c r="T157" s="28">
        <f t="shared" si="129"/>
        <v>1294211.1545900584</v>
      </c>
      <c r="U157" s="28">
        <f t="shared" si="154"/>
        <v>0</v>
      </c>
      <c r="V157" s="28">
        <f t="shared" si="130"/>
        <v>0</v>
      </c>
      <c r="W157" s="4">
        <f t="shared" si="155"/>
        <v>585884223.0918012</v>
      </c>
      <c r="X157" s="24">
        <f t="shared" si="156"/>
        <v>4219211.154590058</v>
      </c>
      <c r="Y157" s="27">
        <f t="shared" si="157"/>
        <v>0</v>
      </c>
      <c r="Z157" s="28">
        <f t="shared" si="131"/>
        <v>0</v>
      </c>
      <c r="AA157" s="28">
        <f t="shared" si="144"/>
        <v>0</v>
      </c>
      <c r="AB157" s="28">
        <f t="shared" si="158"/>
        <v>0</v>
      </c>
      <c r="AC157" s="28">
        <f t="shared" si="132"/>
        <v>0</v>
      </c>
      <c r="AD157" s="28">
        <f t="shared" si="145"/>
        <v>0</v>
      </c>
      <c r="AE157" s="28">
        <f t="shared" si="159"/>
        <v>0</v>
      </c>
      <c r="AF157" s="28">
        <f t="shared" si="133"/>
        <v>0</v>
      </c>
      <c r="AG157" s="28">
        <f t="shared" si="146"/>
        <v>0</v>
      </c>
      <c r="AH157" s="28">
        <f t="shared" si="160"/>
        <v>0</v>
      </c>
      <c r="AI157" s="28">
        <f t="shared" si="134"/>
        <v>0</v>
      </c>
      <c r="AJ157" s="28">
        <f t="shared" si="147"/>
        <v>0</v>
      </c>
      <c r="AK157" s="28">
        <f t="shared" si="161"/>
        <v>42115776.90819883</v>
      </c>
      <c r="AL157" s="28">
        <f t="shared" si="135"/>
        <v>2105788.845409942</v>
      </c>
      <c r="AM157" s="28">
        <f t="shared" si="148"/>
        <v>2394029.3930502</v>
      </c>
      <c r="AN157" s="28">
        <f t="shared" si="162"/>
        <v>0</v>
      </c>
      <c r="AO157" s="28">
        <f t="shared" si="136"/>
        <v>0</v>
      </c>
      <c r="AP157" s="28">
        <f t="shared" si="149"/>
        <v>0</v>
      </c>
      <c r="AQ157" s="4">
        <f t="shared" si="163"/>
        <v>42115776.90819883</v>
      </c>
      <c r="AR157" s="24">
        <f t="shared" si="164"/>
        <v>2105788.845409942</v>
      </c>
      <c r="AS157" s="24">
        <f t="shared" si="165"/>
        <v>2394029.3930502</v>
      </c>
    </row>
    <row r="158" spans="2:45" ht="12.75">
      <c r="B158" s="33">
        <f t="shared" si="123"/>
        <v>629</v>
      </c>
      <c r="C158" s="23">
        <f t="shared" si="166"/>
        <v>629000000</v>
      </c>
      <c r="D158" s="24">
        <f t="shared" si="139"/>
        <v>-1868016.4458735143</v>
      </c>
      <c r="E158" s="24">
        <f t="shared" si="140"/>
        <v>6375000</v>
      </c>
      <c r="F158" s="25">
        <f t="shared" si="141"/>
        <v>586817159.7527753</v>
      </c>
      <c r="G158" s="70">
        <f t="shared" si="142"/>
        <v>0</v>
      </c>
      <c r="H158" s="6">
        <f t="shared" si="143"/>
        <v>0.05</v>
      </c>
      <c r="I158" s="26">
        <f t="shared" si="124"/>
        <v>-0.14437095526227425</v>
      </c>
      <c r="J158" s="30">
        <f t="shared" si="150"/>
        <v>0.296330048929624</v>
      </c>
      <c r="K158" s="27">
        <f t="shared" si="137"/>
        <v>490000000</v>
      </c>
      <c r="L158" s="28">
        <f t="shared" si="125"/>
        <v>0</v>
      </c>
      <c r="M158" s="28">
        <f t="shared" si="138"/>
        <v>15000000</v>
      </c>
      <c r="N158" s="28">
        <f t="shared" si="126"/>
        <v>525000</v>
      </c>
      <c r="O158" s="28">
        <f t="shared" si="151"/>
        <v>15000000</v>
      </c>
      <c r="P158" s="28">
        <f t="shared" si="127"/>
        <v>600000</v>
      </c>
      <c r="Q158" s="28">
        <f t="shared" si="152"/>
        <v>40000000</v>
      </c>
      <c r="R158" s="28">
        <f t="shared" si="128"/>
        <v>1800000</v>
      </c>
      <c r="S158" s="28">
        <f t="shared" si="153"/>
        <v>26817159.75277531</v>
      </c>
      <c r="T158" s="28">
        <f t="shared" si="129"/>
        <v>1340857.9876387657</v>
      </c>
      <c r="U158" s="28">
        <f t="shared" si="154"/>
        <v>0</v>
      </c>
      <c r="V158" s="28">
        <f t="shared" si="130"/>
        <v>0</v>
      </c>
      <c r="W158" s="4">
        <f t="shared" si="155"/>
        <v>586817159.7527753</v>
      </c>
      <c r="X158" s="24">
        <f t="shared" si="156"/>
        <v>4265857.987638766</v>
      </c>
      <c r="Y158" s="27">
        <f t="shared" si="157"/>
        <v>0</v>
      </c>
      <c r="Z158" s="28">
        <f t="shared" si="131"/>
        <v>0</v>
      </c>
      <c r="AA158" s="28">
        <f t="shared" si="144"/>
        <v>0</v>
      </c>
      <c r="AB158" s="28">
        <f t="shared" si="158"/>
        <v>0</v>
      </c>
      <c r="AC158" s="28">
        <f t="shared" si="132"/>
        <v>0</v>
      </c>
      <c r="AD158" s="28">
        <f t="shared" si="145"/>
        <v>0</v>
      </c>
      <c r="AE158" s="28">
        <f t="shared" si="159"/>
        <v>0</v>
      </c>
      <c r="AF158" s="28">
        <f t="shared" si="133"/>
        <v>0</v>
      </c>
      <c r="AG158" s="28">
        <f t="shared" si="146"/>
        <v>0</v>
      </c>
      <c r="AH158" s="28">
        <f t="shared" si="160"/>
        <v>0</v>
      </c>
      <c r="AI158" s="28">
        <f t="shared" si="134"/>
        <v>0</v>
      </c>
      <c r="AJ158" s="28">
        <f t="shared" si="147"/>
        <v>0</v>
      </c>
      <c r="AK158" s="28">
        <f t="shared" si="161"/>
        <v>42182840.24722469</v>
      </c>
      <c r="AL158" s="28">
        <f t="shared" si="135"/>
        <v>2109142.0123612345</v>
      </c>
      <c r="AM158" s="28">
        <f t="shared" si="148"/>
        <v>2397841.5417652517</v>
      </c>
      <c r="AN158" s="28">
        <f t="shared" si="162"/>
        <v>0</v>
      </c>
      <c r="AO158" s="28">
        <f t="shared" si="136"/>
        <v>0</v>
      </c>
      <c r="AP158" s="28">
        <f t="shared" si="149"/>
        <v>0</v>
      </c>
      <c r="AQ158" s="4">
        <f t="shared" si="163"/>
        <v>42182840.24722469</v>
      </c>
      <c r="AR158" s="24">
        <f t="shared" si="164"/>
        <v>2109142.0123612345</v>
      </c>
      <c r="AS158" s="24">
        <f t="shared" si="165"/>
        <v>2397841.5417652517</v>
      </c>
    </row>
    <row r="159" spans="2:45" ht="12.75">
      <c r="B159" s="33">
        <f t="shared" si="123"/>
        <v>630</v>
      </c>
      <c r="C159" s="23">
        <f t="shared" si="166"/>
        <v>630000000</v>
      </c>
      <c r="D159" s="24">
        <f t="shared" si="139"/>
        <v>-1910851.1302071824</v>
      </c>
      <c r="E159" s="24">
        <f t="shared" si="140"/>
        <v>6425000</v>
      </c>
      <c r="F159" s="25">
        <f t="shared" si="141"/>
        <v>587750096.4137496</v>
      </c>
      <c r="G159" s="70">
        <f t="shared" si="142"/>
        <v>0</v>
      </c>
      <c r="H159" s="6">
        <f t="shared" si="143"/>
        <v>0.05</v>
      </c>
      <c r="I159" s="26">
        <f t="shared" si="124"/>
        <v>-0.14437095526227425</v>
      </c>
      <c r="J159" s="30">
        <f t="shared" si="150"/>
        <v>0.296330048929624</v>
      </c>
      <c r="K159" s="27">
        <f t="shared" si="137"/>
        <v>490000000</v>
      </c>
      <c r="L159" s="28">
        <f t="shared" si="125"/>
        <v>0</v>
      </c>
      <c r="M159" s="28">
        <f t="shared" si="138"/>
        <v>15000000</v>
      </c>
      <c r="N159" s="28">
        <f t="shared" si="126"/>
        <v>525000</v>
      </c>
      <c r="O159" s="28">
        <f t="shared" si="151"/>
        <v>15000000</v>
      </c>
      <c r="P159" s="28">
        <f t="shared" si="127"/>
        <v>600000</v>
      </c>
      <c r="Q159" s="28">
        <f t="shared" si="152"/>
        <v>40000000</v>
      </c>
      <c r="R159" s="28">
        <f t="shared" si="128"/>
        <v>1800000</v>
      </c>
      <c r="S159" s="28">
        <f t="shared" si="153"/>
        <v>27750096.413749576</v>
      </c>
      <c r="T159" s="28">
        <f t="shared" si="129"/>
        <v>1387504.8206874789</v>
      </c>
      <c r="U159" s="28">
        <f t="shared" si="154"/>
        <v>0</v>
      </c>
      <c r="V159" s="28">
        <f t="shared" si="130"/>
        <v>0</v>
      </c>
      <c r="W159" s="4">
        <f t="shared" si="155"/>
        <v>587750096.4137496</v>
      </c>
      <c r="X159" s="24">
        <f t="shared" si="156"/>
        <v>4312504.820687478</v>
      </c>
      <c r="Y159" s="27">
        <f t="shared" si="157"/>
        <v>0</v>
      </c>
      <c r="Z159" s="28">
        <f t="shared" si="131"/>
        <v>0</v>
      </c>
      <c r="AA159" s="28">
        <f t="shared" si="144"/>
        <v>0</v>
      </c>
      <c r="AB159" s="28">
        <f t="shared" si="158"/>
        <v>0</v>
      </c>
      <c r="AC159" s="28">
        <f t="shared" si="132"/>
        <v>0</v>
      </c>
      <c r="AD159" s="28">
        <f t="shared" si="145"/>
        <v>0</v>
      </c>
      <c r="AE159" s="28">
        <f t="shared" si="159"/>
        <v>0</v>
      </c>
      <c r="AF159" s="28">
        <f t="shared" si="133"/>
        <v>0</v>
      </c>
      <c r="AG159" s="28">
        <f t="shared" si="146"/>
        <v>0</v>
      </c>
      <c r="AH159" s="28">
        <f t="shared" si="160"/>
        <v>0</v>
      </c>
      <c r="AI159" s="28">
        <f t="shared" si="134"/>
        <v>0</v>
      </c>
      <c r="AJ159" s="28">
        <f t="shared" si="147"/>
        <v>0</v>
      </c>
      <c r="AK159" s="28">
        <f t="shared" si="161"/>
        <v>42249903.586250424</v>
      </c>
      <c r="AL159" s="28">
        <f t="shared" si="135"/>
        <v>2112495.179312521</v>
      </c>
      <c r="AM159" s="28">
        <f t="shared" si="148"/>
        <v>2401653.690480296</v>
      </c>
      <c r="AN159" s="28">
        <f t="shared" si="162"/>
        <v>0</v>
      </c>
      <c r="AO159" s="28">
        <f t="shared" si="136"/>
        <v>0</v>
      </c>
      <c r="AP159" s="28">
        <f t="shared" si="149"/>
        <v>0</v>
      </c>
      <c r="AQ159" s="4">
        <f t="shared" si="163"/>
        <v>42249903.586250424</v>
      </c>
      <c r="AR159" s="24">
        <f t="shared" si="164"/>
        <v>2112495.179312521</v>
      </c>
      <c r="AS159" s="24">
        <f t="shared" si="165"/>
        <v>2401653.690480296</v>
      </c>
    </row>
    <row r="160" spans="2:45" ht="12.75">
      <c r="B160" s="33">
        <f t="shared" si="123"/>
        <v>631</v>
      </c>
      <c r="C160" s="23">
        <f t="shared" si="166"/>
        <v>631000000</v>
      </c>
      <c r="D160" s="24">
        <f t="shared" si="139"/>
        <v>-1953685.8145408384</v>
      </c>
      <c r="E160" s="24">
        <f t="shared" si="140"/>
        <v>6475000</v>
      </c>
      <c r="F160" s="25">
        <f t="shared" si="141"/>
        <v>588683033.0747237</v>
      </c>
      <c r="G160" s="70">
        <f t="shared" si="142"/>
        <v>0</v>
      </c>
      <c r="H160" s="6">
        <f t="shared" si="143"/>
        <v>0.05</v>
      </c>
      <c r="I160" s="26">
        <f t="shared" si="124"/>
        <v>-0.14437095526227425</v>
      </c>
      <c r="J160" s="30">
        <f t="shared" si="150"/>
        <v>0.296330048929624</v>
      </c>
      <c r="K160" s="27">
        <f t="shared" si="137"/>
        <v>490000000</v>
      </c>
      <c r="L160" s="28">
        <f t="shared" si="125"/>
        <v>0</v>
      </c>
      <c r="M160" s="28">
        <f t="shared" si="138"/>
        <v>15000000</v>
      </c>
      <c r="N160" s="28">
        <f t="shared" si="126"/>
        <v>525000</v>
      </c>
      <c r="O160" s="28">
        <f t="shared" si="151"/>
        <v>15000000</v>
      </c>
      <c r="P160" s="28">
        <f t="shared" si="127"/>
        <v>600000</v>
      </c>
      <c r="Q160" s="28">
        <f t="shared" si="152"/>
        <v>40000000</v>
      </c>
      <c r="R160" s="28">
        <f t="shared" si="128"/>
        <v>1800000</v>
      </c>
      <c r="S160" s="28">
        <f t="shared" si="153"/>
        <v>28683033.07472372</v>
      </c>
      <c r="T160" s="28">
        <f t="shared" si="129"/>
        <v>1434151.6537361862</v>
      </c>
      <c r="U160" s="28">
        <f t="shared" si="154"/>
        <v>0</v>
      </c>
      <c r="V160" s="28">
        <f t="shared" si="130"/>
        <v>0</v>
      </c>
      <c r="W160" s="4">
        <f t="shared" si="155"/>
        <v>588683033.0747237</v>
      </c>
      <c r="X160" s="24">
        <f t="shared" si="156"/>
        <v>4359151.653736186</v>
      </c>
      <c r="Y160" s="27">
        <f t="shared" si="157"/>
        <v>0</v>
      </c>
      <c r="Z160" s="28">
        <f t="shared" si="131"/>
        <v>0</v>
      </c>
      <c r="AA160" s="28">
        <f t="shared" si="144"/>
        <v>0</v>
      </c>
      <c r="AB160" s="28">
        <f t="shared" si="158"/>
        <v>0</v>
      </c>
      <c r="AC160" s="28">
        <f t="shared" si="132"/>
        <v>0</v>
      </c>
      <c r="AD160" s="28">
        <f t="shared" si="145"/>
        <v>0</v>
      </c>
      <c r="AE160" s="28">
        <f t="shared" si="159"/>
        <v>0</v>
      </c>
      <c r="AF160" s="28">
        <f t="shared" si="133"/>
        <v>0</v>
      </c>
      <c r="AG160" s="28">
        <f t="shared" si="146"/>
        <v>0</v>
      </c>
      <c r="AH160" s="28">
        <f t="shared" si="160"/>
        <v>0</v>
      </c>
      <c r="AI160" s="28">
        <f t="shared" si="134"/>
        <v>0</v>
      </c>
      <c r="AJ160" s="28">
        <f t="shared" si="147"/>
        <v>0</v>
      </c>
      <c r="AK160" s="28">
        <f t="shared" si="161"/>
        <v>42316966.92527628</v>
      </c>
      <c r="AL160" s="28">
        <f t="shared" si="135"/>
        <v>2115848.3462638143</v>
      </c>
      <c r="AM160" s="28">
        <f t="shared" si="148"/>
        <v>2405465.839195348</v>
      </c>
      <c r="AN160" s="28">
        <f t="shared" si="162"/>
        <v>0</v>
      </c>
      <c r="AO160" s="28">
        <f t="shared" si="136"/>
        <v>0</v>
      </c>
      <c r="AP160" s="28">
        <f t="shared" si="149"/>
        <v>0</v>
      </c>
      <c r="AQ160" s="4">
        <f t="shared" si="163"/>
        <v>42316966.92527628</v>
      </c>
      <c r="AR160" s="24">
        <f t="shared" si="164"/>
        <v>2115848.3462638143</v>
      </c>
      <c r="AS160" s="24">
        <f t="shared" si="165"/>
        <v>2405465.839195348</v>
      </c>
    </row>
    <row r="161" spans="2:45" ht="12.75">
      <c r="B161" s="33">
        <f t="shared" si="123"/>
        <v>632</v>
      </c>
      <c r="C161" s="23">
        <f t="shared" si="166"/>
        <v>632000000</v>
      </c>
      <c r="D161" s="24">
        <f t="shared" si="139"/>
        <v>-1996520.498874507</v>
      </c>
      <c r="E161" s="24">
        <f t="shared" si="140"/>
        <v>6525000</v>
      </c>
      <c r="F161" s="25">
        <f t="shared" si="141"/>
        <v>589615969.735698</v>
      </c>
      <c r="G161" s="70">
        <f t="shared" si="142"/>
        <v>0</v>
      </c>
      <c r="H161" s="6">
        <f t="shared" si="143"/>
        <v>0.05</v>
      </c>
      <c r="I161" s="26">
        <f t="shared" si="124"/>
        <v>-0.14437095526227425</v>
      </c>
      <c r="J161" s="30">
        <f t="shared" si="150"/>
        <v>0.296330048929624</v>
      </c>
      <c r="K161" s="27">
        <f t="shared" si="137"/>
        <v>490000000</v>
      </c>
      <c r="L161" s="28">
        <f t="shared" si="125"/>
        <v>0</v>
      </c>
      <c r="M161" s="28">
        <f t="shared" si="138"/>
        <v>15000000</v>
      </c>
      <c r="N161" s="28">
        <f t="shared" si="126"/>
        <v>525000</v>
      </c>
      <c r="O161" s="28">
        <f t="shared" si="151"/>
        <v>15000000</v>
      </c>
      <c r="P161" s="28">
        <f t="shared" si="127"/>
        <v>600000</v>
      </c>
      <c r="Q161" s="28">
        <f t="shared" si="152"/>
        <v>40000000</v>
      </c>
      <c r="R161" s="28">
        <f t="shared" si="128"/>
        <v>1800000</v>
      </c>
      <c r="S161" s="28">
        <f t="shared" si="153"/>
        <v>29615969.735697985</v>
      </c>
      <c r="T161" s="28">
        <f t="shared" si="129"/>
        <v>1480798.4867848994</v>
      </c>
      <c r="U161" s="28">
        <f t="shared" si="154"/>
        <v>0</v>
      </c>
      <c r="V161" s="28">
        <f t="shared" si="130"/>
        <v>0</v>
      </c>
      <c r="W161" s="4">
        <f t="shared" si="155"/>
        <v>589615969.735698</v>
      </c>
      <c r="X161" s="24">
        <f t="shared" si="156"/>
        <v>4405798.4867849</v>
      </c>
      <c r="Y161" s="27">
        <f t="shared" si="157"/>
        <v>0</v>
      </c>
      <c r="Z161" s="28">
        <f t="shared" si="131"/>
        <v>0</v>
      </c>
      <c r="AA161" s="28">
        <f t="shared" si="144"/>
        <v>0</v>
      </c>
      <c r="AB161" s="28">
        <f t="shared" si="158"/>
        <v>0</v>
      </c>
      <c r="AC161" s="28">
        <f t="shared" si="132"/>
        <v>0</v>
      </c>
      <c r="AD161" s="28">
        <f t="shared" si="145"/>
        <v>0</v>
      </c>
      <c r="AE161" s="28">
        <f t="shared" si="159"/>
        <v>0</v>
      </c>
      <c r="AF161" s="28">
        <f t="shared" si="133"/>
        <v>0</v>
      </c>
      <c r="AG161" s="28">
        <f t="shared" si="146"/>
        <v>0</v>
      </c>
      <c r="AH161" s="28">
        <f t="shared" si="160"/>
        <v>0</v>
      </c>
      <c r="AI161" s="28">
        <f t="shared" si="134"/>
        <v>0</v>
      </c>
      <c r="AJ161" s="28">
        <f t="shared" si="147"/>
        <v>0</v>
      </c>
      <c r="AK161" s="28">
        <f t="shared" si="161"/>
        <v>42384030.264302015</v>
      </c>
      <c r="AL161" s="28">
        <f t="shared" si="135"/>
        <v>2119201.513215101</v>
      </c>
      <c r="AM161" s="28">
        <f t="shared" si="148"/>
        <v>2409277.9879103927</v>
      </c>
      <c r="AN161" s="28">
        <f t="shared" si="162"/>
        <v>0</v>
      </c>
      <c r="AO161" s="28">
        <f t="shared" si="136"/>
        <v>0</v>
      </c>
      <c r="AP161" s="28">
        <f t="shared" si="149"/>
        <v>0</v>
      </c>
      <c r="AQ161" s="4">
        <f t="shared" si="163"/>
        <v>42384030.264302015</v>
      </c>
      <c r="AR161" s="24">
        <f t="shared" si="164"/>
        <v>2119201.513215101</v>
      </c>
      <c r="AS161" s="24">
        <f t="shared" si="165"/>
        <v>2409277.9879103927</v>
      </c>
    </row>
    <row r="162" spans="2:45" ht="12.75">
      <c r="B162" s="33">
        <f t="shared" si="123"/>
        <v>633</v>
      </c>
      <c r="C162" s="23">
        <f t="shared" si="166"/>
        <v>633000000</v>
      </c>
      <c r="D162" s="24">
        <f t="shared" si="139"/>
        <v>-2039355.1832081624</v>
      </c>
      <c r="E162" s="24">
        <f t="shared" si="140"/>
        <v>6575000</v>
      </c>
      <c r="F162" s="25">
        <f t="shared" si="141"/>
        <v>590548906.3966721</v>
      </c>
      <c r="G162" s="70">
        <f t="shared" si="142"/>
        <v>0</v>
      </c>
      <c r="H162" s="6">
        <f t="shared" si="143"/>
        <v>0.05</v>
      </c>
      <c r="I162" s="26">
        <f t="shared" si="124"/>
        <v>-0.14437095526227425</v>
      </c>
      <c r="J162" s="30">
        <f t="shared" si="150"/>
        <v>0.296330048929624</v>
      </c>
      <c r="K162" s="27">
        <f t="shared" si="137"/>
        <v>490000000</v>
      </c>
      <c r="L162" s="28">
        <f t="shared" si="125"/>
        <v>0</v>
      </c>
      <c r="M162" s="28">
        <f t="shared" si="138"/>
        <v>15000000</v>
      </c>
      <c r="N162" s="28">
        <f t="shared" si="126"/>
        <v>525000</v>
      </c>
      <c r="O162" s="28">
        <f t="shared" si="151"/>
        <v>15000000</v>
      </c>
      <c r="P162" s="28">
        <f t="shared" si="127"/>
        <v>600000</v>
      </c>
      <c r="Q162" s="28">
        <f t="shared" si="152"/>
        <v>40000000</v>
      </c>
      <c r="R162" s="28">
        <f t="shared" si="128"/>
        <v>1800000</v>
      </c>
      <c r="S162" s="28">
        <f t="shared" si="153"/>
        <v>30548906.39667213</v>
      </c>
      <c r="T162" s="28">
        <f t="shared" si="129"/>
        <v>1527445.3198336065</v>
      </c>
      <c r="U162" s="28">
        <f t="shared" si="154"/>
        <v>0</v>
      </c>
      <c r="V162" s="28">
        <f t="shared" si="130"/>
        <v>0</v>
      </c>
      <c r="W162" s="4">
        <f t="shared" si="155"/>
        <v>590548906.3966721</v>
      </c>
      <c r="X162" s="24">
        <f t="shared" si="156"/>
        <v>4452445.3198336065</v>
      </c>
      <c r="Y162" s="27">
        <f t="shared" si="157"/>
        <v>0</v>
      </c>
      <c r="Z162" s="28">
        <f t="shared" si="131"/>
        <v>0</v>
      </c>
      <c r="AA162" s="28">
        <f t="shared" si="144"/>
        <v>0</v>
      </c>
      <c r="AB162" s="28">
        <f t="shared" si="158"/>
        <v>0</v>
      </c>
      <c r="AC162" s="28">
        <f t="shared" si="132"/>
        <v>0</v>
      </c>
      <c r="AD162" s="28">
        <f t="shared" si="145"/>
        <v>0</v>
      </c>
      <c r="AE162" s="28">
        <f t="shared" si="159"/>
        <v>0</v>
      </c>
      <c r="AF162" s="28">
        <f t="shared" si="133"/>
        <v>0</v>
      </c>
      <c r="AG162" s="28">
        <f t="shared" si="146"/>
        <v>0</v>
      </c>
      <c r="AH162" s="28">
        <f t="shared" si="160"/>
        <v>0</v>
      </c>
      <c r="AI162" s="28">
        <f t="shared" si="134"/>
        <v>0</v>
      </c>
      <c r="AJ162" s="28">
        <f t="shared" si="147"/>
        <v>0</v>
      </c>
      <c r="AK162" s="28">
        <f t="shared" si="161"/>
        <v>42451093.60332787</v>
      </c>
      <c r="AL162" s="28">
        <f t="shared" si="135"/>
        <v>2122554.6801663935</v>
      </c>
      <c r="AM162" s="28">
        <f t="shared" si="148"/>
        <v>2413090.136625444</v>
      </c>
      <c r="AN162" s="28">
        <f t="shared" si="162"/>
        <v>0</v>
      </c>
      <c r="AO162" s="28">
        <f t="shared" si="136"/>
        <v>0</v>
      </c>
      <c r="AP162" s="28">
        <f t="shared" si="149"/>
        <v>0</v>
      </c>
      <c r="AQ162" s="4">
        <f t="shared" si="163"/>
        <v>42451093.60332787</v>
      </c>
      <c r="AR162" s="24">
        <f t="shared" si="164"/>
        <v>2122554.6801663935</v>
      </c>
      <c r="AS162" s="24">
        <f t="shared" si="165"/>
        <v>2413090.136625444</v>
      </c>
    </row>
    <row r="163" spans="2:45" ht="12.75">
      <c r="B163" s="33">
        <f t="shared" si="123"/>
        <v>634</v>
      </c>
      <c r="C163" s="23">
        <f t="shared" si="166"/>
        <v>634000000</v>
      </c>
      <c r="D163" s="24">
        <f t="shared" si="139"/>
        <v>-2082189.867541831</v>
      </c>
      <c r="E163" s="24">
        <f t="shared" si="140"/>
        <v>6625000</v>
      </c>
      <c r="F163" s="25">
        <f t="shared" si="141"/>
        <v>591481843.0576464</v>
      </c>
      <c r="G163" s="70">
        <f t="shared" si="142"/>
        <v>0</v>
      </c>
      <c r="H163" s="6">
        <f t="shared" si="143"/>
        <v>0.05</v>
      </c>
      <c r="I163" s="26">
        <f t="shared" si="124"/>
        <v>-0.14437095526227425</v>
      </c>
      <c r="J163" s="30">
        <f t="shared" si="150"/>
        <v>0.296330048929624</v>
      </c>
      <c r="K163" s="27">
        <f t="shared" si="137"/>
        <v>490000000</v>
      </c>
      <c r="L163" s="28">
        <f t="shared" si="125"/>
        <v>0</v>
      </c>
      <c r="M163" s="28">
        <f t="shared" si="138"/>
        <v>15000000</v>
      </c>
      <c r="N163" s="28">
        <f t="shared" si="126"/>
        <v>525000</v>
      </c>
      <c r="O163" s="28">
        <f t="shared" si="151"/>
        <v>15000000</v>
      </c>
      <c r="P163" s="28">
        <f t="shared" si="127"/>
        <v>600000</v>
      </c>
      <c r="Q163" s="28">
        <f t="shared" si="152"/>
        <v>40000000</v>
      </c>
      <c r="R163" s="28">
        <f t="shared" si="128"/>
        <v>1800000</v>
      </c>
      <c r="S163" s="28">
        <f t="shared" si="153"/>
        <v>31481843.057646394</v>
      </c>
      <c r="T163" s="28">
        <f t="shared" si="129"/>
        <v>1574092.1528823199</v>
      </c>
      <c r="U163" s="28">
        <f t="shared" si="154"/>
        <v>0</v>
      </c>
      <c r="V163" s="28">
        <f t="shared" si="130"/>
        <v>0</v>
      </c>
      <c r="W163" s="4">
        <f t="shared" si="155"/>
        <v>591481843.0576464</v>
      </c>
      <c r="X163" s="24">
        <f t="shared" si="156"/>
        <v>4499092.15288232</v>
      </c>
      <c r="Y163" s="27">
        <f t="shared" si="157"/>
        <v>0</v>
      </c>
      <c r="Z163" s="28">
        <f t="shared" si="131"/>
        <v>0</v>
      </c>
      <c r="AA163" s="28">
        <f t="shared" si="144"/>
        <v>0</v>
      </c>
      <c r="AB163" s="28">
        <f t="shared" si="158"/>
        <v>0</v>
      </c>
      <c r="AC163" s="28">
        <f t="shared" si="132"/>
        <v>0</v>
      </c>
      <c r="AD163" s="28">
        <f t="shared" si="145"/>
        <v>0</v>
      </c>
      <c r="AE163" s="28">
        <f t="shared" si="159"/>
        <v>0</v>
      </c>
      <c r="AF163" s="28">
        <f t="shared" si="133"/>
        <v>0</v>
      </c>
      <c r="AG163" s="28">
        <f t="shared" si="146"/>
        <v>0</v>
      </c>
      <c r="AH163" s="28">
        <f t="shared" si="160"/>
        <v>0</v>
      </c>
      <c r="AI163" s="28">
        <f t="shared" si="134"/>
        <v>0</v>
      </c>
      <c r="AJ163" s="28">
        <f t="shared" si="147"/>
        <v>0</v>
      </c>
      <c r="AK163" s="28">
        <f t="shared" si="161"/>
        <v>42518156.942353606</v>
      </c>
      <c r="AL163" s="28">
        <f t="shared" si="135"/>
        <v>2125907.8471176806</v>
      </c>
      <c r="AM163" s="28">
        <f t="shared" si="148"/>
        <v>2416902.285340489</v>
      </c>
      <c r="AN163" s="28">
        <f t="shared" si="162"/>
        <v>0</v>
      </c>
      <c r="AO163" s="28">
        <f t="shared" si="136"/>
        <v>0</v>
      </c>
      <c r="AP163" s="28">
        <f t="shared" si="149"/>
        <v>0</v>
      </c>
      <c r="AQ163" s="4">
        <f t="shared" si="163"/>
        <v>42518156.942353606</v>
      </c>
      <c r="AR163" s="24">
        <f t="shared" si="164"/>
        <v>2125907.8471176806</v>
      </c>
      <c r="AS163" s="24">
        <f t="shared" si="165"/>
        <v>2416902.285340489</v>
      </c>
    </row>
    <row r="164" spans="2:45" ht="12.75">
      <c r="B164" s="33">
        <f t="shared" si="123"/>
        <v>635</v>
      </c>
      <c r="C164" s="23">
        <f t="shared" si="166"/>
        <v>635000000</v>
      </c>
      <c r="D164" s="24">
        <f t="shared" si="139"/>
        <v>-2125024.5518754865</v>
      </c>
      <c r="E164" s="24">
        <f t="shared" si="140"/>
        <v>6675000</v>
      </c>
      <c r="F164" s="25">
        <f t="shared" si="141"/>
        <v>592414779.7186205</v>
      </c>
      <c r="G164" s="70">
        <f t="shared" si="142"/>
        <v>0</v>
      </c>
      <c r="H164" s="6">
        <f t="shared" si="143"/>
        <v>0.05</v>
      </c>
      <c r="I164" s="26">
        <f t="shared" si="124"/>
        <v>-0.14437095526227425</v>
      </c>
      <c r="J164" s="30">
        <f t="shared" si="150"/>
        <v>0.296330048929624</v>
      </c>
      <c r="K164" s="27">
        <f t="shared" si="137"/>
        <v>490000000</v>
      </c>
      <c r="L164" s="28">
        <f t="shared" si="125"/>
        <v>0</v>
      </c>
      <c r="M164" s="28">
        <f t="shared" si="138"/>
        <v>15000000</v>
      </c>
      <c r="N164" s="28">
        <f t="shared" si="126"/>
        <v>525000</v>
      </c>
      <c r="O164" s="28">
        <f t="shared" si="151"/>
        <v>15000000</v>
      </c>
      <c r="P164" s="28">
        <f t="shared" si="127"/>
        <v>600000</v>
      </c>
      <c r="Q164" s="28">
        <f t="shared" si="152"/>
        <v>40000000</v>
      </c>
      <c r="R164" s="28">
        <f t="shared" si="128"/>
        <v>1800000</v>
      </c>
      <c r="S164" s="28">
        <f t="shared" si="153"/>
        <v>32414779.71862054</v>
      </c>
      <c r="T164" s="28">
        <f t="shared" si="129"/>
        <v>1620738.985931027</v>
      </c>
      <c r="U164" s="28">
        <f t="shared" si="154"/>
        <v>0</v>
      </c>
      <c r="V164" s="28">
        <f t="shared" si="130"/>
        <v>0</v>
      </c>
      <c r="W164" s="4">
        <f t="shared" si="155"/>
        <v>592414779.7186205</v>
      </c>
      <c r="X164" s="24">
        <f t="shared" si="156"/>
        <v>4545738.985931027</v>
      </c>
      <c r="Y164" s="27">
        <f t="shared" si="157"/>
        <v>0</v>
      </c>
      <c r="Z164" s="28">
        <f t="shared" si="131"/>
        <v>0</v>
      </c>
      <c r="AA164" s="28">
        <f t="shared" si="144"/>
        <v>0</v>
      </c>
      <c r="AB164" s="28">
        <f t="shared" si="158"/>
        <v>0</v>
      </c>
      <c r="AC164" s="28">
        <f t="shared" si="132"/>
        <v>0</v>
      </c>
      <c r="AD164" s="28">
        <f t="shared" si="145"/>
        <v>0</v>
      </c>
      <c r="AE164" s="28">
        <f t="shared" si="159"/>
        <v>0</v>
      </c>
      <c r="AF164" s="28">
        <f t="shared" si="133"/>
        <v>0</v>
      </c>
      <c r="AG164" s="28">
        <f t="shared" si="146"/>
        <v>0</v>
      </c>
      <c r="AH164" s="28">
        <f t="shared" si="160"/>
        <v>0</v>
      </c>
      <c r="AI164" s="28">
        <f t="shared" si="134"/>
        <v>0</v>
      </c>
      <c r="AJ164" s="28">
        <f t="shared" si="147"/>
        <v>0</v>
      </c>
      <c r="AK164" s="28">
        <f t="shared" si="161"/>
        <v>42585220.28137946</v>
      </c>
      <c r="AL164" s="28">
        <f t="shared" si="135"/>
        <v>2129261.0140689733</v>
      </c>
      <c r="AM164" s="28">
        <f t="shared" si="148"/>
        <v>2420714.4340555402</v>
      </c>
      <c r="AN164" s="28">
        <f t="shared" si="162"/>
        <v>0</v>
      </c>
      <c r="AO164" s="28">
        <f t="shared" si="136"/>
        <v>0</v>
      </c>
      <c r="AP164" s="28">
        <f t="shared" si="149"/>
        <v>0</v>
      </c>
      <c r="AQ164" s="4">
        <f t="shared" si="163"/>
        <v>42585220.28137946</v>
      </c>
      <c r="AR164" s="24">
        <f t="shared" si="164"/>
        <v>2129261.0140689733</v>
      </c>
      <c r="AS164" s="24">
        <f t="shared" si="165"/>
        <v>2420714.4340555402</v>
      </c>
    </row>
    <row r="165" spans="2:45" ht="12.75">
      <c r="B165" s="33">
        <f t="shared" si="123"/>
        <v>636</v>
      </c>
      <c r="C165" s="23">
        <f t="shared" si="166"/>
        <v>636000000</v>
      </c>
      <c r="D165" s="24">
        <f t="shared" si="139"/>
        <v>-2167859.236209155</v>
      </c>
      <c r="E165" s="24">
        <f t="shared" si="140"/>
        <v>6725000</v>
      </c>
      <c r="F165" s="25">
        <f t="shared" si="141"/>
        <v>593347716.3795948</v>
      </c>
      <c r="G165" s="70">
        <f t="shared" si="142"/>
        <v>0</v>
      </c>
      <c r="H165" s="6">
        <f t="shared" si="143"/>
        <v>0.05</v>
      </c>
      <c r="I165" s="26">
        <f t="shared" si="124"/>
        <v>-0.14437095526227425</v>
      </c>
      <c r="J165" s="30">
        <f t="shared" si="150"/>
        <v>0.296330048929624</v>
      </c>
      <c r="K165" s="27">
        <f t="shared" si="137"/>
        <v>490000000</v>
      </c>
      <c r="L165" s="28">
        <f t="shared" si="125"/>
        <v>0</v>
      </c>
      <c r="M165" s="28">
        <f t="shared" si="138"/>
        <v>15000000</v>
      </c>
      <c r="N165" s="28">
        <f t="shared" si="126"/>
        <v>525000</v>
      </c>
      <c r="O165" s="28">
        <f t="shared" si="151"/>
        <v>15000000</v>
      </c>
      <c r="P165" s="28">
        <f t="shared" si="127"/>
        <v>600000</v>
      </c>
      <c r="Q165" s="28">
        <f t="shared" si="152"/>
        <v>40000000</v>
      </c>
      <c r="R165" s="28">
        <f t="shared" si="128"/>
        <v>1800000</v>
      </c>
      <c r="S165" s="28">
        <f t="shared" si="153"/>
        <v>33347716.379594803</v>
      </c>
      <c r="T165" s="28">
        <f t="shared" si="129"/>
        <v>1667385.8189797401</v>
      </c>
      <c r="U165" s="28">
        <f t="shared" si="154"/>
        <v>0</v>
      </c>
      <c r="V165" s="28">
        <f t="shared" si="130"/>
        <v>0</v>
      </c>
      <c r="W165" s="4">
        <f t="shared" si="155"/>
        <v>593347716.3795948</v>
      </c>
      <c r="X165" s="24">
        <f t="shared" si="156"/>
        <v>4592385.81897974</v>
      </c>
      <c r="Y165" s="27">
        <f t="shared" si="157"/>
        <v>0</v>
      </c>
      <c r="Z165" s="28">
        <f t="shared" si="131"/>
        <v>0</v>
      </c>
      <c r="AA165" s="28">
        <f t="shared" si="144"/>
        <v>0</v>
      </c>
      <c r="AB165" s="28">
        <f t="shared" si="158"/>
        <v>0</v>
      </c>
      <c r="AC165" s="28">
        <f t="shared" si="132"/>
        <v>0</v>
      </c>
      <c r="AD165" s="28">
        <f t="shared" si="145"/>
        <v>0</v>
      </c>
      <c r="AE165" s="28">
        <f t="shared" si="159"/>
        <v>0</v>
      </c>
      <c r="AF165" s="28">
        <f t="shared" si="133"/>
        <v>0</v>
      </c>
      <c r="AG165" s="28">
        <f t="shared" si="146"/>
        <v>0</v>
      </c>
      <c r="AH165" s="28">
        <f t="shared" si="160"/>
        <v>0</v>
      </c>
      <c r="AI165" s="28">
        <f t="shared" si="134"/>
        <v>0</v>
      </c>
      <c r="AJ165" s="28">
        <f t="shared" si="147"/>
        <v>0</v>
      </c>
      <c r="AK165" s="28">
        <f t="shared" si="161"/>
        <v>42652283.6204052</v>
      </c>
      <c r="AL165" s="28">
        <f t="shared" si="135"/>
        <v>2132614.18102026</v>
      </c>
      <c r="AM165" s="28">
        <f t="shared" si="148"/>
        <v>2424526.582770585</v>
      </c>
      <c r="AN165" s="28">
        <f t="shared" si="162"/>
        <v>0</v>
      </c>
      <c r="AO165" s="28">
        <f t="shared" si="136"/>
        <v>0</v>
      </c>
      <c r="AP165" s="28">
        <f t="shared" si="149"/>
        <v>0</v>
      </c>
      <c r="AQ165" s="4">
        <f t="shared" si="163"/>
        <v>42652283.6204052</v>
      </c>
      <c r="AR165" s="24">
        <f t="shared" si="164"/>
        <v>2132614.18102026</v>
      </c>
      <c r="AS165" s="24">
        <f t="shared" si="165"/>
        <v>2424526.582770585</v>
      </c>
    </row>
    <row r="166" spans="2:45" ht="12.75">
      <c r="B166" s="33">
        <f t="shared" si="123"/>
        <v>637</v>
      </c>
      <c r="C166" s="23">
        <f t="shared" si="166"/>
        <v>637000000</v>
      </c>
      <c r="D166" s="24">
        <f t="shared" si="139"/>
        <v>-2210693.9205428236</v>
      </c>
      <c r="E166" s="24">
        <f t="shared" si="140"/>
        <v>6775000</v>
      </c>
      <c r="F166" s="25">
        <f t="shared" si="141"/>
        <v>594280653.0405691</v>
      </c>
      <c r="G166" s="70">
        <f t="shared" si="142"/>
        <v>0</v>
      </c>
      <c r="H166" s="6">
        <f t="shared" si="143"/>
        <v>0.05</v>
      </c>
      <c r="I166" s="26">
        <f t="shared" si="124"/>
        <v>-0.14437095526227425</v>
      </c>
      <c r="J166" s="30">
        <f t="shared" si="150"/>
        <v>0.296330048929624</v>
      </c>
      <c r="K166" s="27">
        <f t="shared" si="137"/>
        <v>490000000</v>
      </c>
      <c r="L166" s="28">
        <f t="shared" si="125"/>
        <v>0</v>
      </c>
      <c r="M166" s="28">
        <f t="shared" si="138"/>
        <v>15000000</v>
      </c>
      <c r="N166" s="28">
        <f t="shared" si="126"/>
        <v>525000</v>
      </c>
      <c r="O166" s="28">
        <f t="shared" si="151"/>
        <v>15000000</v>
      </c>
      <c r="P166" s="28">
        <f t="shared" si="127"/>
        <v>600000</v>
      </c>
      <c r="Q166" s="28">
        <f t="shared" si="152"/>
        <v>40000000</v>
      </c>
      <c r="R166" s="28">
        <f t="shared" si="128"/>
        <v>1800000</v>
      </c>
      <c r="S166" s="28">
        <f t="shared" si="153"/>
        <v>34280653.04056907</v>
      </c>
      <c r="T166" s="28">
        <f t="shared" si="129"/>
        <v>1714032.6520284535</v>
      </c>
      <c r="U166" s="28">
        <f t="shared" si="154"/>
        <v>0</v>
      </c>
      <c r="V166" s="28">
        <f t="shared" si="130"/>
        <v>0</v>
      </c>
      <c r="W166" s="4">
        <f t="shared" si="155"/>
        <v>594280653.0405691</v>
      </c>
      <c r="X166" s="24">
        <f t="shared" si="156"/>
        <v>4639032.652028454</v>
      </c>
      <c r="Y166" s="27">
        <f t="shared" si="157"/>
        <v>0</v>
      </c>
      <c r="Z166" s="28">
        <f t="shared" si="131"/>
        <v>0</v>
      </c>
      <c r="AA166" s="28">
        <f t="shared" si="144"/>
        <v>0</v>
      </c>
      <c r="AB166" s="28">
        <f t="shared" si="158"/>
        <v>0</v>
      </c>
      <c r="AC166" s="28">
        <f t="shared" si="132"/>
        <v>0</v>
      </c>
      <c r="AD166" s="28">
        <f t="shared" si="145"/>
        <v>0</v>
      </c>
      <c r="AE166" s="28">
        <f t="shared" si="159"/>
        <v>0</v>
      </c>
      <c r="AF166" s="28">
        <f t="shared" si="133"/>
        <v>0</v>
      </c>
      <c r="AG166" s="28">
        <f t="shared" si="146"/>
        <v>0</v>
      </c>
      <c r="AH166" s="28">
        <f t="shared" si="160"/>
        <v>0</v>
      </c>
      <c r="AI166" s="28">
        <f t="shared" si="134"/>
        <v>0</v>
      </c>
      <c r="AJ166" s="28">
        <f t="shared" si="147"/>
        <v>0</v>
      </c>
      <c r="AK166" s="28">
        <f t="shared" si="161"/>
        <v>42719346.95943093</v>
      </c>
      <c r="AL166" s="28">
        <f t="shared" si="135"/>
        <v>2135967.347971547</v>
      </c>
      <c r="AM166" s="28">
        <f t="shared" si="148"/>
        <v>2428338.73148563</v>
      </c>
      <c r="AN166" s="28">
        <f t="shared" si="162"/>
        <v>0</v>
      </c>
      <c r="AO166" s="28">
        <f t="shared" si="136"/>
        <v>0</v>
      </c>
      <c r="AP166" s="28">
        <f t="shared" si="149"/>
        <v>0</v>
      </c>
      <c r="AQ166" s="4">
        <f t="shared" si="163"/>
        <v>42719346.95943093</v>
      </c>
      <c r="AR166" s="24">
        <f t="shared" si="164"/>
        <v>2135967.347971547</v>
      </c>
      <c r="AS166" s="24">
        <f t="shared" si="165"/>
        <v>2428338.73148563</v>
      </c>
    </row>
    <row r="167" spans="2:45" ht="12.75">
      <c r="B167" s="33">
        <f t="shared" si="123"/>
        <v>638</v>
      </c>
      <c r="C167" s="23">
        <f t="shared" si="166"/>
        <v>638000000</v>
      </c>
      <c r="D167" s="24">
        <f t="shared" si="139"/>
        <v>-2253528.604876479</v>
      </c>
      <c r="E167" s="24">
        <f t="shared" si="140"/>
        <v>6825000</v>
      </c>
      <c r="F167" s="25">
        <f t="shared" si="141"/>
        <v>595213589.7015432</v>
      </c>
      <c r="G167" s="70">
        <f t="shared" si="142"/>
        <v>0</v>
      </c>
      <c r="H167" s="6">
        <f t="shared" si="143"/>
        <v>0.05</v>
      </c>
      <c r="I167" s="26">
        <f t="shared" si="124"/>
        <v>-0.14437095526227425</v>
      </c>
      <c r="J167" s="30">
        <f t="shared" si="150"/>
        <v>0.296330048929624</v>
      </c>
      <c r="K167" s="27">
        <f t="shared" si="137"/>
        <v>490000000</v>
      </c>
      <c r="L167" s="28">
        <f t="shared" si="125"/>
        <v>0</v>
      </c>
      <c r="M167" s="28">
        <f t="shared" si="138"/>
        <v>15000000</v>
      </c>
      <c r="N167" s="28">
        <f t="shared" si="126"/>
        <v>525000</v>
      </c>
      <c r="O167" s="28">
        <f t="shared" si="151"/>
        <v>15000000</v>
      </c>
      <c r="P167" s="28">
        <f t="shared" si="127"/>
        <v>600000</v>
      </c>
      <c r="Q167" s="28">
        <f t="shared" si="152"/>
        <v>40000000</v>
      </c>
      <c r="R167" s="28">
        <f t="shared" si="128"/>
        <v>1800000</v>
      </c>
      <c r="S167" s="28">
        <f t="shared" si="153"/>
        <v>35213589.70154321</v>
      </c>
      <c r="T167" s="28">
        <f t="shared" si="129"/>
        <v>1760679.4850771606</v>
      </c>
      <c r="U167" s="28">
        <f t="shared" si="154"/>
        <v>0</v>
      </c>
      <c r="V167" s="28">
        <f t="shared" si="130"/>
        <v>0</v>
      </c>
      <c r="W167" s="4">
        <f t="shared" si="155"/>
        <v>595213589.7015432</v>
      </c>
      <c r="X167" s="24">
        <f t="shared" si="156"/>
        <v>4685679.48507716</v>
      </c>
      <c r="Y167" s="27">
        <f t="shared" si="157"/>
        <v>0</v>
      </c>
      <c r="Z167" s="28">
        <f t="shared" si="131"/>
        <v>0</v>
      </c>
      <c r="AA167" s="28">
        <f t="shared" si="144"/>
        <v>0</v>
      </c>
      <c r="AB167" s="28">
        <f t="shared" si="158"/>
        <v>0</v>
      </c>
      <c r="AC167" s="28">
        <f t="shared" si="132"/>
        <v>0</v>
      </c>
      <c r="AD167" s="28">
        <f t="shared" si="145"/>
        <v>0</v>
      </c>
      <c r="AE167" s="28">
        <f t="shared" si="159"/>
        <v>0</v>
      </c>
      <c r="AF167" s="28">
        <f t="shared" si="133"/>
        <v>0</v>
      </c>
      <c r="AG167" s="28">
        <f t="shared" si="146"/>
        <v>0</v>
      </c>
      <c r="AH167" s="28">
        <f t="shared" si="160"/>
        <v>0</v>
      </c>
      <c r="AI167" s="28">
        <f t="shared" si="134"/>
        <v>0</v>
      </c>
      <c r="AJ167" s="28">
        <f t="shared" si="147"/>
        <v>0</v>
      </c>
      <c r="AK167" s="28">
        <f t="shared" si="161"/>
        <v>42786410.29845679</v>
      </c>
      <c r="AL167" s="28">
        <f t="shared" si="135"/>
        <v>2139320.5149228396</v>
      </c>
      <c r="AM167" s="28">
        <f t="shared" si="148"/>
        <v>2432150.8802006813</v>
      </c>
      <c r="AN167" s="28">
        <f t="shared" si="162"/>
        <v>0</v>
      </c>
      <c r="AO167" s="28">
        <f t="shared" si="136"/>
        <v>0</v>
      </c>
      <c r="AP167" s="28">
        <f t="shared" si="149"/>
        <v>0</v>
      </c>
      <c r="AQ167" s="4">
        <f t="shared" si="163"/>
        <v>42786410.29845679</v>
      </c>
      <c r="AR167" s="24">
        <f t="shared" si="164"/>
        <v>2139320.5149228396</v>
      </c>
      <c r="AS167" s="24">
        <f t="shared" si="165"/>
        <v>2432150.8802006813</v>
      </c>
    </row>
    <row r="168" spans="2:45" ht="12.75">
      <c r="B168" s="33">
        <f t="shared" si="123"/>
        <v>639</v>
      </c>
      <c r="C168" s="23">
        <f t="shared" si="166"/>
        <v>639000000</v>
      </c>
      <c r="D168" s="24">
        <f t="shared" si="139"/>
        <v>-2296363.2892101477</v>
      </c>
      <c r="E168" s="24">
        <f t="shared" si="140"/>
        <v>6875000</v>
      </c>
      <c r="F168" s="25">
        <f t="shared" si="141"/>
        <v>596146526.3625175</v>
      </c>
      <c r="G168" s="70">
        <f t="shared" si="142"/>
        <v>0</v>
      </c>
      <c r="H168" s="6">
        <f t="shared" si="143"/>
        <v>0.05</v>
      </c>
      <c r="I168" s="26">
        <f t="shared" si="124"/>
        <v>-0.14437095526227425</v>
      </c>
      <c r="J168" s="30">
        <f t="shared" si="150"/>
        <v>0.296330048929624</v>
      </c>
      <c r="K168" s="27">
        <f t="shared" si="137"/>
        <v>490000000</v>
      </c>
      <c r="L168" s="28">
        <f t="shared" si="125"/>
        <v>0</v>
      </c>
      <c r="M168" s="28">
        <f t="shared" si="138"/>
        <v>15000000</v>
      </c>
      <c r="N168" s="28">
        <f t="shared" si="126"/>
        <v>525000</v>
      </c>
      <c r="O168" s="28">
        <f t="shared" si="151"/>
        <v>15000000</v>
      </c>
      <c r="P168" s="28">
        <f t="shared" si="127"/>
        <v>600000</v>
      </c>
      <c r="Q168" s="28">
        <f t="shared" si="152"/>
        <v>40000000</v>
      </c>
      <c r="R168" s="28">
        <f t="shared" si="128"/>
        <v>1800000</v>
      </c>
      <c r="S168" s="28">
        <f t="shared" si="153"/>
        <v>36146526.362517476</v>
      </c>
      <c r="T168" s="28">
        <f t="shared" si="129"/>
        <v>1807326.3181258738</v>
      </c>
      <c r="U168" s="28">
        <f t="shared" si="154"/>
        <v>0</v>
      </c>
      <c r="V168" s="28">
        <f t="shared" si="130"/>
        <v>0</v>
      </c>
      <c r="W168" s="4">
        <f t="shared" si="155"/>
        <v>596146526.3625175</v>
      </c>
      <c r="X168" s="24">
        <f t="shared" si="156"/>
        <v>4732326.318125874</v>
      </c>
      <c r="Y168" s="27">
        <f t="shared" si="157"/>
        <v>0</v>
      </c>
      <c r="Z168" s="28">
        <f t="shared" si="131"/>
        <v>0</v>
      </c>
      <c r="AA168" s="28">
        <f t="shared" si="144"/>
        <v>0</v>
      </c>
      <c r="AB168" s="28">
        <f t="shared" si="158"/>
        <v>0</v>
      </c>
      <c r="AC168" s="28">
        <f t="shared" si="132"/>
        <v>0</v>
      </c>
      <c r="AD168" s="28">
        <f t="shared" si="145"/>
        <v>0</v>
      </c>
      <c r="AE168" s="28">
        <f t="shared" si="159"/>
        <v>0</v>
      </c>
      <c r="AF168" s="28">
        <f t="shared" si="133"/>
        <v>0</v>
      </c>
      <c r="AG168" s="28">
        <f t="shared" si="146"/>
        <v>0</v>
      </c>
      <c r="AH168" s="28">
        <f t="shared" si="160"/>
        <v>0</v>
      </c>
      <c r="AI168" s="28">
        <f t="shared" si="134"/>
        <v>0</v>
      </c>
      <c r="AJ168" s="28">
        <f t="shared" si="147"/>
        <v>0</v>
      </c>
      <c r="AK168" s="28">
        <f t="shared" si="161"/>
        <v>42853473.637482524</v>
      </c>
      <c r="AL168" s="28">
        <f t="shared" si="135"/>
        <v>2142673.681874126</v>
      </c>
      <c r="AM168" s="28">
        <f t="shared" si="148"/>
        <v>2435963.028915726</v>
      </c>
      <c r="AN168" s="28">
        <f t="shared" si="162"/>
        <v>0</v>
      </c>
      <c r="AO168" s="28">
        <f t="shared" si="136"/>
        <v>0</v>
      </c>
      <c r="AP168" s="28">
        <f t="shared" si="149"/>
        <v>0</v>
      </c>
      <c r="AQ168" s="4">
        <f t="shared" si="163"/>
        <v>42853473.637482524</v>
      </c>
      <c r="AR168" s="24">
        <f t="shared" si="164"/>
        <v>2142673.681874126</v>
      </c>
      <c r="AS168" s="24">
        <f t="shared" si="165"/>
        <v>2435963.028915726</v>
      </c>
    </row>
    <row r="169" spans="2:45" ht="12.75">
      <c r="B169" s="33">
        <f t="shared" si="123"/>
        <v>640</v>
      </c>
      <c r="C169" s="23">
        <f t="shared" si="166"/>
        <v>640000000</v>
      </c>
      <c r="D169" s="24">
        <f t="shared" si="139"/>
        <v>-2339197.9735438027</v>
      </c>
      <c r="E169" s="24">
        <f t="shared" si="140"/>
        <v>6925000</v>
      </c>
      <c r="F169" s="25">
        <f t="shared" si="141"/>
        <v>597079463.0234916</v>
      </c>
      <c r="G169" s="70">
        <f t="shared" si="142"/>
        <v>0</v>
      </c>
      <c r="H169" s="6">
        <f t="shared" si="143"/>
        <v>0.05</v>
      </c>
      <c r="I169" s="26">
        <f t="shared" si="124"/>
        <v>-0.14437095526227425</v>
      </c>
      <c r="J169" s="30">
        <f t="shared" si="150"/>
        <v>0.296330048929624</v>
      </c>
      <c r="K169" s="27">
        <f t="shared" si="137"/>
        <v>490000000</v>
      </c>
      <c r="L169" s="28">
        <f t="shared" si="125"/>
        <v>0</v>
      </c>
      <c r="M169" s="28">
        <f t="shared" si="138"/>
        <v>15000000</v>
      </c>
      <c r="N169" s="28">
        <f t="shared" si="126"/>
        <v>525000</v>
      </c>
      <c r="O169" s="28">
        <f t="shared" si="151"/>
        <v>15000000</v>
      </c>
      <c r="P169" s="28">
        <f t="shared" si="127"/>
        <v>600000</v>
      </c>
      <c r="Q169" s="28">
        <f t="shared" si="152"/>
        <v>40000000</v>
      </c>
      <c r="R169" s="28">
        <f t="shared" si="128"/>
        <v>1800000</v>
      </c>
      <c r="S169" s="28">
        <f t="shared" si="153"/>
        <v>37079463.02349162</v>
      </c>
      <c r="T169" s="28">
        <f t="shared" si="129"/>
        <v>1853973.1511745811</v>
      </c>
      <c r="U169" s="28">
        <f t="shared" si="154"/>
        <v>0</v>
      </c>
      <c r="V169" s="28">
        <f t="shared" si="130"/>
        <v>0</v>
      </c>
      <c r="W169" s="4">
        <f t="shared" si="155"/>
        <v>597079463.0234916</v>
      </c>
      <c r="X169" s="24">
        <f t="shared" si="156"/>
        <v>4778973.151174581</v>
      </c>
      <c r="Y169" s="27">
        <f t="shared" si="157"/>
        <v>0</v>
      </c>
      <c r="Z169" s="28">
        <f t="shared" si="131"/>
        <v>0</v>
      </c>
      <c r="AA169" s="28">
        <f t="shared" si="144"/>
        <v>0</v>
      </c>
      <c r="AB169" s="28">
        <f t="shared" si="158"/>
        <v>0</v>
      </c>
      <c r="AC169" s="28">
        <f t="shared" si="132"/>
        <v>0</v>
      </c>
      <c r="AD169" s="28">
        <f t="shared" si="145"/>
        <v>0</v>
      </c>
      <c r="AE169" s="28">
        <f t="shared" si="159"/>
        <v>0</v>
      </c>
      <c r="AF169" s="28">
        <f t="shared" si="133"/>
        <v>0</v>
      </c>
      <c r="AG169" s="28">
        <f t="shared" si="146"/>
        <v>0</v>
      </c>
      <c r="AH169" s="28">
        <f t="shared" si="160"/>
        <v>0</v>
      </c>
      <c r="AI169" s="28">
        <f t="shared" si="134"/>
        <v>0</v>
      </c>
      <c r="AJ169" s="28">
        <f t="shared" si="147"/>
        <v>0</v>
      </c>
      <c r="AK169" s="28">
        <f t="shared" si="161"/>
        <v>42920536.97650838</v>
      </c>
      <c r="AL169" s="28">
        <f t="shared" si="135"/>
        <v>2146026.848825419</v>
      </c>
      <c r="AM169" s="28">
        <f t="shared" si="148"/>
        <v>2439775.177630778</v>
      </c>
      <c r="AN169" s="28">
        <f t="shared" si="162"/>
        <v>0</v>
      </c>
      <c r="AO169" s="28">
        <f t="shared" si="136"/>
        <v>0</v>
      </c>
      <c r="AP169" s="28">
        <f t="shared" si="149"/>
        <v>0</v>
      </c>
      <c r="AQ169" s="4">
        <f t="shared" si="163"/>
        <v>42920536.97650838</v>
      </c>
      <c r="AR169" s="24">
        <f t="shared" si="164"/>
        <v>2146026.848825419</v>
      </c>
      <c r="AS169" s="24">
        <f t="shared" si="165"/>
        <v>2439775.177630778</v>
      </c>
    </row>
    <row r="170" spans="2:45" ht="12.75">
      <c r="B170" s="33">
        <f t="shared" si="123"/>
        <v>641</v>
      </c>
      <c r="C170" s="23">
        <f t="shared" si="166"/>
        <v>641000000</v>
      </c>
      <c r="D170" s="24">
        <f t="shared" si="139"/>
        <v>-2382032.6578774718</v>
      </c>
      <c r="E170" s="24">
        <f t="shared" si="140"/>
        <v>6975000</v>
      </c>
      <c r="F170" s="25">
        <f t="shared" si="141"/>
        <v>598012399.6844659</v>
      </c>
      <c r="G170" s="70">
        <f t="shared" si="142"/>
        <v>0</v>
      </c>
      <c r="H170" s="6">
        <f t="shared" si="143"/>
        <v>0.05</v>
      </c>
      <c r="I170" s="26">
        <f t="shared" si="124"/>
        <v>-0.14437095526227425</v>
      </c>
      <c r="J170" s="30">
        <f t="shared" si="150"/>
        <v>0.296330048929624</v>
      </c>
      <c r="K170" s="27">
        <f t="shared" si="137"/>
        <v>490000000</v>
      </c>
      <c r="L170" s="28">
        <f t="shared" si="125"/>
        <v>0</v>
      </c>
      <c r="M170" s="28">
        <f t="shared" si="138"/>
        <v>15000000</v>
      </c>
      <c r="N170" s="28">
        <f t="shared" si="126"/>
        <v>525000</v>
      </c>
      <c r="O170" s="28">
        <f t="shared" si="151"/>
        <v>15000000</v>
      </c>
      <c r="P170" s="28">
        <f t="shared" si="127"/>
        <v>600000</v>
      </c>
      <c r="Q170" s="28">
        <f t="shared" si="152"/>
        <v>40000000</v>
      </c>
      <c r="R170" s="28">
        <f t="shared" si="128"/>
        <v>1800000</v>
      </c>
      <c r="S170" s="28">
        <f t="shared" si="153"/>
        <v>38012399.684465885</v>
      </c>
      <c r="T170" s="28">
        <f t="shared" si="129"/>
        <v>1900619.9842232943</v>
      </c>
      <c r="U170" s="28">
        <f t="shared" si="154"/>
        <v>0</v>
      </c>
      <c r="V170" s="28">
        <f t="shared" si="130"/>
        <v>0</v>
      </c>
      <c r="W170" s="4">
        <f t="shared" si="155"/>
        <v>598012399.6844659</v>
      </c>
      <c r="X170" s="24">
        <f t="shared" si="156"/>
        <v>4825619.984223294</v>
      </c>
      <c r="Y170" s="27">
        <f t="shared" si="157"/>
        <v>0</v>
      </c>
      <c r="Z170" s="28">
        <f t="shared" si="131"/>
        <v>0</v>
      </c>
      <c r="AA170" s="28">
        <f t="shared" si="144"/>
        <v>0</v>
      </c>
      <c r="AB170" s="28">
        <f t="shared" si="158"/>
        <v>0</v>
      </c>
      <c r="AC170" s="28">
        <f t="shared" si="132"/>
        <v>0</v>
      </c>
      <c r="AD170" s="28">
        <f t="shared" si="145"/>
        <v>0</v>
      </c>
      <c r="AE170" s="28">
        <f t="shared" si="159"/>
        <v>0</v>
      </c>
      <c r="AF170" s="28">
        <f t="shared" si="133"/>
        <v>0</v>
      </c>
      <c r="AG170" s="28">
        <f t="shared" si="146"/>
        <v>0</v>
      </c>
      <c r="AH170" s="28">
        <f t="shared" si="160"/>
        <v>0</v>
      </c>
      <c r="AI170" s="28">
        <f t="shared" si="134"/>
        <v>0</v>
      </c>
      <c r="AJ170" s="28">
        <f t="shared" si="147"/>
        <v>0</v>
      </c>
      <c r="AK170" s="28">
        <f t="shared" si="161"/>
        <v>42987600.315534115</v>
      </c>
      <c r="AL170" s="28">
        <f t="shared" si="135"/>
        <v>2149380.015776706</v>
      </c>
      <c r="AM170" s="28">
        <f t="shared" si="148"/>
        <v>2443587.3263458223</v>
      </c>
      <c r="AN170" s="28">
        <f t="shared" si="162"/>
        <v>0</v>
      </c>
      <c r="AO170" s="28">
        <f t="shared" si="136"/>
        <v>0</v>
      </c>
      <c r="AP170" s="28">
        <f t="shared" si="149"/>
        <v>0</v>
      </c>
      <c r="AQ170" s="4">
        <f t="shared" si="163"/>
        <v>42987600.315534115</v>
      </c>
      <c r="AR170" s="24">
        <f t="shared" si="164"/>
        <v>2149380.015776706</v>
      </c>
      <c r="AS170" s="24">
        <f t="shared" si="165"/>
        <v>2443587.3263458223</v>
      </c>
    </row>
    <row r="171" spans="2:45" ht="12.75">
      <c r="B171" s="33">
        <f t="shared" si="123"/>
        <v>642</v>
      </c>
      <c r="C171" s="23">
        <f t="shared" si="166"/>
        <v>642000000</v>
      </c>
      <c r="D171" s="24">
        <f t="shared" si="139"/>
        <v>-2424867.3422111277</v>
      </c>
      <c r="E171" s="24">
        <f t="shared" si="140"/>
        <v>7025000</v>
      </c>
      <c r="F171" s="25">
        <f t="shared" si="141"/>
        <v>598945336.34544</v>
      </c>
      <c r="G171" s="70">
        <f t="shared" si="142"/>
        <v>0</v>
      </c>
      <c r="H171" s="6">
        <f t="shared" si="143"/>
        <v>0.05</v>
      </c>
      <c r="I171" s="26">
        <f t="shared" si="124"/>
        <v>-0.14437095526227425</v>
      </c>
      <c r="J171" s="30">
        <f t="shared" si="150"/>
        <v>0.296330048929624</v>
      </c>
      <c r="K171" s="27">
        <f t="shared" si="137"/>
        <v>490000000</v>
      </c>
      <c r="L171" s="28">
        <f t="shared" si="125"/>
        <v>0</v>
      </c>
      <c r="M171" s="28">
        <f t="shared" si="138"/>
        <v>15000000</v>
      </c>
      <c r="N171" s="28">
        <f t="shared" si="126"/>
        <v>525000</v>
      </c>
      <c r="O171" s="28">
        <f t="shared" si="151"/>
        <v>15000000</v>
      </c>
      <c r="P171" s="28">
        <f t="shared" si="127"/>
        <v>600000</v>
      </c>
      <c r="Q171" s="28">
        <f t="shared" si="152"/>
        <v>40000000</v>
      </c>
      <c r="R171" s="28">
        <f t="shared" si="128"/>
        <v>1800000</v>
      </c>
      <c r="S171" s="28">
        <f t="shared" si="153"/>
        <v>38945336.34544003</v>
      </c>
      <c r="T171" s="28">
        <f t="shared" si="129"/>
        <v>1947266.8172720016</v>
      </c>
      <c r="U171" s="28">
        <f t="shared" si="154"/>
        <v>0</v>
      </c>
      <c r="V171" s="28">
        <f t="shared" si="130"/>
        <v>0</v>
      </c>
      <c r="W171" s="4">
        <f t="shared" si="155"/>
        <v>598945336.34544</v>
      </c>
      <c r="X171" s="24">
        <f t="shared" si="156"/>
        <v>4872266.817272002</v>
      </c>
      <c r="Y171" s="27">
        <f t="shared" si="157"/>
        <v>0</v>
      </c>
      <c r="Z171" s="28">
        <f t="shared" si="131"/>
        <v>0</v>
      </c>
      <c r="AA171" s="28">
        <f t="shared" si="144"/>
        <v>0</v>
      </c>
      <c r="AB171" s="28">
        <f t="shared" si="158"/>
        <v>0</v>
      </c>
      <c r="AC171" s="28">
        <f t="shared" si="132"/>
        <v>0</v>
      </c>
      <c r="AD171" s="28">
        <f t="shared" si="145"/>
        <v>0</v>
      </c>
      <c r="AE171" s="28">
        <f t="shared" si="159"/>
        <v>0</v>
      </c>
      <c r="AF171" s="28">
        <f t="shared" si="133"/>
        <v>0</v>
      </c>
      <c r="AG171" s="28">
        <f t="shared" si="146"/>
        <v>0</v>
      </c>
      <c r="AH171" s="28">
        <f t="shared" si="160"/>
        <v>0</v>
      </c>
      <c r="AI171" s="28">
        <f t="shared" si="134"/>
        <v>0</v>
      </c>
      <c r="AJ171" s="28">
        <f t="shared" si="147"/>
        <v>0</v>
      </c>
      <c r="AK171" s="28">
        <f t="shared" si="161"/>
        <v>43054663.65455997</v>
      </c>
      <c r="AL171" s="28">
        <f t="shared" si="135"/>
        <v>2152733.1827279986</v>
      </c>
      <c r="AM171" s="28">
        <f t="shared" si="148"/>
        <v>2447399.475060874</v>
      </c>
      <c r="AN171" s="28">
        <f t="shared" si="162"/>
        <v>0</v>
      </c>
      <c r="AO171" s="28">
        <f t="shared" si="136"/>
        <v>0</v>
      </c>
      <c r="AP171" s="28">
        <f t="shared" si="149"/>
        <v>0</v>
      </c>
      <c r="AQ171" s="4">
        <f t="shared" si="163"/>
        <v>43054663.65455997</v>
      </c>
      <c r="AR171" s="24">
        <f t="shared" si="164"/>
        <v>2152733.1827279986</v>
      </c>
      <c r="AS171" s="24">
        <f t="shared" si="165"/>
        <v>2447399.475060874</v>
      </c>
    </row>
    <row r="172" spans="2:45" ht="12.75">
      <c r="B172" s="33">
        <f t="shared" si="123"/>
        <v>643</v>
      </c>
      <c r="C172" s="23">
        <f t="shared" si="166"/>
        <v>643000000</v>
      </c>
      <c r="D172" s="24">
        <f t="shared" si="139"/>
        <v>-2467702.0265447833</v>
      </c>
      <c r="E172" s="24">
        <f t="shared" si="140"/>
        <v>7075000</v>
      </c>
      <c r="F172" s="25">
        <f t="shared" si="141"/>
        <v>599878273.0064142</v>
      </c>
      <c r="G172" s="70">
        <f t="shared" si="142"/>
        <v>0</v>
      </c>
      <c r="H172" s="6">
        <f t="shared" si="143"/>
        <v>0.05</v>
      </c>
      <c r="I172" s="26">
        <f t="shared" si="124"/>
        <v>-0.14437095526227425</v>
      </c>
      <c r="J172" s="30">
        <f t="shared" si="150"/>
        <v>0.296330048929624</v>
      </c>
      <c r="K172" s="27">
        <f t="shared" si="137"/>
        <v>490000000</v>
      </c>
      <c r="L172" s="28">
        <f t="shared" si="125"/>
        <v>0</v>
      </c>
      <c r="M172" s="28">
        <f t="shared" si="138"/>
        <v>15000000</v>
      </c>
      <c r="N172" s="28">
        <f t="shared" si="126"/>
        <v>525000</v>
      </c>
      <c r="O172" s="28">
        <f t="shared" si="151"/>
        <v>15000000</v>
      </c>
      <c r="P172" s="28">
        <f t="shared" si="127"/>
        <v>600000</v>
      </c>
      <c r="Q172" s="28">
        <f t="shared" si="152"/>
        <v>40000000</v>
      </c>
      <c r="R172" s="28">
        <f t="shared" si="128"/>
        <v>1800000</v>
      </c>
      <c r="S172" s="28">
        <f t="shared" si="153"/>
        <v>39878273.006414175</v>
      </c>
      <c r="T172" s="28">
        <f t="shared" si="129"/>
        <v>1993913.6503207088</v>
      </c>
      <c r="U172" s="28">
        <f t="shared" si="154"/>
        <v>0</v>
      </c>
      <c r="V172" s="28">
        <f t="shared" si="130"/>
        <v>0</v>
      </c>
      <c r="W172" s="4">
        <f t="shared" si="155"/>
        <v>599878273.0064142</v>
      </c>
      <c r="X172" s="24">
        <f t="shared" si="156"/>
        <v>4918913.650320709</v>
      </c>
      <c r="Y172" s="27">
        <f t="shared" si="157"/>
        <v>0</v>
      </c>
      <c r="Z172" s="28">
        <f t="shared" si="131"/>
        <v>0</v>
      </c>
      <c r="AA172" s="28">
        <f t="shared" si="144"/>
        <v>0</v>
      </c>
      <c r="AB172" s="28">
        <f t="shared" si="158"/>
        <v>0</v>
      </c>
      <c r="AC172" s="28">
        <f t="shared" si="132"/>
        <v>0</v>
      </c>
      <c r="AD172" s="28">
        <f t="shared" si="145"/>
        <v>0</v>
      </c>
      <c r="AE172" s="28">
        <f t="shared" si="159"/>
        <v>0</v>
      </c>
      <c r="AF172" s="28">
        <f t="shared" si="133"/>
        <v>0</v>
      </c>
      <c r="AG172" s="28">
        <f t="shared" si="146"/>
        <v>0</v>
      </c>
      <c r="AH172" s="28">
        <f t="shared" si="160"/>
        <v>0</v>
      </c>
      <c r="AI172" s="28">
        <f t="shared" si="134"/>
        <v>0</v>
      </c>
      <c r="AJ172" s="28">
        <f t="shared" si="147"/>
        <v>0</v>
      </c>
      <c r="AK172" s="28">
        <f t="shared" si="161"/>
        <v>43121726.993585825</v>
      </c>
      <c r="AL172" s="28">
        <f t="shared" si="135"/>
        <v>2156086.3496792912</v>
      </c>
      <c r="AM172" s="28">
        <f t="shared" si="148"/>
        <v>2451211.6237759255</v>
      </c>
      <c r="AN172" s="28">
        <f t="shared" si="162"/>
        <v>0</v>
      </c>
      <c r="AO172" s="28">
        <f t="shared" si="136"/>
        <v>0</v>
      </c>
      <c r="AP172" s="28">
        <f t="shared" si="149"/>
        <v>0</v>
      </c>
      <c r="AQ172" s="4">
        <f t="shared" si="163"/>
        <v>43121726.993585825</v>
      </c>
      <c r="AR172" s="24">
        <f t="shared" si="164"/>
        <v>2156086.3496792912</v>
      </c>
      <c r="AS172" s="24">
        <f t="shared" si="165"/>
        <v>2451211.6237759255</v>
      </c>
    </row>
    <row r="173" spans="2:45" ht="12.75">
      <c r="B173" s="33">
        <f t="shared" si="123"/>
        <v>644</v>
      </c>
      <c r="C173" s="23">
        <f t="shared" si="166"/>
        <v>644000000</v>
      </c>
      <c r="D173" s="24">
        <f t="shared" si="139"/>
        <v>-2510536.710878452</v>
      </c>
      <c r="E173" s="24">
        <f t="shared" si="140"/>
        <v>7125000</v>
      </c>
      <c r="F173" s="25">
        <f t="shared" si="141"/>
        <v>600811209.6673884</v>
      </c>
      <c r="G173" s="70">
        <f t="shared" si="142"/>
        <v>0</v>
      </c>
      <c r="H173" s="6">
        <f t="shared" si="143"/>
        <v>0.05</v>
      </c>
      <c r="I173" s="26">
        <f t="shared" si="124"/>
        <v>-0.14437095526227425</v>
      </c>
      <c r="J173" s="30">
        <f t="shared" si="150"/>
        <v>0.296330048929624</v>
      </c>
      <c r="K173" s="27">
        <f t="shared" si="137"/>
        <v>490000000</v>
      </c>
      <c r="L173" s="28">
        <f t="shared" si="125"/>
        <v>0</v>
      </c>
      <c r="M173" s="28">
        <f t="shared" si="138"/>
        <v>15000000</v>
      </c>
      <c r="N173" s="28">
        <f t="shared" si="126"/>
        <v>525000</v>
      </c>
      <c r="O173" s="28">
        <f t="shared" si="151"/>
        <v>15000000</v>
      </c>
      <c r="P173" s="28">
        <f t="shared" si="127"/>
        <v>600000</v>
      </c>
      <c r="Q173" s="28">
        <f t="shared" si="152"/>
        <v>40000000</v>
      </c>
      <c r="R173" s="28">
        <f t="shared" si="128"/>
        <v>1800000</v>
      </c>
      <c r="S173" s="28">
        <f t="shared" si="153"/>
        <v>40811209.66738844</v>
      </c>
      <c r="T173" s="28">
        <f t="shared" si="129"/>
        <v>2040560.4833694221</v>
      </c>
      <c r="U173" s="28">
        <f t="shared" si="154"/>
        <v>0</v>
      </c>
      <c r="V173" s="28">
        <f t="shared" si="130"/>
        <v>0</v>
      </c>
      <c r="W173" s="4">
        <f t="shared" si="155"/>
        <v>600811209.6673884</v>
      </c>
      <c r="X173" s="24">
        <f t="shared" si="156"/>
        <v>4965560.483369422</v>
      </c>
      <c r="Y173" s="27">
        <f t="shared" si="157"/>
        <v>0</v>
      </c>
      <c r="Z173" s="28">
        <f t="shared" si="131"/>
        <v>0</v>
      </c>
      <c r="AA173" s="28">
        <f t="shared" si="144"/>
        <v>0</v>
      </c>
      <c r="AB173" s="28">
        <f t="shared" si="158"/>
        <v>0</v>
      </c>
      <c r="AC173" s="28">
        <f t="shared" si="132"/>
        <v>0</v>
      </c>
      <c r="AD173" s="28">
        <f t="shared" si="145"/>
        <v>0</v>
      </c>
      <c r="AE173" s="28">
        <f t="shared" si="159"/>
        <v>0</v>
      </c>
      <c r="AF173" s="28">
        <f t="shared" si="133"/>
        <v>0</v>
      </c>
      <c r="AG173" s="28">
        <f t="shared" si="146"/>
        <v>0</v>
      </c>
      <c r="AH173" s="28">
        <f t="shared" si="160"/>
        <v>0</v>
      </c>
      <c r="AI173" s="28">
        <f t="shared" si="134"/>
        <v>0</v>
      </c>
      <c r="AJ173" s="28">
        <f t="shared" si="147"/>
        <v>0</v>
      </c>
      <c r="AK173" s="28">
        <f t="shared" si="161"/>
        <v>43188790.33261156</v>
      </c>
      <c r="AL173" s="28">
        <f t="shared" si="135"/>
        <v>2159439.5166305783</v>
      </c>
      <c r="AM173" s="28">
        <f t="shared" si="148"/>
        <v>2455023.7724909703</v>
      </c>
      <c r="AN173" s="28">
        <f t="shared" si="162"/>
        <v>0</v>
      </c>
      <c r="AO173" s="28">
        <f t="shared" si="136"/>
        <v>0</v>
      </c>
      <c r="AP173" s="28">
        <f t="shared" si="149"/>
        <v>0</v>
      </c>
      <c r="AQ173" s="4">
        <f t="shared" si="163"/>
        <v>43188790.33261156</v>
      </c>
      <c r="AR173" s="24">
        <f t="shared" si="164"/>
        <v>2159439.5166305783</v>
      </c>
      <c r="AS173" s="24">
        <f t="shared" si="165"/>
        <v>2455023.7724909703</v>
      </c>
    </row>
    <row r="174" spans="2:45" ht="12.75">
      <c r="B174" s="33">
        <f t="shared" si="123"/>
        <v>645</v>
      </c>
      <c r="C174" s="23">
        <f t="shared" si="166"/>
        <v>645000000</v>
      </c>
      <c r="D174" s="24">
        <f t="shared" si="139"/>
        <v>-2553371.3952121073</v>
      </c>
      <c r="E174" s="24">
        <f t="shared" si="140"/>
        <v>7175000</v>
      </c>
      <c r="F174" s="25">
        <f t="shared" si="141"/>
        <v>601744146.3283626</v>
      </c>
      <c r="G174" s="70">
        <f t="shared" si="142"/>
        <v>0</v>
      </c>
      <c r="H174" s="6">
        <f t="shared" si="143"/>
        <v>0.05</v>
      </c>
      <c r="I174" s="26">
        <f t="shared" si="124"/>
        <v>-0.14437095526227425</v>
      </c>
      <c r="J174" s="30">
        <f t="shared" si="150"/>
        <v>0.296330048929624</v>
      </c>
      <c r="K174" s="27">
        <f t="shared" si="137"/>
        <v>490000000</v>
      </c>
      <c r="L174" s="28">
        <f t="shared" si="125"/>
        <v>0</v>
      </c>
      <c r="M174" s="28">
        <f t="shared" si="138"/>
        <v>15000000</v>
      </c>
      <c r="N174" s="28">
        <f t="shared" si="126"/>
        <v>525000</v>
      </c>
      <c r="O174" s="28">
        <f t="shared" si="151"/>
        <v>15000000</v>
      </c>
      <c r="P174" s="28">
        <f t="shared" si="127"/>
        <v>600000</v>
      </c>
      <c r="Q174" s="28">
        <f t="shared" si="152"/>
        <v>40000000</v>
      </c>
      <c r="R174" s="28">
        <f t="shared" si="128"/>
        <v>1800000</v>
      </c>
      <c r="S174" s="28">
        <f t="shared" si="153"/>
        <v>41744146.328362584</v>
      </c>
      <c r="T174" s="28">
        <f t="shared" si="129"/>
        <v>2087207.3164181293</v>
      </c>
      <c r="U174" s="28">
        <f t="shared" si="154"/>
        <v>0</v>
      </c>
      <c r="V174" s="28">
        <f t="shared" si="130"/>
        <v>0</v>
      </c>
      <c r="W174" s="4">
        <f t="shared" si="155"/>
        <v>601744146.3283626</v>
      </c>
      <c r="X174" s="24">
        <f t="shared" si="156"/>
        <v>5012207.316418129</v>
      </c>
      <c r="Y174" s="27">
        <f t="shared" si="157"/>
        <v>0</v>
      </c>
      <c r="Z174" s="28">
        <f t="shared" si="131"/>
        <v>0</v>
      </c>
      <c r="AA174" s="28">
        <f t="shared" si="144"/>
        <v>0</v>
      </c>
      <c r="AB174" s="28">
        <f t="shared" si="158"/>
        <v>0</v>
      </c>
      <c r="AC174" s="28">
        <f t="shared" si="132"/>
        <v>0</v>
      </c>
      <c r="AD174" s="28">
        <f t="shared" si="145"/>
        <v>0</v>
      </c>
      <c r="AE174" s="28">
        <f t="shared" si="159"/>
        <v>0</v>
      </c>
      <c r="AF174" s="28">
        <f t="shared" si="133"/>
        <v>0</v>
      </c>
      <c r="AG174" s="28">
        <f t="shared" si="146"/>
        <v>0</v>
      </c>
      <c r="AH174" s="28">
        <f t="shared" si="160"/>
        <v>0</v>
      </c>
      <c r="AI174" s="28">
        <f t="shared" si="134"/>
        <v>0</v>
      </c>
      <c r="AJ174" s="28">
        <f t="shared" si="147"/>
        <v>0</v>
      </c>
      <c r="AK174" s="28">
        <f t="shared" si="161"/>
        <v>43255853.671637416</v>
      </c>
      <c r="AL174" s="28">
        <f t="shared" si="135"/>
        <v>2162792.683581871</v>
      </c>
      <c r="AM174" s="28">
        <f t="shared" si="148"/>
        <v>2458835.9212060217</v>
      </c>
      <c r="AN174" s="28">
        <f t="shared" si="162"/>
        <v>0</v>
      </c>
      <c r="AO174" s="28">
        <f t="shared" si="136"/>
        <v>0</v>
      </c>
      <c r="AP174" s="28">
        <f t="shared" si="149"/>
        <v>0</v>
      </c>
      <c r="AQ174" s="4">
        <f t="shared" si="163"/>
        <v>43255853.671637416</v>
      </c>
      <c r="AR174" s="24">
        <f t="shared" si="164"/>
        <v>2162792.683581871</v>
      </c>
      <c r="AS174" s="24">
        <f t="shared" si="165"/>
        <v>2458835.9212060217</v>
      </c>
    </row>
    <row r="175" spans="2:45" ht="12.75">
      <c r="B175" s="33">
        <f t="shared" si="123"/>
        <v>646</v>
      </c>
      <c r="C175" s="23">
        <f t="shared" si="166"/>
        <v>646000000</v>
      </c>
      <c r="D175" s="24">
        <f t="shared" si="139"/>
        <v>-2596206.079545776</v>
      </c>
      <c r="E175" s="24">
        <f t="shared" si="140"/>
        <v>7225000</v>
      </c>
      <c r="F175" s="25">
        <f t="shared" si="141"/>
        <v>602677082.9893368</v>
      </c>
      <c r="G175" s="70">
        <f t="shared" si="142"/>
        <v>0</v>
      </c>
      <c r="H175" s="6">
        <f t="shared" si="143"/>
        <v>0.05</v>
      </c>
      <c r="I175" s="26">
        <f t="shared" si="124"/>
        <v>-0.14437095526227425</v>
      </c>
      <c r="J175" s="30">
        <f t="shared" si="150"/>
        <v>0.296330048929624</v>
      </c>
      <c r="K175" s="27">
        <f t="shared" si="137"/>
        <v>490000000</v>
      </c>
      <c r="L175" s="28">
        <f t="shared" si="125"/>
        <v>0</v>
      </c>
      <c r="M175" s="28">
        <f t="shared" si="138"/>
        <v>15000000</v>
      </c>
      <c r="N175" s="28">
        <f t="shared" si="126"/>
        <v>525000</v>
      </c>
      <c r="O175" s="28">
        <f t="shared" si="151"/>
        <v>15000000</v>
      </c>
      <c r="P175" s="28">
        <f t="shared" si="127"/>
        <v>600000</v>
      </c>
      <c r="Q175" s="28">
        <f t="shared" si="152"/>
        <v>40000000</v>
      </c>
      <c r="R175" s="28">
        <f t="shared" si="128"/>
        <v>1800000</v>
      </c>
      <c r="S175" s="28">
        <f t="shared" si="153"/>
        <v>42677082.98933685</v>
      </c>
      <c r="T175" s="28">
        <f t="shared" si="129"/>
        <v>2133854.1494668424</v>
      </c>
      <c r="U175" s="28">
        <f t="shared" si="154"/>
        <v>0</v>
      </c>
      <c r="V175" s="28">
        <f t="shared" si="130"/>
        <v>0</v>
      </c>
      <c r="W175" s="4">
        <f t="shared" si="155"/>
        <v>602677082.9893368</v>
      </c>
      <c r="X175" s="24">
        <f t="shared" si="156"/>
        <v>5058854.149466842</v>
      </c>
      <c r="Y175" s="27">
        <f t="shared" si="157"/>
        <v>0</v>
      </c>
      <c r="Z175" s="28">
        <f t="shared" si="131"/>
        <v>0</v>
      </c>
      <c r="AA175" s="28">
        <f t="shared" si="144"/>
        <v>0</v>
      </c>
      <c r="AB175" s="28">
        <f t="shared" si="158"/>
        <v>0</v>
      </c>
      <c r="AC175" s="28">
        <f t="shared" si="132"/>
        <v>0</v>
      </c>
      <c r="AD175" s="28">
        <f t="shared" si="145"/>
        <v>0</v>
      </c>
      <c r="AE175" s="28">
        <f t="shared" si="159"/>
        <v>0</v>
      </c>
      <c r="AF175" s="28">
        <f t="shared" si="133"/>
        <v>0</v>
      </c>
      <c r="AG175" s="28">
        <f t="shared" si="146"/>
        <v>0</v>
      </c>
      <c r="AH175" s="28">
        <f t="shared" si="160"/>
        <v>0</v>
      </c>
      <c r="AI175" s="28">
        <f t="shared" si="134"/>
        <v>0</v>
      </c>
      <c r="AJ175" s="28">
        <f t="shared" si="147"/>
        <v>0</v>
      </c>
      <c r="AK175" s="28">
        <f t="shared" si="161"/>
        <v>43322917.01066315</v>
      </c>
      <c r="AL175" s="28">
        <f t="shared" si="135"/>
        <v>2166145.8505331576</v>
      </c>
      <c r="AM175" s="28">
        <f t="shared" si="148"/>
        <v>2462648.0699210665</v>
      </c>
      <c r="AN175" s="28">
        <f t="shared" si="162"/>
        <v>0</v>
      </c>
      <c r="AO175" s="28">
        <f t="shared" si="136"/>
        <v>0</v>
      </c>
      <c r="AP175" s="28">
        <f t="shared" si="149"/>
        <v>0</v>
      </c>
      <c r="AQ175" s="4">
        <f t="shared" si="163"/>
        <v>43322917.01066315</v>
      </c>
      <c r="AR175" s="24">
        <f t="shared" si="164"/>
        <v>2166145.8505331576</v>
      </c>
      <c r="AS175" s="24">
        <f t="shared" si="165"/>
        <v>2462648.0699210665</v>
      </c>
    </row>
    <row r="176" spans="2:45" ht="12.75">
      <c r="B176" s="33">
        <f t="shared" si="123"/>
        <v>647</v>
      </c>
      <c r="C176" s="23">
        <f t="shared" si="166"/>
        <v>647000000</v>
      </c>
      <c r="D176" s="24">
        <f t="shared" si="139"/>
        <v>-2639040.763879431</v>
      </c>
      <c r="E176" s="24">
        <f t="shared" si="140"/>
        <v>7275000</v>
      </c>
      <c r="F176" s="25">
        <f t="shared" si="141"/>
        <v>603610019.650311</v>
      </c>
      <c r="G176" s="70">
        <f t="shared" si="142"/>
        <v>0</v>
      </c>
      <c r="H176" s="6">
        <f t="shared" si="143"/>
        <v>0.05</v>
      </c>
      <c r="I176" s="26">
        <f t="shared" si="124"/>
        <v>-0.14437095526227425</v>
      </c>
      <c r="J176" s="30">
        <f t="shared" si="150"/>
        <v>0.296330048929624</v>
      </c>
      <c r="K176" s="27">
        <f t="shared" si="137"/>
        <v>490000000</v>
      </c>
      <c r="L176" s="28">
        <f t="shared" si="125"/>
        <v>0</v>
      </c>
      <c r="M176" s="28">
        <f t="shared" si="138"/>
        <v>15000000</v>
      </c>
      <c r="N176" s="28">
        <f t="shared" si="126"/>
        <v>525000</v>
      </c>
      <c r="O176" s="28">
        <f t="shared" si="151"/>
        <v>15000000</v>
      </c>
      <c r="P176" s="28">
        <f t="shared" si="127"/>
        <v>600000</v>
      </c>
      <c r="Q176" s="28">
        <f t="shared" si="152"/>
        <v>40000000</v>
      </c>
      <c r="R176" s="28">
        <f t="shared" si="128"/>
        <v>1800000</v>
      </c>
      <c r="S176" s="28">
        <f t="shared" si="153"/>
        <v>43610019.65031099</v>
      </c>
      <c r="T176" s="28">
        <f t="shared" si="129"/>
        <v>2180500.9825155498</v>
      </c>
      <c r="U176" s="28">
        <f t="shared" si="154"/>
        <v>0</v>
      </c>
      <c r="V176" s="28">
        <f t="shared" si="130"/>
        <v>0</v>
      </c>
      <c r="W176" s="4">
        <f t="shared" si="155"/>
        <v>603610019.650311</v>
      </c>
      <c r="X176" s="24">
        <f t="shared" si="156"/>
        <v>5105500.982515549</v>
      </c>
      <c r="Y176" s="27">
        <f t="shared" si="157"/>
        <v>0</v>
      </c>
      <c r="Z176" s="28">
        <f t="shared" si="131"/>
        <v>0</v>
      </c>
      <c r="AA176" s="28">
        <f t="shared" si="144"/>
        <v>0</v>
      </c>
      <c r="AB176" s="28">
        <f t="shared" si="158"/>
        <v>0</v>
      </c>
      <c r="AC176" s="28">
        <f t="shared" si="132"/>
        <v>0</v>
      </c>
      <c r="AD176" s="28">
        <f t="shared" si="145"/>
        <v>0</v>
      </c>
      <c r="AE176" s="28">
        <f t="shared" si="159"/>
        <v>0</v>
      </c>
      <c r="AF176" s="28">
        <f t="shared" si="133"/>
        <v>0</v>
      </c>
      <c r="AG176" s="28">
        <f t="shared" si="146"/>
        <v>0</v>
      </c>
      <c r="AH176" s="28">
        <f t="shared" si="160"/>
        <v>0</v>
      </c>
      <c r="AI176" s="28">
        <f t="shared" si="134"/>
        <v>0</v>
      </c>
      <c r="AJ176" s="28">
        <f t="shared" si="147"/>
        <v>0</v>
      </c>
      <c r="AK176" s="28">
        <f t="shared" si="161"/>
        <v>43389980.34968901</v>
      </c>
      <c r="AL176" s="28">
        <f t="shared" si="135"/>
        <v>2169499.0174844502</v>
      </c>
      <c r="AM176" s="28">
        <f t="shared" si="148"/>
        <v>2466460.2186361183</v>
      </c>
      <c r="AN176" s="28">
        <f t="shared" si="162"/>
        <v>0</v>
      </c>
      <c r="AO176" s="28">
        <f t="shared" si="136"/>
        <v>0</v>
      </c>
      <c r="AP176" s="28">
        <f t="shared" si="149"/>
        <v>0</v>
      </c>
      <c r="AQ176" s="4">
        <f t="shared" si="163"/>
        <v>43389980.34968901</v>
      </c>
      <c r="AR176" s="24">
        <f t="shared" si="164"/>
        <v>2169499.0174844502</v>
      </c>
      <c r="AS176" s="24">
        <f t="shared" si="165"/>
        <v>2466460.2186361183</v>
      </c>
    </row>
    <row r="177" spans="2:45" ht="12.75">
      <c r="B177" s="33">
        <f t="shared" si="123"/>
        <v>648</v>
      </c>
      <c r="C177" s="23">
        <f t="shared" si="166"/>
        <v>648000000</v>
      </c>
      <c r="D177" s="24">
        <f t="shared" si="139"/>
        <v>-2681875.4482131004</v>
      </c>
      <c r="E177" s="24">
        <f t="shared" si="140"/>
        <v>7325000.000000001</v>
      </c>
      <c r="F177" s="25">
        <f t="shared" si="141"/>
        <v>604542956.3112853</v>
      </c>
      <c r="G177" s="70">
        <f t="shared" si="142"/>
        <v>0</v>
      </c>
      <c r="H177" s="6">
        <f t="shared" si="143"/>
        <v>0.05</v>
      </c>
      <c r="I177" s="26">
        <f t="shared" si="124"/>
        <v>-0.14437095526227425</v>
      </c>
      <c r="J177" s="30">
        <f t="shared" si="150"/>
        <v>0.296330048929624</v>
      </c>
      <c r="K177" s="27">
        <f t="shared" si="137"/>
        <v>490000000</v>
      </c>
      <c r="L177" s="28">
        <f t="shared" si="125"/>
        <v>0</v>
      </c>
      <c r="M177" s="28">
        <f t="shared" si="138"/>
        <v>15000000</v>
      </c>
      <c r="N177" s="28">
        <f t="shared" si="126"/>
        <v>525000</v>
      </c>
      <c r="O177" s="28">
        <f t="shared" si="151"/>
        <v>15000000</v>
      </c>
      <c r="P177" s="28">
        <f t="shared" si="127"/>
        <v>600000</v>
      </c>
      <c r="Q177" s="28">
        <f t="shared" si="152"/>
        <v>40000000</v>
      </c>
      <c r="R177" s="28">
        <f t="shared" si="128"/>
        <v>1800000</v>
      </c>
      <c r="S177" s="28">
        <f t="shared" si="153"/>
        <v>44542956.31128526</v>
      </c>
      <c r="T177" s="28">
        <f t="shared" si="129"/>
        <v>2227147.815564263</v>
      </c>
      <c r="U177" s="28">
        <f t="shared" si="154"/>
        <v>0</v>
      </c>
      <c r="V177" s="28">
        <f t="shared" si="130"/>
        <v>0</v>
      </c>
      <c r="W177" s="4">
        <f t="shared" si="155"/>
        <v>604542956.3112853</v>
      </c>
      <c r="X177" s="24">
        <f t="shared" si="156"/>
        <v>5152147.815564264</v>
      </c>
      <c r="Y177" s="27">
        <f t="shared" si="157"/>
        <v>0</v>
      </c>
      <c r="Z177" s="28">
        <f t="shared" si="131"/>
        <v>0</v>
      </c>
      <c r="AA177" s="28">
        <f t="shared" si="144"/>
        <v>0</v>
      </c>
      <c r="AB177" s="28">
        <f t="shared" si="158"/>
        <v>0</v>
      </c>
      <c r="AC177" s="28">
        <f t="shared" si="132"/>
        <v>0</v>
      </c>
      <c r="AD177" s="28">
        <f t="shared" si="145"/>
        <v>0</v>
      </c>
      <c r="AE177" s="28">
        <f t="shared" si="159"/>
        <v>0</v>
      </c>
      <c r="AF177" s="28">
        <f t="shared" si="133"/>
        <v>0</v>
      </c>
      <c r="AG177" s="28">
        <f t="shared" si="146"/>
        <v>0</v>
      </c>
      <c r="AH177" s="28">
        <f t="shared" si="160"/>
        <v>0</v>
      </c>
      <c r="AI177" s="28">
        <f t="shared" si="134"/>
        <v>0</v>
      </c>
      <c r="AJ177" s="28">
        <f t="shared" si="147"/>
        <v>0</v>
      </c>
      <c r="AK177" s="28">
        <f t="shared" si="161"/>
        <v>43457043.68871474</v>
      </c>
      <c r="AL177" s="28">
        <f t="shared" si="135"/>
        <v>2172852.1844357373</v>
      </c>
      <c r="AM177" s="28">
        <f t="shared" si="148"/>
        <v>2470272.367351163</v>
      </c>
      <c r="AN177" s="28">
        <f t="shared" si="162"/>
        <v>0</v>
      </c>
      <c r="AO177" s="28">
        <f t="shared" si="136"/>
        <v>0</v>
      </c>
      <c r="AP177" s="28">
        <f t="shared" si="149"/>
        <v>0</v>
      </c>
      <c r="AQ177" s="4">
        <f t="shared" si="163"/>
        <v>43457043.68871474</v>
      </c>
      <c r="AR177" s="24">
        <f t="shared" si="164"/>
        <v>2172852.1844357373</v>
      </c>
      <c r="AS177" s="24">
        <f t="shared" si="165"/>
        <v>2470272.367351163</v>
      </c>
    </row>
    <row r="178" spans="2:45" ht="12.75">
      <c r="B178" s="33">
        <f t="shared" si="123"/>
        <v>649</v>
      </c>
      <c r="C178" s="23">
        <f t="shared" si="166"/>
        <v>649000000</v>
      </c>
      <c r="D178" s="24">
        <f t="shared" si="139"/>
        <v>-2724710.1325467685</v>
      </c>
      <c r="E178" s="24">
        <f t="shared" si="140"/>
        <v>7375000</v>
      </c>
      <c r="F178" s="25">
        <f t="shared" si="141"/>
        <v>605475892.9722595</v>
      </c>
      <c r="G178" s="70">
        <f t="shared" si="142"/>
        <v>0</v>
      </c>
      <c r="H178" s="6">
        <f t="shared" si="143"/>
        <v>0.05</v>
      </c>
      <c r="I178" s="26">
        <f t="shared" si="124"/>
        <v>-0.14437095526227425</v>
      </c>
      <c r="J178" s="30">
        <f t="shared" si="150"/>
        <v>0.296330048929624</v>
      </c>
      <c r="K178" s="27">
        <f t="shared" si="137"/>
        <v>490000000</v>
      </c>
      <c r="L178" s="28">
        <f t="shared" si="125"/>
        <v>0</v>
      </c>
      <c r="M178" s="28">
        <f t="shared" si="138"/>
        <v>15000000</v>
      </c>
      <c r="N178" s="28">
        <f t="shared" si="126"/>
        <v>525000</v>
      </c>
      <c r="O178" s="28">
        <f t="shared" si="151"/>
        <v>15000000</v>
      </c>
      <c r="P178" s="28">
        <f t="shared" si="127"/>
        <v>600000</v>
      </c>
      <c r="Q178" s="28">
        <f t="shared" si="152"/>
        <v>40000000</v>
      </c>
      <c r="R178" s="28">
        <f t="shared" si="128"/>
        <v>1800000</v>
      </c>
      <c r="S178" s="28">
        <f t="shared" si="153"/>
        <v>45475892.97225952</v>
      </c>
      <c r="T178" s="28">
        <f t="shared" si="129"/>
        <v>2273794.648612976</v>
      </c>
      <c r="U178" s="28">
        <f t="shared" si="154"/>
        <v>0</v>
      </c>
      <c r="V178" s="28">
        <f t="shared" si="130"/>
        <v>0</v>
      </c>
      <c r="W178" s="4">
        <f t="shared" si="155"/>
        <v>605475892.9722595</v>
      </c>
      <c r="X178" s="24">
        <f t="shared" si="156"/>
        <v>5198794.648612976</v>
      </c>
      <c r="Y178" s="27">
        <f t="shared" si="157"/>
        <v>0</v>
      </c>
      <c r="Z178" s="28">
        <f t="shared" si="131"/>
        <v>0</v>
      </c>
      <c r="AA178" s="28">
        <f t="shared" si="144"/>
        <v>0</v>
      </c>
      <c r="AB178" s="28">
        <f t="shared" si="158"/>
        <v>0</v>
      </c>
      <c r="AC178" s="28">
        <f t="shared" si="132"/>
        <v>0</v>
      </c>
      <c r="AD178" s="28">
        <f t="shared" si="145"/>
        <v>0</v>
      </c>
      <c r="AE178" s="28">
        <f t="shared" si="159"/>
        <v>0</v>
      </c>
      <c r="AF178" s="28">
        <f t="shared" si="133"/>
        <v>0</v>
      </c>
      <c r="AG178" s="28">
        <f t="shared" si="146"/>
        <v>0</v>
      </c>
      <c r="AH178" s="28">
        <f t="shared" si="160"/>
        <v>0</v>
      </c>
      <c r="AI178" s="28">
        <f t="shared" si="134"/>
        <v>0</v>
      </c>
      <c r="AJ178" s="28">
        <f t="shared" si="147"/>
        <v>0</v>
      </c>
      <c r="AK178" s="28">
        <f t="shared" si="161"/>
        <v>43524107.02774048</v>
      </c>
      <c r="AL178" s="28">
        <f t="shared" si="135"/>
        <v>2176205.351387024</v>
      </c>
      <c r="AM178" s="28">
        <f t="shared" si="148"/>
        <v>2474084.5160662076</v>
      </c>
      <c r="AN178" s="28">
        <f t="shared" si="162"/>
        <v>0</v>
      </c>
      <c r="AO178" s="28">
        <f t="shared" si="136"/>
        <v>0</v>
      </c>
      <c r="AP178" s="28">
        <f t="shared" si="149"/>
        <v>0</v>
      </c>
      <c r="AQ178" s="4">
        <f t="shared" si="163"/>
        <v>43524107.02774048</v>
      </c>
      <c r="AR178" s="24">
        <f t="shared" si="164"/>
        <v>2176205.351387024</v>
      </c>
      <c r="AS178" s="24">
        <f t="shared" si="165"/>
        <v>2474084.5160662076</v>
      </c>
    </row>
    <row r="179" spans="2:45" ht="12.75">
      <c r="B179" s="33">
        <f aca="true" t="shared" si="167" ref="B179:B189">C179/1000000</f>
        <v>650</v>
      </c>
      <c r="C179" s="23">
        <f t="shared" si="166"/>
        <v>650000000</v>
      </c>
      <c r="D179" s="24">
        <f t="shared" si="139"/>
        <v>-2767544.816880437</v>
      </c>
      <c r="E179" s="24">
        <f t="shared" si="140"/>
        <v>7425000</v>
      </c>
      <c r="F179" s="25">
        <f t="shared" si="141"/>
        <v>606408829.6332338</v>
      </c>
      <c r="G179" s="70">
        <f t="shared" si="142"/>
        <v>0</v>
      </c>
      <c r="H179" s="6">
        <f t="shared" si="143"/>
        <v>0.05</v>
      </c>
      <c r="I179" s="26">
        <f aca="true" t="shared" si="168" ref="I179:I189">-H179/$H$4</f>
        <v>-0.14437095526227425</v>
      </c>
      <c r="J179" s="30">
        <f t="shared" si="150"/>
        <v>0.296330048929624</v>
      </c>
      <c r="K179" s="27">
        <f t="shared" si="137"/>
        <v>490000000</v>
      </c>
      <c r="L179" s="28">
        <f aca="true" t="shared" si="169" ref="L179:L189">K179*$F$4</f>
        <v>0</v>
      </c>
      <c r="M179" s="28">
        <f t="shared" si="138"/>
        <v>15000000</v>
      </c>
      <c r="N179" s="28">
        <f aca="true" t="shared" si="170" ref="N179:N189">M179*$F$5</f>
        <v>525000</v>
      </c>
      <c r="O179" s="28">
        <f t="shared" si="151"/>
        <v>15000000</v>
      </c>
      <c r="P179" s="28">
        <f aca="true" t="shared" si="171" ref="P179:P189">O179*$F$6</f>
        <v>600000</v>
      </c>
      <c r="Q179" s="28">
        <f t="shared" si="152"/>
        <v>40000000</v>
      </c>
      <c r="R179" s="28">
        <f aca="true" t="shared" si="172" ref="R179:R189">Q179*$F$7</f>
        <v>1800000</v>
      </c>
      <c r="S179" s="28">
        <f t="shared" si="153"/>
        <v>46408829.633233786</v>
      </c>
      <c r="T179" s="28">
        <f aca="true" t="shared" si="173" ref="T179:T189">S179*$F$8</f>
        <v>2320441.4816616895</v>
      </c>
      <c r="U179" s="28">
        <f t="shared" si="154"/>
        <v>0</v>
      </c>
      <c r="V179" s="28">
        <f aca="true" t="shared" si="174" ref="V179:V189">U179*$F$9</f>
        <v>0</v>
      </c>
      <c r="W179" s="4">
        <f t="shared" si="155"/>
        <v>606408829.6332338</v>
      </c>
      <c r="X179" s="24">
        <f t="shared" si="156"/>
        <v>5245441.4816616895</v>
      </c>
      <c r="Y179" s="27">
        <f t="shared" si="157"/>
        <v>0</v>
      </c>
      <c r="Z179" s="28">
        <f aca="true" t="shared" si="175" ref="Z179:Z189">Y179*$F$4</f>
        <v>0</v>
      </c>
      <c r="AA179" s="28">
        <f t="shared" si="144"/>
        <v>0</v>
      </c>
      <c r="AB179" s="28">
        <f t="shared" si="158"/>
        <v>0</v>
      </c>
      <c r="AC179" s="28">
        <f aca="true" t="shared" si="176" ref="AC179:AC189">AB179*$F$5</f>
        <v>0</v>
      </c>
      <c r="AD179" s="28">
        <f t="shared" si="145"/>
        <v>0</v>
      </c>
      <c r="AE179" s="28">
        <f t="shared" si="159"/>
        <v>0</v>
      </c>
      <c r="AF179" s="28">
        <f aca="true" t="shared" si="177" ref="AF179:AF189">AE179*$F$6</f>
        <v>0</v>
      </c>
      <c r="AG179" s="28">
        <f t="shared" si="146"/>
        <v>0</v>
      </c>
      <c r="AH179" s="28">
        <f t="shared" si="160"/>
        <v>0</v>
      </c>
      <c r="AI179" s="28">
        <f aca="true" t="shared" si="178" ref="AI179:AI189">AH179*$F$7</f>
        <v>0</v>
      </c>
      <c r="AJ179" s="28">
        <f t="shared" si="147"/>
        <v>0</v>
      </c>
      <c r="AK179" s="28">
        <f t="shared" si="161"/>
        <v>43591170.366766214</v>
      </c>
      <c r="AL179" s="28">
        <f aca="true" t="shared" si="179" ref="AL179:AL189">AK179*$F$8</f>
        <v>2179558.518338311</v>
      </c>
      <c r="AM179" s="28">
        <f t="shared" si="148"/>
        <v>2477896.6647812524</v>
      </c>
      <c r="AN179" s="28">
        <f t="shared" si="162"/>
        <v>0</v>
      </c>
      <c r="AO179" s="28">
        <f aca="true" t="shared" si="180" ref="AO179:AO189">AN179*$F$9</f>
        <v>0</v>
      </c>
      <c r="AP179" s="28">
        <f t="shared" si="149"/>
        <v>0</v>
      </c>
      <c r="AQ179" s="4">
        <f t="shared" si="163"/>
        <v>43591170.366766214</v>
      </c>
      <c r="AR179" s="24">
        <f t="shared" si="164"/>
        <v>2179558.518338311</v>
      </c>
      <c r="AS179" s="24">
        <f t="shared" si="165"/>
        <v>2477896.6647812524</v>
      </c>
    </row>
    <row r="180" spans="2:45" ht="12.75">
      <c r="B180" s="33">
        <f t="shared" si="167"/>
        <v>651</v>
      </c>
      <c r="C180" s="23">
        <f t="shared" si="166"/>
        <v>651000000</v>
      </c>
      <c r="D180" s="24">
        <f t="shared" si="139"/>
        <v>-2810379.501214093</v>
      </c>
      <c r="E180" s="24">
        <f t="shared" si="140"/>
        <v>7475000.000000001</v>
      </c>
      <c r="F180" s="25">
        <f t="shared" si="141"/>
        <v>607341766.2942079</v>
      </c>
      <c r="G180" s="70">
        <f t="shared" si="142"/>
        <v>0</v>
      </c>
      <c r="H180" s="6">
        <f t="shared" si="143"/>
        <v>0.05</v>
      </c>
      <c r="I180" s="26">
        <f t="shared" si="168"/>
        <v>-0.14437095526227425</v>
      </c>
      <c r="J180" s="30">
        <f t="shared" si="150"/>
        <v>0.296330048929624</v>
      </c>
      <c r="K180" s="27">
        <f t="shared" si="137"/>
        <v>490000000</v>
      </c>
      <c r="L180" s="28">
        <f t="shared" si="169"/>
        <v>0</v>
      </c>
      <c r="M180" s="28">
        <f t="shared" si="138"/>
        <v>15000000</v>
      </c>
      <c r="N180" s="28">
        <f t="shared" si="170"/>
        <v>525000</v>
      </c>
      <c r="O180" s="28">
        <f t="shared" si="151"/>
        <v>15000000</v>
      </c>
      <c r="P180" s="28">
        <f t="shared" si="171"/>
        <v>600000</v>
      </c>
      <c r="Q180" s="28">
        <f t="shared" si="152"/>
        <v>40000000</v>
      </c>
      <c r="R180" s="28">
        <f t="shared" si="172"/>
        <v>1800000</v>
      </c>
      <c r="S180" s="28">
        <f t="shared" si="153"/>
        <v>47341766.29420793</v>
      </c>
      <c r="T180" s="28">
        <f t="shared" si="173"/>
        <v>2367088.314710397</v>
      </c>
      <c r="U180" s="28">
        <f t="shared" si="154"/>
        <v>0</v>
      </c>
      <c r="V180" s="28">
        <f t="shared" si="174"/>
        <v>0</v>
      </c>
      <c r="W180" s="4">
        <f t="shared" si="155"/>
        <v>607341766.2942079</v>
      </c>
      <c r="X180" s="24">
        <f t="shared" si="156"/>
        <v>5292088.314710397</v>
      </c>
      <c r="Y180" s="27">
        <f t="shared" si="157"/>
        <v>0</v>
      </c>
      <c r="Z180" s="28">
        <f t="shared" si="175"/>
        <v>0</v>
      </c>
      <c r="AA180" s="28">
        <f t="shared" si="144"/>
        <v>0</v>
      </c>
      <c r="AB180" s="28">
        <f t="shared" si="158"/>
        <v>0</v>
      </c>
      <c r="AC180" s="28">
        <f t="shared" si="176"/>
        <v>0</v>
      </c>
      <c r="AD180" s="28">
        <f t="shared" si="145"/>
        <v>0</v>
      </c>
      <c r="AE180" s="28">
        <f t="shared" si="159"/>
        <v>0</v>
      </c>
      <c r="AF180" s="28">
        <f t="shared" si="177"/>
        <v>0</v>
      </c>
      <c r="AG180" s="28">
        <f t="shared" si="146"/>
        <v>0</v>
      </c>
      <c r="AH180" s="28">
        <f t="shared" si="160"/>
        <v>0</v>
      </c>
      <c r="AI180" s="28">
        <f t="shared" si="178"/>
        <v>0</v>
      </c>
      <c r="AJ180" s="28">
        <f t="shared" si="147"/>
        <v>0</v>
      </c>
      <c r="AK180" s="28">
        <f t="shared" si="161"/>
        <v>43658233.70579207</v>
      </c>
      <c r="AL180" s="28">
        <f t="shared" si="179"/>
        <v>2182911.6852896037</v>
      </c>
      <c r="AM180" s="28">
        <f t="shared" si="148"/>
        <v>2481708.813496304</v>
      </c>
      <c r="AN180" s="28">
        <f t="shared" si="162"/>
        <v>0</v>
      </c>
      <c r="AO180" s="28">
        <f t="shared" si="180"/>
        <v>0</v>
      </c>
      <c r="AP180" s="28">
        <f t="shared" si="149"/>
        <v>0</v>
      </c>
      <c r="AQ180" s="4">
        <f t="shared" si="163"/>
        <v>43658233.70579207</v>
      </c>
      <c r="AR180" s="24">
        <f t="shared" si="164"/>
        <v>2182911.6852896037</v>
      </c>
      <c r="AS180" s="24">
        <f t="shared" si="165"/>
        <v>2481708.813496304</v>
      </c>
    </row>
    <row r="181" spans="2:45" ht="12.75">
      <c r="B181" s="33">
        <f t="shared" si="167"/>
        <v>652</v>
      </c>
      <c r="C181" s="23">
        <f t="shared" si="166"/>
        <v>652000000</v>
      </c>
      <c r="D181" s="24">
        <f t="shared" si="139"/>
        <v>-2853214.1855477486</v>
      </c>
      <c r="E181" s="24">
        <f t="shared" si="140"/>
        <v>7525000</v>
      </c>
      <c r="F181" s="25">
        <f t="shared" si="141"/>
        <v>608274702.9551821</v>
      </c>
      <c r="G181" s="70">
        <f t="shared" si="142"/>
        <v>0</v>
      </c>
      <c r="H181" s="6">
        <f t="shared" si="143"/>
        <v>0.05</v>
      </c>
      <c r="I181" s="26">
        <f t="shared" si="168"/>
        <v>-0.14437095526227425</v>
      </c>
      <c r="J181" s="30">
        <f t="shared" si="150"/>
        <v>0.296330048929624</v>
      </c>
      <c r="K181" s="27">
        <f t="shared" si="137"/>
        <v>490000000</v>
      </c>
      <c r="L181" s="28">
        <f t="shared" si="169"/>
        <v>0</v>
      </c>
      <c r="M181" s="28">
        <f t="shared" si="138"/>
        <v>15000000</v>
      </c>
      <c r="N181" s="28">
        <f t="shared" si="170"/>
        <v>525000</v>
      </c>
      <c r="O181" s="28">
        <f t="shared" si="151"/>
        <v>15000000</v>
      </c>
      <c r="P181" s="28">
        <f t="shared" si="171"/>
        <v>600000</v>
      </c>
      <c r="Q181" s="28">
        <f t="shared" si="152"/>
        <v>40000000</v>
      </c>
      <c r="R181" s="28">
        <f t="shared" si="172"/>
        <v>1800000</v>
      </c>
      <c r="S181" s="28">
        <f t="shared" si="153"/>
        <v>48274702.955182076</v>
      </c>
      <c r="T181" s="28">
        <f t="shared" si="173"/>
        <v>2413735.1477591037</v>
      </c>
      <c r="U181" s="28">
        <f t="shared" si="154"/>
        <v>0</v>
      </c>
      <c r="V181" s="28">
        <f t="shared" si="174"/>
        <v>0</v>
      </c>
      <c r="W181" s="4">
        <f t="shared" si="155"/>
        <v>608274702.9551821</v>
      </c>
      <c r="X181" s="24">
        <f t="shared" si="156"/>
        <v>5338735.147759104</v>
      </c>
      <c r="Y181" s="27">
        <f t="shared" si="157"/>
        <v>0</v>
      </c>
      <c r="Z181" s="28">
        <f t="shared" si="175"/>
        <v>0</v>
      </c>
      <c r="AA181" s="28">
        <f t="shared" si="144"/>
        <v>0</v>
      </c>
      <c r="AB181" s="28">
        <f t="shared" si="158"/>
        <v>0</v>
      </c>
      <c r="AC181" s="28">
        <f t="shared" si="176"/>
        <v>0</v>
      </c>
      <c r="AD181" s="28">
        <f t="shared" si="145"/>
        <v>0</v>
      </c>
      <c r="AE181" s="28">
        <f t="shared" si="159"/>
        <v>0</v>
      </c>
      <c r="AF181" s="28">
        <f t="shared" si="177"/>
        <v>0</v>
      </c>
      <c r="AG181" s="28">
        <f t="shared" si="146"/>
        <v>0</v>
      </c>
      <c r="AH181" s="28">
        <f t="shared" si="160"/>
        <v>0</v>
      </c>
      <c r="AI181" s="28">
        <f t="shared" si="178"/>
        <v>0</v>
      </c>
      <c r="AJ181" s="28">
        <f t="shared" si="147"/>
        <v>0</v>
      </c>
      <c r="AK181" s="28">
        <f t="shared" si="161"/>
        <v>43725297.044817924</v>
      </c>
      <c r="AL181" s="28">
        <f t="shared" si="179"/>
        <v>2186264.8522408963</v>
      </c>
      <c r="AM181" s="28">
        <f t="shared" si="148"/>
        <v>2485520.9622113556</v>
      </c>
      <c r="AN181" s="28">
        <f t="shared" si="162"/>
        <v>0</v>
      </c>
      <c r="AO181" s="28">
        <f t="shared" si="180"/>
        <v>0</v>
      </c>
      <c r="AP181" s="28">
        <f t="shared" si="149"/>
        <v>0</v>
      </c>
      <c r="AQ181" s="4">
        <f t="shared" si="163"/>
        <v>43725297.044817924</v>
      </c>
      <c r="AR181" s="24">
        <f t="shared" si="164"/>
        <v>2186264.8522408963</v>
      </c>
      <c r="AS181" s="24">
        <f t="shared" si="165"/>
        <v>2485520.9622113556</v>
      </c>
    </row>
    <row r="182" spans="2:45" ht="12.75">
      <c r="B182" s="33">
        <f t="shared" si="167"/>
        <v>653</v>
      </c>
      <c r="C182" s="23">
        <f t="shared" si="166"/>
        <v>653000000</v>
      </c>
      <c r="D182" s="24">
        <f t="shared" si="139"/>
        <v>-2896048.869881416</v>
      </c>
      <c r="E182" s="24">
        <f t="shared" si="140"/>
        <v>7575000</v>
      </c>
      <c r="F182" s="25">
        <f t="shared" si="141"/>
        <v>609207639.6161563</v>
      </c>
      <c r="G182" s="70">
        <f t="shared" si="142"/>
        <v>0</v>
      </c>
      <c r="H182" s="6">
        <f t="shared" si="143"/>
        <v>0.05</v>
      </c>
      <c r="I182" s="26">
        <f t="shared" si="168"/>
        <v>-0.14437095526227425</v>
      </c>
      <c r="J182" s="30">
        <f t="shared" si="150"/>
        <v>0.296330048929624</v>
      </c>
      <c r="K182" s="27">
        <f t="shared" si="137"/>
        <v>490000000</v>
      </c>
      <c r="L182" s="28">
        <f t="shared" si="169"/>
        <v>0</v>
      </c>
      <c r="M182" s="28">
        <f t="shared" si="138"/>
        <v>15000000</v>
      </c>
      <c r="N182" s="28">
        <f t="shared" si="170"/>
        <v>525000</v>
      </c>
      <c r="O182" s="28">
        <f t="shared" si="151"/>
        <v>15000000</v>
      </c>
      <c r="P182" s="28">
        <f t="shared" si="171"/>
        <v>600000</v>
      </c>
      <c r="Q182" s="28">
        <f t="shared" si="152"/>
        <v>40000000</v>
      </c>
      <c r="R182" s="28">
        <f t="shared" si="172"/>
        <v>1800000</v>
      </c>
      <c r="S182" s="28">
        <f t="shared" si="153"/>
        <v>49207639.61615634</v>
      </c>
      <c r="T182" s="28">
        <f t="shared" si="173"/>
        <v>2460381.980807817</v>
      </c>
      <c r="U182" s="28">
        <f t="shared" si="154"/>
        <v>0</v>
      </c>
      <c r="V182" s="28">
        <f t="shared" si="174"/>
        <v>0</v>
      </c>
      <c r="W182" s="4">
        <f t="shared" si="155"/>
        <v>609207639.6161563</v>
      </c>
      <c r="X182" s="24">
        <f t="shared" si="156"/>
        <v>5385381.980807817</v>
      </c>
      <c r="Y182" s="27">
        <f t="shared" si="157"/>
        <v>0</v>
      </c>
      <c r="Z182" s="28">
        <f t="shared" si="175"/>
        <v>0</v>
      </c>
      <c r="AA182" s="28">
        <f t="shared" si="144"/>
        <v>0</v>
      </c>
      <c r="AB182" s="28">
        <f t="shared" si="158"/>
        <v>0</v>
      </c>
      <c r="AC182" s="28">
        <f t="shared" si="176"/>
        <v>0</v>
      </c>
      <c r="AD182" s="28">
        <f t="shared" si="145"/>
        <v>0</v>
      </c>
      <c r="AE182" s="28">
        <f t="shared" si="159"/>
        <v>0</v>
      </c>
      <c r="AF182" s="28">
        <f t="shared" si="177"/>
        <v>0</v>
      </c>
      <c r="AG182" s="28">
        <f t="shared" si="146"/>
        <v>0</v>
      </c>
      <c r="AH182" s="28">
        <f t="shared" si="160"/>
        <v>0</v>
      </c>
      <c r="AI182" s="28">
        <f t="shared" si="178"/>
        <v>0</v>
      </c>
      <c r="AJ182" s="28">
        <f t="shared" si="147"/>
        <v>0</v>
      </c>
      <c r="AK182" s="28">
        <f t="shared" si="161"/>
        <v>43792360.38384366</v>
      </c>
      <c r="AL182" s="28">
        <f t="shared" si="179"/>
        <v>2189618.019192183</v>
      </c>
      <c r="AM182" s="28">
        <f t="shared" si="148"/>
        <v>2489333.1109264004</v>
      </c>
      <c r="AN182" s="28">
        <f t="shared" si="162"/>
        <v>0</v>
      </c>
      <c r="AO182" s="28">
        <f t="shared" si="180"/>
        <v>0</v>
      </c>
      <c r="AP182" s="28">
        <f t="shared" si="149"/>
        <v>0</v>
      </c>
      <c r="AQ182" s="4">
        <f t="shared" si="163"/>
        <v>43792360.38384366</v>
      </c>
      <c r="AR182" s="24">
        <f t="shared" si="164"/>
        <v>2189618.019192183</v>
      </c>
      <c r="AS182" s="24">
        <f t="shared" si="165"/>
        <v>2489333.1109264004</v>
      </c>
    </row>
    <row r="183" spans="2:45" ht="12.75">
      <c r="B183" s="33">
        <f t="shared" si="167"/>
        <v>654</v>
      </c>
      <c r="C183" s="23">
        <f t="shared" si="166"/>
        <v>654000000</v>
      </c>
      <c r="D183" s="24">
        <f t="shared" si="139"/>
        <v>-2938883.5542150727</v>
      </c>
      <c r="E183" s="24">
        <f t="shared" si="140"/>
        <v>7625000</v>
      </c>
      <c r="F183" s="25">
        <f t="shared" si="141"/>
        <v>610140576.2771305</v>
      </c>
      <c r="G183" s="70">
        <f t="shared" si="142"/>
        <v>0</v>
      </c>
      <c r="H183" s="6">
        <f t="shared" si="143"/>
        <v>0.05</v>
      </c>
      <c r="I183" s="26">
        <f t="shared" si="168"/>
        <v>-0.14437095526227425</v>
      </c>
      <c r="J183" s="30">
        <f t="shared" si="150"/>
        <v>0.296330048929624</v>
      </c>
      <c r="K183" s="27">
        <f t="shared" si="137"/>
        <v>490000000</v>
      </c>
      <c r="L183" s="28">
        <f t="shared" si="169"/>
        <v>0</v>
      </c>
      <c r="M183" s="28">
        <f t="shared" si="138"/>
        <v>15000000</v>
      </c>
      <c r="N183" s="28">
        <f t="shared" si="170"/>
        <v>525000</v>
      </c>
      <c r="O183" s="28">
        <f t="shared" si="151"/>
        <v>15000000</v>
      </c>
      <c r="P183" s="28">
        <f t="shared" si="171"/>
        <v>600000</v>
      </c>
      <c r="Q183" s="28">
        <f t="shared" si="152"/>
        <v>40000000</v>
      </c>
      <c r="R183" s="28">
        <f t="shared" si="172"/>
        <v>1800000</v>
      </c>
      <c r="S183" s="28">
        <f t="shared" si="153"/>
        <v>50140576.277130485</v>
      </c>
      <c r="T183" s="28">
        <f t="shared" si="173"/>
        <v>2507028.8138565244</v>
      </c>
      <c r="U183" s="28">
        <f t="shared" si="154"/>
        <v>0</v>
      </c>
      <c r="V183" s="28">
        <f t="shared" si="174"/>
        <v>0</v>
      </c>
      <c r="W183" s="4">
        <f t="shared" si="155"/>
        <v>610140576.2771305</v>
      </c>
      <c r="X183" s="24">
        <f t="shared" si="156"/>
        <v>5432028.813856524</v>
      </c>
      <c r="Y183" s="27">
        <f t="shared" si="157"/>
        <v>0</v>
      </c>
      <c r="Z183" s="28">
        <f t="shared" si="175"/>
        <v>0</v>
      </c>
      <c r="AA183" s="28">
        <f t="shared" si="144"/>
        <v>0</v>
      </c>
      <c r="AB183" s="28">
        <f t="shared" si="158"/>
        <v>0</v>
      </c>
      <c r="AC183" s="28">
        <f t="shared" si="176"/>
        <v>0</v>
      </c>
      <c r="AD183" s="28">
        <f t="shared" si="145"/>
        <v>0</v>
      </c>
      <c r="AE183" s="28">
        <f t="shared" si="159"/>
        <v>0</v>
      </c>
      <c r="AF183" s="28">
        <f t="shared" si="177"/>
        <v>0</v>
      </c>
      <c r="AG183" s="28">
        <f t="shared" si="146"/>
        <v>0</v>
      </c>
      <c r="AH183" s="28">
        <f t="shared" si="160"/>
        <v>0</v>
      </c>
      <c r="AI183" s="28">
        <f t="shared" si="178"/>
        <v>0</v>
      </c>
      <c r="AJ183" s="28">
        <f t="shared" si="147"/>
        <v>0</v>
      </c>
      <c r="AK183" s="28">
        <f t="shared" si="161"/>
        <v>43859423.722869515</v>
      </c>
      <c r="AL183" s="28">
        <f t="shared" si="179"/>
        <v>2192971.186143476</v>
      </c>
      <c r="AM183" s="28">
        <f t="shared" si="148"/>
        <v>2493145.2596414518</v>
      </c>
      <c r="AN183" s="28">
        <f t="shared" si="162"/>
        <v>0</v>
      </c>
      <c r="AO183" s="28">
        <f t="shared" si="180"/>
        <v>0</v>
      </c>
      <c r="AP183" s="28">
        <f t="shared" si="149"/>
        <v>0</v>
      </c>
      <c r="AQ183" s="4">
        <f t="shared" si="163"/>
        <v>43859423.722869515</v>
      </c>
      <c r="AR183" s="24">
        <f t="shared" si="164"/>
        <v>2192971.186143476</v>
      </c>
      <c r="AS183" s="24">
        <f t="shared" si="165"/>
        <v>2493145.2596414518</v>
      </c>
    </row>
    <row r="184" spans="2:45" ht="12.75">
      <c r="B184" s="33">
        <f t="shared" si="167"/>
        <v>655</v>
      </c>
      <c r="C184" s="23">
        <f t="shared" si="166"/>
        <v>655000000</v>
      </c>
      <c r="D184" s="24">
        <f t="shared" si="139"/>
        <v>-2981718.238548741</v>
      </c>
      <c r="E184" s="24">
        <f t="shared" si="140"/>
        <v>7675000</v>
      </c>
      <c r="F184" s="25">
        <f t="shared" si="141"/>
        <v>611073512.9381047</v>
      </c>
      <c r="G184" s="70">
        <f t="shared" si="142"/>
        <v>0</v>
      </c>
      <c r="H184" s="6">
        <f t="shared" si="143"/>
        <v>0.05</v>
      </c>
      <c r="I184" s="26">
        <f t="shared" si="168"/>
        <v>-0.14437095526227425</v>
      </c>
      <c r="J184" s="30">
        <f t="shared" si="150"/>
        <v>0.296330048929624</v>
      </c>
      <c r="K184" s="27">
        <f t="shared" si="137"/>
        <v>490000000</v>
      </c>
      <c r="L184" s="28">
        <f t="shared" si="169"/>
        <v>0</v>
      </c>
      <c r="M184" s="28">
        <f t="shared" si="138"/>
        <v>15000000</v>
      </c>
      <c r="N184" s="28">
        <f t="shared" si="170"/>
        <v>525000</v>
      </c>
      <c r="O184" s="28">
        <f t="shared" si="151"/>
        <v>15000000</v>
      </c>
      <c r="P184" s="28">
        <f t="shared" si="171"/>
        <v>600000</v>
      </c>
      <c r="Q184" s="28">
        <f t="shared" si="152"/>
        <v>40000000</v>
      </c>
      <c r="R184" s="28">
        <f t="shared" si="172"/>
        <v>1800000</v>
      </c>
      <c r="S184" s="28">
        <f t="shared" si="153"/>
        <v>51073512.93810475</v>
      </c>
      <c r="T184" s="28">
        <f t="shared" si="173"/>
        <v>2553675.646905238</v>
      </c>
      <c r="U184" s="28">
        <f t="shared" si="154"/>
        <v>0</v>
      </c>
      <c r="V184" s="28">
        <f t="shared" si="174"/>
        <v>0</v>
      </c>
      <c r="W184" s="4">
        <f t="shared" si="155"/>
        <v>611073512.9381047</v>
      </c>
      <c r="X184" s="24">
        <f t="shared" si="156"/>
        <v>5478675.646905238</v>
      </c>
      <c r="Y184" s="27">
        <f t="shared" si="157"/>
        <v>0</v>
      </c>
      <c r="Z184" s="28">
        <f t="shared" si="175"/>
        <v>0</v>
      </c>
      <c r="AA184" s="28">
        <f t="shared" si="144"/>
        <v>0</v>
      </c>
      <c r="AB184" s="28">
        <f t="shared" si="158"/>
        <v>0</v>
      </c>
      <c r="AC184" s="28">
        <f t="shared" si="176"/>
        <v>0</v>
      </c>
      <c r="AD184" s="28">
        <f t="shared" si="145"/>
        <v>0</v>
      </c>
      <c r="AE184" s="28">
        <f t="shared" si="159"/>
        <v>0</v>
      </c>
      <c r="AF184" s="28">
        <f t="shared" si="177"/>
        <v>0</v>
      </c>
      <c r="AG184" s="28">
        <f t="shared" si="146"/>
        <v>0</v>
      </c>
      <c r="AH184" s="28">
        <f t="shared" si="160"/>
        <v>0</v>
      </c>
      <c r="AI184" s="28">
        <f t="shared" si="178"/>
        <v>0</v>
      </c>
      <c r="AJ184" s="28">
        <f t="shared" si="147"/>
        <v>0</v>
      </c>
      <c r="AK184" s="28">
        <f t="shared" si="161"/>
        <v>43926487.06189525</v>
      </c>
      <c r="AL184" s="28">
        <f t="shared" si="179"/>
        <v>2196324.3530947627</v>
      </c>
      <c r="AM184" s="28">
        <f t="shared" si="148"/>
        <v>2496957.4083564966</v>
      </c>
      <c r="AN184" s="28">
        <f t="shared" si="162"/>
        <v>0</v>
      </c>
      <c r="AO184" s="28">
        <f t="shared" si="180"/>
        <v>0</v>
      </c>
      <c r="AP184" s="28">
        <f t="shared" si="149"/>
        <v>0</v>
      </c>
      <c r="AQ184" s="4">
        <f t="shared" si="163"/>
        <v>43926487.06189525</v>
      </c>
      <c r="AR184" s="24">
        <f t="shared" si="164"/>
        <v>2196324.3530947627</v>
      </c>
      <c r="AS184" s="24">
        <f t="shared" si="165"/>
        <v>2496957.4083564966</v>
      </c>
    </row>
    <row r="185" spans="2:45" ht="12.75">
      <c r="B185" s="33">
        <f t="shared" si="167"/>
        <v>656</v>
      </c>
      <c r="C185" s="23">
        <f t="shared" si="166"/>
        <v>656000000</v>
      </c>
      <c r="D185" s="24">
        <f t="shared" si="139"/>
        <v>-3024552.9228823963</v>
      </c>
      <c r="E185" s="24">
        <f t="shared" si="140"/>
        <v>7725000</v>
      </c>
      <c r="F185" s="25">
        <f t="shared" si="141"/>
        <v>612006449.5990789</v>
      </c>
      <c r="G185" s="70">
        <f t="shared" si="142"/>
        <v>0</v>
      </c>
      <c r="H185" s="6">
        <f t="shared" si="143"/>
        <v>0.05</v>
      </c>
      <c r="I185" s="26">
        <f t="shared" si="168"/>
        <v>-0.14437095526227425</v>
      </c>
      <c r="J185" s="30">
        <f t="shared" si="150"/>
        <v>0.296330048929624</v>
      </c>
      <c r="K185" s="27">
        <f t="shared" si="137"/>
        <v>490000000</v>
      </c>
      <c r="L185" s="28">
        <f t="shared" si="169"/>
        <v>0</v>
      </c>
      <c r="M185" s="28">
        <f t="shared" si="138"/>
        <v>15000000</v>
      </c>
      <c r="N185" s="28">
        <f t="shared" si="170"/>
        <v>525000</v>
      </c>
      <c r="O185" s="28">
        <f t="shared" si="151"/>
        <v>15000000</v>
      </c>
      <c r="P185" s="28">
        <f t="shared" si="171"/>
        <v>600000</v>
      </c>
      <c r="Q185" s="28">
        <f t="shared" si="152"/>
        <v>40000000</v>
      </c>
      <c r="R185" s="28">
        <f t="shared" si="172"/>
        <v>1800000</v>
      </c>
      <c r="S185" s="28">
        <f t="shared" si="153"/>
        <v>52006449.59907889</v>
      </c>
      <c r="T185" s="28">
        <f t="shared" si="173"/>
        <v>2600322.4799539447</v>
      </c>
      <c r="U185" s="28">
        <f t="shared" si="154"/>
        <v>0</v>
      </c>
      <c r="V185" s="28">
        <f t="shared" si="174"/>
        <v>0</v>
      </c>
      <c r="W185" s="4">
        <f t="shared" si="155"/>
        <v>612006449.5990789</v>
      </c>
      <c r="X185" s="24">
        <f t="shared" si="156"/>
        <v>5525322.479953945</v>
      </c>
      <c r="Y185" s="27">
        <f t="shared" si="157"/>
        <v>0</v>
      </c>
      <c r="Z185" s="28">
        <f t="shared" si="175"/>
        <v>0</v>
      </c>
      <c r="AA185" s="28">
        <f t="shared" si="144"/>
        <v>0</v>
      </c>
      <c r="AB185" s="28">
        <f t="shared" si="158"/>
        <v>0</v>
      </c>
      <c r="AC185" s="28">
        <f t="shared" si="176"/>
        <v>0</v>
      </c>
      <c r="AD185" s="28">
        <f t="shared" si="145"/>
        <v>0</v>
      </c>
      <c r="AE185" s="28">
        <f t="shared" si="159"/>
        <v>0</v>
      </c>
      <c r="AF185" s="28">
        <f t="shared" si="177"/>
        <v>0</v>
      </c>
      <c r="AG185" s="28">
        <f t="shared" si="146"/>
        <v>0</v>
      </c>
      <c r="AH185" s="28">
        <f t="shared" si="160"/>
        <v>0</v>
      </c>
      <c r="AI185" s="28">
        <f t="shared" si="178"/>
        <v>0</v>
      </c>
      <c r="AJ185" s="28">
        <f t="shared" si="147"/>
        <v>0</v>
      </c>
      <c r="AK185" s="28">
        <f t="shared" si="161"/>
        <v>43993550.40092111</v>
      </c>
      <c r="AL185" s="28">
        <f t="shared" si="179"/>
        <v>2199677.5200460553</v>
      </c>
      <c r="AM185" s="28">
        <f t="shared" si="148"/>
        <v>2500769.5570715484</v>
      </c>
      <c r="AN185" s="28">
        <f t="shared" si="162"/>
        <v>0</v>
      </c>
      <c r="AO185" s="28">
        <f t="shared" si="180"/>
        <v>0</v>
      </c>
      <c r="AP185" s="28">
        <f t="shared" si="149"/>
        <v>0</v>
      </c>
      <c r="AQ185" s="4">
        <f t="shared" si="163"/>
        <v>43993550.40092111</v>
      </c>
      <c r="AR185" s="24">
        <f t="shared" si="164"/>
        <v>2199677.5200460553</v>
      </c>
      <c r="AS185" s="24">
        <f t="shared" si="165"/>
        <v>2500769.5570715484</v>
      </c>
    </row>
    <row r="186" spans="2:45" ht="12.75">
      <c r="B186" s="33">
        <f t="shared" si="167"/>
        <v>657</v>
      </c>
      <c r="C186" s="23">
        <f t="shared" si="166"/>
        <v>657000000</v>
      </c>
      <c r="D186" s="24">
        <f t="shared" si="139"/>
        <v>-3067387.6072160653</v>
      </c>
      <c r="E186" s="24">
        <f t="shared" si="140"/>
        <v>7775000</v>
      </c>
      <c r="F186" s="25">
        <f t="shared" si="141"/>
        <v>612939386.2600532</v>
      </c>
      <c r="G186" s="70">
        <f t="shared" si="142"/>
        <v>0</v>
      </c>
      <c r="H186" s="6">
        <f t="shared" si="143"/>
        <v>0.05</v>
      </c>
      <c r="I186" s="26">
        <f t="shared" si="168"/>
        <v>-0.14437095526227425</v>
      </c>
      <c r="J186" s="30">
        <f t="shared" si="150"/>
        <v>0.296330048929624</v>
      </c>
      <c r="K186" s="27">
        <f t="shared" si="137"/>
        <v>490000000</v>
      </c>
      <c r="L186" s="28">
        <f t="shared" si="169"/>
        <v>0</v>
      </c>
      <c r="M186" s="28">
        <f t="shared" si="138"/>
        <v>15000000</v>
      </c>
      <c r="N186" s="28">
        <f t="shared" si="170"/>
        <v>525000</v>
      </c>
      <c r="O186" s="28">
        <f t="shared" si="151"/>
        <v>15000000</v>
      </c>
      <c r="P186" s="28">
        <f t="shared" si="171"/>
        <v>600000</v>
      </c>
      <c r="Q186" s="28">
        <f t="shared" si="152"/>
        <v>40000000</v>
      </c>
      <c r="R186" s="28">
        <f t="shared" si="172"/>
        <v>1800000</v>
      </c>
      <c r="S186" s="28">
        <f t="shared" si="153"/>
        <v>52939386.26005316</v>
      </c>
      <c r="T186" s="28">
        <f t="shared" si="173"/>
        <v>2646969.313002658</v>
      </c>
      <c r="U186" s="28">
        <f t="shared" si="154"/>
        <v>0</v>
      </c>
      <c r="V186" s="28">
        <f t="shared" si="174"/>
        <v>0</v>
      </c>
      <c r="W186" s="4">
        <f t="shared" si="155"/>
        <v>612939386.2600532</v>
      </c>
      <c r="X186" s="24">
        <f t="shared" si="156"/>
        <v>5571969.313002658</v>
      </c>
      <c r="Y186" s="27">
        <f t="shared" si="157"/>
        <v>0</v>
      </c>
      <c r="Z186" s="28">
        <f t="shared" si="175"/>
        <v>0</v>
      </c>
      <c r="AA186" s="28">
        <f t="shared" si="144"/>
        <v>0</v>
      </c>
      <c r="AB186" s="28">
        <f t="shared" si="158"/>
        <v>0</v>
      </c>
      <c r="AC186" s="28">
        <f t="shared" si="176"/>
        <v>0</v>
      </c>
      <c r="AD186" s="28">
        <f t="shared" si="145"/>
        <v>0</v>
      </c>
      <c r="AE186" s="28">
        <f t="shared" si="159"/>
        <v>0</v>
      </c>
      <c r="AF186" s="28">
        <f t="shared" si="177"/>
        <v>0</v>
      </c>
      <c r="AG186" s="28">
        <f t="shared" si="146"/>
        <v>0</v>
      </c>
      <c r="AH186" s="28">
        <f t="shared" si="160"/>
        <v>0</v>
      </c>
      <c r="AI186" s="28">
        <f t="shared" si="178"/>
        <v>0</v>
      </c>
      <c r="AJ186" s="28">
        <f t="shared" si="147"/>
        <v>0</v>
      </c>
      <c r="AK186" s="28">
        <f t="shared" si="161"/>
        <v>44060613.73994684</v>
      </c>
      <c r="AL186" s="28">
        <f t="shared" si="179"/>
        <v>2203030.6869973424</v>
      </c>
      <c r="AM186" s="28">
        <f t="shared" si="148"/>
        <v>2504581.705786593</v>
      </c>
      <c r="AN186" s="28">
        <f t="shared" si="162"/>
        <v>0</v>
      </c>
      <c r="AO186" s="28">
        <f t="shared" si="180"/>
        <v>0</v>
      </c>
      <c r="AP186" s="28">
        <f t="shared" si="149"/>
        <v>0</v>
      </c>
      <c r="AQ186" s="4">
        <f t="shared" si="163"/>
        <v>44060613.73994684</v>
      </c>
      <c r="AR186" s="24">
        <f t="shared" si="164"/>
        <v>2203030.6869973424</v>
      </c>
      <c r="AS186" s="24">
        <f t="shared" si="165"/>
        <v>2504581.705786593</v>
      </c>
    </row>
    <row r="187" spans="2:45" ht="12.75">
      <c r="B187" s="33">
        <f t="shared" si="167"/>
        <v>658</v>
      </c>
      <c r="C187" s="23">
        <f t="shared" si="166"/>
        <v>658000000</v>
      </c>
      <c r="D187" s="24">
        <f t="shared" si="139"/>
        <v>-3110222.2915497213</v>
      </c>
      <c r="E187" s="24">
        <f t="shared" si="140"/>
        <v>7825000.000000001</v>
      </c>
      <c r="F187" s="25">
        <f t="shared" si="141"/>
        <v>613872322.9210273</v>
      </c>
      <c r="G187" s="70">
        <f t="shared" si="142"/>
        <v>0</v>
      </c>
      <c r="H187" s="6">
        <f t="shared" si="143"/>
        <v>0.05</v>
      </c>
      <c r="I187" s="26">
        <f t="shared" si="168"/>
        <v>-0.14437095526227425</v>
      </c>
      <c r="J187" s="30">
        <f t="shared" si="150"/>
        <v>0.296330048929624</v>
      </c>
      <c r="K187" s="27">
        <f t="shared" si="137"/>
        <v>490000000</v>
      </c>
      <c r="L187" s="28">
        <f t="shared" si="169"/>
        <v>0</v>
      </c>
      <c r="M187" s="28">
        <f t="shared" si="138"/>
        <v>15000000</v>
      </c>
      <c r="N187" s="28">
        <f t="shared" si="170"/>
        <v>525000</v>
      </c>
      <c r="O187" s="28">
        <f t="shared" si="151"/>
        <v>15000000</v>
      </c>
      <c r="P187" s="28">
        <f t="shared" si="171"/>
        <v>600000</v>
      </c>
      <c r="Q187" s="28">
        <f t="shared" si="152"/>
        <v>40000000</v>
      </c>
      <c r="R187" s="28">
        <f t="shared" si="172"/>
        <v>1800000</v>
      </c>
      <c r="S187" s="28">
        <f t="shared" si="153"/>
        <v>53872322.9210273</v>
      </c>
      <c r="T187" s="28">
        <f t="shared" si="173"/>
        <v>2693616.1460513654</v>
      </c>
      <c r="U187" s="28">
        <f t="shared" si="154"/>
        <v>0</v>
      </c>
      <c r="V187" s="28">
        <f t="shared" si="174"/>
        <v>0</v>
      </c>
      <c r="W187" s="4">
        <f t="shared" si="155"/>
        <v>613872322.9210273</v>
      </c>
      <c r="X187" s="24">
        <f t="shared" si="156"/>
        <v>5618616.146051366</v>
      </c>
      <c r="Y187" s="27">
        <f t="shared" si="157"/>
        <v>0</v>
      </c>
      <c r="Z187" s="28">
        <f t="shared" si="175"/>
        <v>0</v>
      </c>
      <c r="AA187" s="28">
        <f t="shared" si="144"/>
        <v>0</v>
      </c>
      <c r="AB187" s="28">
        <f t="shared" si="158"/>
        <v>0</v>
      </c>
      <c r="AC187" s="28">
        <f t="shared" si="176"/>
        <v>0</v>
      </c>
      <c r="AD187" s="28">
        <f t="shared" si="145"/>
        <v>0</v>
      </c>
      <c r="AE187" s="28">
        <f t="shared" si="159"/>
        <v>0</v>
      </c>
      <c r="AF187" s="28">
        <f t="shared" si="177"/>
        <v>0</v>
      </c>
      <c r="AG187" s="28">
        <f t="shared" si="146"/>
        <v>0</v>
      </c>
      <c r="AH187" s="28">
        <f t="shared" si="160"/>
        <v>0</v>
      </c>
      <c r="AI187" s="28">
        <f t="shared" si="178"/>
        <v>0</v>
      </c>
      <c r="AJ187" s="28">
        <f t="shared" si="147"/>
        <v>0</v>
      </c>
      <c r="AK187" s="28">
        <f t="shared" si="161"/>
        <v>44127677.0789727</v>
      </c>
      <c r="AL187" s="28">
        <f t="shared" si="179"/>
        <v>2206383.853948635</v>
      </c>
      <c r="AM187" s="28">
        <f t="shared" si="148"/>
        <v>2508393.8545016446</v>
      </c>
      <c r="AN187" s="28">
        <f t="shared" si="162"/>
        <v>0</v>
      </c>
      <c r="AO187" s="28">
        <f t="shared" si="180"/>
        <v>0</v>
      </c>
      <c r="AP187" s="28">
        <f t="shared" si="149"/>
        <v>0</v>
      </c>
      <c r="AQ187" s="4">
        <f t="shared" si="163"/>
        <v>44127677.0789727</v>
      </c>
      <c r="AR187" s="24">
        <f t="shared" si="164"/>
        <v>2206383.853948635</v>
      </c>
      <c r="AS187" s="24">
        <f t="shared" si="165"/>
        <v>2508393.8545016446</v>
      </c>
    </row>
    <row r="188" spans="2:45" ht="12.75">
      <c r="B188" s="33">
        <f t="shared" si="167"/>
        <v>659</v>
      </c>
      <c r="C188" s="23">
        <f t="shared" si="166"/>
        <v>659000000</v>
      </c>
      <c r="D188" s="24">
        <f t="shared" si="139"/>
        <v>-3153056.975883377</v>
      </c>
      <c r="E188" s="24">
        <f t="shared" si="140"/>
        <v>7875000</v>
      </c>
      <c r="F188" s="25">
        <f t="shared" si="141"/>
        <v>614805259.5820014</v>
      </c>
      <c r="G188" s="70">
        <f t="shared" si="142"/>
        <v>0</v>
      </c>
      <c r="H188" s="6">
        <f t="shared" si="143"/>
        <v>0.05</v>
      </c>
      <c r="I188" s="26">
        <f t="shared" si="168"/>
        <v>-0.14437095526227425</v>
      </c>
      <c r="J188" s="30">
        <f t="shared" si="150"/>
        <v>0.296330048929624</v>
      </c>
      <c r="K188" s="27">
        <f t="shared" si="137"/>
        <v>490000000</v>
      </c>
      <c r="L188" s="28">
        <f t="shared" si="169"/>
        <v>0</v>
      </c>
      <c r="M188" s="28">
        <f t="shared" si="138"/>
        <v>15000000</v>
      </c>
      <c r="N188" s="28">
        <f t="shared" si="170"/>
        <v>525000</v>
      </c>
      <c r="O188" s="28">
        <f t="shared" si="151"/>
        <v>15000000</v>
      </c>
      <c r="P188" s="28">
        <f t="shared" si="171"/>
        <v>600000</v>
      </c>
      <c r="Q188" s="28">
        <f t="shared" si="152"/>
        <v>40000000</v>
      </c>
      <c r="R188" s="28">
        <f t="shared" si="172"/>
        <v>1800000</v>
      </c>
      <c r="S188" s="28">
        <f t="shared" si="153"/>
        <v>54805259.58200145</v>
      </c>
      <c r="T188" s="28">
        <f t="shared" si="173"/>
        <v>2740262.9791000728</v>
      </c>
      <c r="U188" s="28">
        <f t="shared" si="154"/>
        <v>0</v>
      </c>
      <c r="V188" s="28">
        <f t="shared" si="174"/>
        <v>0</v>
      </c>
      <c r="W188" s="4">
        <f t="shared" si="155"/>
        <v>614805259.5820014</v>
      </c>
      <c r="X188" s="24">
        <f t="shared" si="156"/>
        <v>5665262.979100073</v>
      </c>
      <c r="Y188" s="27">
        <f t="shared" si="157"/>
        <v>0</v>
      </c>
      <c r="Z188" s="28">
        <f t="shared" si="175"/>
        <v>0</v>
      </c>
      <c r="AA188" s="28">
        <f t="shared" si="144"/>
        <v>0</v>
      </c>
      <c r="AB188" s="28">
        <f t="shared" si="158"/>
        <v>0</v>
      </c>
      <c r="AC188" s="28">
        <f t="shared" si="176"/>
        <v>0</v>
      </c>
      <c r="AD188" s="28">
        <f t="shared" si="145"/>
        <v>0</v>
      </c>
      <c r="AE188" s="28">
        <f t="shared" si="159"/>
        <v>0</v>
      </c>
      <c r="AF188" s="28">
        <f t="shared" si="177"/>
        <v>0</v>
      </c>
      <c r="AG188" s="28">
        <f t="shared" si="146"/>
        <v>0</v>
      </c>
      <c r="AH188" s="28">
        <f t="shared" si="160"/>
        <v>0</v>
      </c>
      <c r="AI188" s="28">
        <f t="shared" si="178"/>
        <v>0</v>
      </c>
      <c r="AJ188" s="28">
        <f t="shared" si="147"/>
        <v>0</v>
      </c>
      <c r="AK188" s="28">
        <f t="shared" si="161"/>
        <v>44194740.41799855</v>
      </c>
      <c r="AL188" s="28">
        <f t="shared" si="179"/>
        <v>2209737.0208999277</v>
      </c>
      <c r="AM188" s="28">
        <f t="shared" si="148"/>
        <v>2512206.003216696</v>
      </c>
      <c r="AN188" s="28">
        <f t="shared" si="162"/>
        <v>0</v>
      </c>
      <c r="AO188" s="28">
        <f t="shared" si="180"/>
        <v>0</v>
      </c>
      <c r="AP188" s="28">
        <f t="shared" si="149"/>
        <v>0</v>
      </c>
      <c r="AQ188" s="4">
        <f t="shared" si="163"/>
        <v>44194740.41799855</v>
      </c>
      <c r="AR188" s="24">
        <f t="shared" si="164"/>
        <v>2209737.0208999277</v>
      </c>
      <c r="AS188" s="24">
        <f t="shared" si="165"/>
        <v>2512206.003216696</v>
      </c>
    </row>
    <row r="189" spans="2:45" ht="12.75">
      <c r="B189" s="33">
        <f t="shared" si="167"/>
        <v>660</v>
      </c>
      <c r="C189" s="23">
        <f t="shared" si="166"/>
        <v>660000000</v>
      </c>
      <c r="D189" s="24">
        <f t="shared" si="139"/>
        <v>-3195891.6602170444</v>
      </c>
      <c r="E189" s="24">
        <f t="shared" si="140"/>
        <v>7925000</v>
      </c>
      <c r="F189" s="25">
        <f t="shared" si="141"/>
        <v>615738196.2429757</v>
      </c>
      <c r="G189" s="70">
        <f t="shared" si="142"/>
        <v>0</v>
      </c>
      <c r="H189" s="6">
        <f t="shared" si="143"/>
        <v>0.05</v>
      </c>
      <c r="I189" s="26">
        <f t="shared" si="168"/>
        <v>-0.14437095526227425</v>
      </c>
      <c r="J189" s="30">
        <f t="shared" si="150"/>
        <v>0.296330048929624</v>
      </c>
      <c r="K189" s="27">
        <f t="shared" si="137"/>
        <v>490000000</v>
      </c>
      <c r="L189" s="28">
        <f t="shared" si="169"/>
        <v>0</v>
      </c>
      <c r="M189" s="28">
        <f t="shared" si="138"/>
        <v>15000000</v>
      </c>
      <c r="N189" s="28">
        <f t="shared" si="170"/>
        <v>525000</v>
      </c>
      <c r="O189" s="28">
        <f t="shared" si="151"/>
        <v>15000000</v>
      </c>
      <c r="P189" s="28">
        <f t="shared" si="171"/>
        <v>600000</v>
      </c>
      <c r="Q189" s="28">
        <f t="shared" si="152"/>
        <v>40000000</v>
      </c>
      <c r="R189" s="28">
        <f t="shared" si="172"/>
        <v>1800000</v>
      </c>
      <c r="S189" s="28">
        <f t="shared" si="153"/>
        <v>55738196.24297571</v>
      </c>
      <c r="T189" s="28">
        <f t="shared" si="173"/>
        <v>2786909.8121487857</v>
      </c>
      <c r="U189" s="28">
        <f t="shared" si="154"/>
        <v>0</v>
      </c>
      <c r="V189" s="28">
        <f t="shared" si="174"/>
        <v>0</v>
      </c>
      <c r="W189" s="4">
        <f t="shared" si="155"/>
        <v>615738196.2429757</v>
      </c>
      <c r="X189" s="24">
        <f t="shared" si="156"/>
        <v>5711909.812148785</v>
      </c>
      <c r="Y189" s="27">
        <f t="shared" si="157"/>
        <v>0</v>
      </c>
      <c r="Z189" s="28">
        <f t="shared" si="175"/>
        <v>0</v>
      </c>
      <c r="AA189" s="28">
        <f t="shared" si="144"/>
        <v>0</v>
      </c>
      <c r="AB189" s="28">
        <f t="shared" si="158"/>
        <v>0</v>
      </c>
      <c r="AC189" s="28">
        <f t="shared" si="176"/>
        <v>0</v>
      </c>
      <c r="AD189" s="28">
        <f t="shared" si="145"/>
        <v>0</v>
      </c>
      <c r="AE189" s="28">
        <f t="shared" si="159"/>
        <v>0</v>
      </c>
      <c r="AF189" s="28">
        <f t="shared" si="177"/>
        <v>0</v>
      </c>
      <c r="AG189" s="28">
        <f t="shared" si="146"/>
        <v>0</v>
      </c>
      <c r="AH189" s="28">
        <f t="shared" si="160"/>
        <v>0</v>
      </c>
      <c r="AI189" s="28">
        <f t="shared" si="178"/>
        <v>0</v>
      </c>
      <c r="AJ189" s="28">
        <f t="shared" si="147"/>
        <v>0</v>
      </c>
      <c r="AK189" s="28">
        <f t="shared" si="161"/>
        <v>44261803.75702429</v>
      </c>
      <c r="AL189" s="28">
        <f t="shared" si="179"/>
        <v>2213090.1878512143</v>
      </c>
      <c r="AM189" s="28">
        <f t="shared" si="148"/>
        <v>2516018.151931741</v>
      </c>
      <c r="AN189" s="28">
        <f t="shared" si="162"/>
        <v>0</v>
      </c>
      <c r="AO189" s="28">
        <f t="shared" si="180"/>
        <v>0</v>
      </c>
      <c r="AP189" s="28">
        <f t="shared" si="149"/>
        <v>0</v>
      </c>
      <c r="AQ189" s="4">
        <f t="shared" si="163"/>
        <v>44261803.75702429</v>
      </c>
      <c r="AR189" s="24">
        <f t="shared" si="164"/>
        <v>2213090.1878512143</v>
      </c>
      <c r="AS189" s="24">
        <f t="shared" si="165"/>
        <v>2516018.151931741</v>
      </c>
    </row>
    <row r="190" spans="2:45" ht="12.75">
      <c r="B190" s="33"/>
      <c r="C190" s="23"/>
      <c r="D190" s="24"/>
      <c r="E190" s="24"/>
      <c r="F190" s="25"/>
      <c r="G190" s="25"/>
      <c r="H190" s="6"/>
      <c r="I190" s="26"/>
      <c r="J190" s="30"/>
      <c r="K190" s="27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4"/>
      <c r="X190" s="24"/>
      <c r="Y190" s="27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4"/>
      <c r="AR190" s="24"/>
      <c r="AS190" s="24"/>
    </row>
    <row r="191" spans="2:45" ht="12.75">
      <c r="B191" s="33"/>
      <c r="C191" s="23"/>
      <c r="D191" s="24"/>
      <c r="E191" s="24"/>
      <c r="F191" s="25"/>
      <c r="G191" s="25"/>
      <c r="H191" s="6"/>
      <c r="I191" s="26"/>
      <c r="J191" s="30"/>
      <c r="K191" s="27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4"/>
      <c r="X191" s="24"/>
      <c r="Y191" s="27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4"/>
      <c r="AR191" s="24"/>
      <c r="AS191" s="24"/>
    </row>
    <row r="192" spans="2:45" ht="12.75">
      <c r="B192" s="33"/>
      <c r="C192" s="23"/>
      <c r="D192" s="24"/>
      <c r="E192" s="24"/>
      <c r="F192" s="25"/>
      <c r="G192" s="25"/>
      <c r="H192" s="6"/>
      <c r="I192" s="26"/>
      <c r="J192" s="30"/>
      <c r="K192" s="27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4"/>
      <c r="X192" s="24"/>
      <c r="Y192" s="27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4"/>
      <c r="AR192" s="24"/>
      <c r="AS192" s="24"/>
    </row>
    <row r="193" spans="2:45" ht="12.75">
      <c r="B193" s="33"/>
      <c r="C193" s="23"/>
      <c r="D193" s="24"/>
      <c r="E193" s="24"/>
      <c r="F193" s="25"/>
      <c r="G193" s="25"/>
      <c r="H193" s="6"/>
      <c r="I193" s="26"/>
      <c r="J193" s="30"/>
      <c r="K193" s="27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4"/>
      <c r="X193" s="24"/>
      <c r="Y193" s="27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4"/>
      <c r="AR193" s="24"/>
      <c r="AS193" s="24"/>
    </row>
    <row r="194" spans="2:45" ht="12.75">
      <c r="B194" s="33"/>
      <c r="C194" s="23"/>
      <c r="D194" s="24"/>
      <c r="E194" s="24"/>
      <c r="F194" s="25"/>
      <c r="G194" s="25"/>
      <c r="H194" s="6"/>
      <c r="I194" s="26"/>
      <c r="J194" s="30"/>
      <c r="K194" s="27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4"/>
      <c r="X194" s="24"/>
      <c r="Y194" s="27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4"/>
      <c r="AR194" s="24"/>
      <c r="AS194" s="24"/>
    </row>
    <row r="195" spans="2:45" ht="12.75">
      <c r="B195" s="33"/>
      <c r="C195" s="23"/>
      <c r="D195" s="24"/>
      <c r="E195" s="24"/>
      <c r="F195" s="25"/>
      <c r="G195" s="25"/>
      <c r="H195" s="6"/>
      <c r="I195" s="26"/>
      <c r="J195" s="30"/>
      <c r="K195" s="27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4"/>
      <c r="X195" s="24"/>
      <c r="Y195" s="27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4"/>
      <c r="AR195" s="24"/>
      <c r="AS195" s="24"/>
    </row>
    <row r="196" spans="2:45" ht="12.75">
      <c r="B196" s="33"/>
      <c r="C196" s="23"/>
      <c r="D196" s="24"/>
      <c r="E196" s="24"/>
      <c r="F196" s="25"/>
      <c r="G196" s="25"/>
      <c r="H196" s="6"/>
      <c r="I196" s="26"/>
      <c r="J196" s="30"/>
      <c r="K196" s="27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4"/>
      <c r="X196" s="24"/>
      <c r="Y196" s="27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4"/>
      <c r="AR196" s="24"/>
      <c r="AS196" s="24"/>
    </row>
    <row r="197" spans="2:45" ht="12.75">
      <c r="B197" s="33"/>
      <c r="C197" s="23"/>
      <c r="D197" s="24"/>
      <c r="E197" s="24"/>
      <c r="F197" s="25"/>
      <c r="G197" s="25"/>
      <c r="H197" s="6"/>
      <c r="I197" s="26"/>
      <c r="J197" s="30"/>
      <c r="K197" s="27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4"/>
      <c r="X197" s="24"/>
      <c r="Y197" s="27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4"/>
      <c r="AR197" s="24"/>
      <c r="AS197" s="24"/>
    </row>
    <row r="198" spans="2:45" ht="12.75">
      <c r="B198" s="33"/>
      <c r="C198" s="23"/>
      <c r="D198" s="24"/>
      <c r="E198" s="24"/>
      <c r="F198" s="25"/>
      <c r="G198" s="25"/>
      <c r="H198" s="6"/>
      <c r="I198" s="26"/>
      <c r="J198" s="30"/>
      <c r="K198" s="27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4"/>
      <c r="X198" s="24"/>
      <c r="Y198" s="27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4"/>
      <c r="AR198" s="24"/>
      <c r="AS198" s="24"/>
    </row>
    <row r="199" spans="2:45" ht="12.75">
      <c r="B199" s="33"/>
      <c r="C199" s="23"/>
      <c r="D199" s="24"/>
      <c r="E199" s="24"/>
      <c r="F199" s="25"/>
      <c r="G199" s="25"/>
      <c r="H199" s="6"/>
      <c r="I199" s="26"/>
      <c r="J199" s="30"/>
      <c r="K199" s="27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4"/>
      <c r="X199" s="24"/>
      <c r="Y199" s="27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4"/>
      <c r="AR199" s="24"/>
      <c r="AS199" s="24"/>
    </row>
    <row r="200" spans="2:45" ht="12.75">
      <c r="B200" s="33"/>
      <c r="C200" s="23"/>
      <c r="D200" s="24"/>
      <c r="E200" s="24"/>
      <c r="F200" s="25"/>
      <c r="G200" s="25"/>
      <c r="H200" s="6"/>
      <c r="I200" s="26"/>
      <c r="J200" s="30"/>
      <c r="K200" s="27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4"/>
      <c r="X200" s="24"/>
      <c r="Y200" s="27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4"/>
      <c r="AR200" s="24"/>
      <c r="AS200" s="24"/>
    </row>
    <row r="201" spans="2:45" ht="12.75">
      <c r="B201" s="33"/>
      <c r="C201" s="23"/>
      <c r="D201" s="24"/>
      <c r="E201" s="24"/>
      <c r="F201" s="25"/>
      <c r="G201" s="25"/>
      <c r="H201" s="6"/>
      <c r="I201" s="26"/>
      <c r="J201" s="30"/>
      <c r="K201" s="27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4"/>
      <c r="X201" s="24"/>
      <c r="Y201" s="27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4"/>
      <c r="AR201" s="24"/>
      <c r="AS201" s="24"/>
    </row>
    <row r="202" spans="2:45" ht="12.75">
      <c r="B202" s="33"/>
      <c r="C202" s="23"/>
      <c r="D202" s="24"/>
      <c r="E202" s="24"/>
      <c r="F202" s="25"/>
      <c r="G202" s="25"/>
      <c r="H202" s="6"/>
      <c r="I202" s="26"/>
      <c r="J202" s="30"/>
      <c r="K202" s="27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4"/>
      <c r="X202" s="24"/>
      <c r="Y202" s="27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4"/>
      <c r="AR202" s="24"/>
      <c r="AS202" s="24"/>
    </row>
    <row r="203" spans="2:45" ht="12.75">
      <c r="B203" s="33"/>
      <c r="C203" s="23"/>
      <c r="D203" s="24"/>
      <c r="E203" s="24"/>
      <c r="F203" s="25"/>
      <c r="G203" s="25"/>
      <c r="H203" s="6"/>
      <c r="I203" s="26"/>
      <c r="J203" s="30"/>
      <c r="K203" s="27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4"/>
      <c r="X203" s="24"/>
      <c r="Y203" s="27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4"/>
      <c r="AR203" s="24"/>
      <c r="AS203" s="24"/>
    </row>
    <row r="204" spans="2:45" ht="12.75">
      <c r="B204" s="33"/>
      <c r="C204" s="23"/>
      <c r="D204" s="24"/>
      <c r="E204" s="24"/>
      <c r="F204" s="25"/>
      <c r="G204" s="25"/>
      <c r="H204" s="6"/>
      <c r="I204" s="26"/>
      <c r="J204" s="30"/>
      <c r="K204" s="27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4"/>
      <c r="X204" s="24"/>
      <c r="Y204" s="27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4"/>
      <c r="AR204" s="24"/>
      <c r="AS204" s="24"/>
    </row>
    <row r="205" spans="2:45" ht="12.75">
      <c r="B205" s="33"/>
      <c r="C205" s="23"/>
      <c r="D205" s="24"/>
      <c r="E205" s="24"/>
      <c r="F205" s="25"/>
      <c r="G205" s="25"/>
      <c r="H205" s="6"/>
      <c r="I205" s="26"/>
      <c r="J205" s="30"/>
      <c r="K205" s="27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4"/>
      <c r="X205" s="24"/>
      <c r="Y205" s="27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4"/>
      <c r="AR205" s="24"/>
      <c r="AS205" s="24"/>
    </row>
    <row r="206" spans="2:45" ht="12.75">
      <c r="B206" s="33"/>
      <c r="C206" s="23"/>
      <c r="D206" s="24"/>
      <c r="E206" s="24"/>
      <c r="F206" s="25"/>
      <c r="G206" s="25"/>
      <c r="H206" s="6"/>
      <c r="I206" s="26"/>
      <c r="J206" s="30"/>
      <c r="K206" s="27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4"/>
      <c r="X206" s="24"/>
      <c r="Y206" s="27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4"/>
      <c r="AR206" s="24"/>
      <c r="AS206" s="24"/>
    </row>
    <row r="207" spans="2:45" ht="12.75">
      <c r="B207" s="33"/>
      <c r="C207" s="23"/>
      <c r="D207" s="24"/>
      <c r="E207" s="24"/>
      <c r="F207" s="25"/>
      <c r="G207" s="25"/>
      <c r="H207" s="6"/>
      <c r="I207" s="26"/>
      <c r="J207" s="30"/>
      <c r="K207" s="27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4"/>
      <c r="X207" s="24"/>
      <c r="Y207" s="27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4"/>
      <c r="AR207" s="24"/>
      <c r="AS207" s="24"/>
    </row>
    <row r="208" spans="2:45" ht="12.75">
      <c r="B208" s="33"/>
      <c r="C208" s="23"/>
      <c r="D208" s="24"/>
      <c r="E208" s="24"/>
      <c r="F208" s="25"/>
      <c r="G208" s="25"/>
      <c r="H208" s="6"/>
      <c r="I208" s="26"/>
      <c r="J208" s="30"/>
      <c r="K208" s="27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4"/>
      <c r="X208" s="24"/>
      <c r="Y208" s="27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4"/>
      <c r="AR208" s="24"/>
      <c r="AS208" s="24"/>
    </row>
    <row r="209" spans="2:45" ht="12.75">
      <c r="B209" s="33"/>
      <c r="C209" s="23"/>
      <c r="D209" s="24"/>
      <c r="E209" s="24"/>
      <c r="F209" s="25"/>
      <c r="G209" s="25"/>
      <c r="H209" s="6"/>
      <c r="I209" s="26"/>
      <c r="J209" s="30"/>
      <c r="K209" s="27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4"/>
      <c r="X209" s="24"/>
      <c r="Y209" s="27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4"/>
      <c r="AR209" s="24"/>
      <c r="AS209" s="24"/>
    </row>
    <row r="210" spans="2:45" ht="12.75">
      <c r="B210" s="33"/>
      <c r="C210" s="23"/>
      <c r="D210" s="24"/>
      <c r="E210" s="24"/>
      <c r="F210" s="25"/>
      <c r="G210" s="25"/>
      <c r="H210" s="6"/>
      <c r="I210" s="26"/>
      <c r="J210" s="30"/>
      <c r="K210" s="27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4"/>
      <c r="X210" s="24"/>
      <c r="Y210" s="27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4"/>
      <c r="AR210" s="24"/>
      <c r="AS210" s="24"/>
    </row>
    <row r="211" spans="2:45" ht="12.75">
      <c r="B211" s="33"/>
      <c r="C211" s="23"/>
      <c r="D211" s="24"/>
      <c r="E211" s="24"/>
      <c r="F211" s="25"/>
      <c r="G211" s="25"/>
      <c r="H211" s="6"/>
      <c r="I211" s="26"/>
      <c r="J211" s="30"/>
      <c r="K211" s="27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4"/>
      <c r="X211" s="24"/>
      <c r="Y211" s="27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4"/>
      <c r="AR211" s="24"/>
      <c r="AS211" s="24"/>
    </row>
    <row r="212" spans="2:45" ht="12.75">
      <c r="B212" s="33"/>
      <c r="C212" s="23"/>
      <c r="D212" s="24"/>
      <c r="E212" s="24"/>
      <c r="F212" s="25"/>
      <c r="G212" s="25"/>
      <c r="H212" s="6"/>
      <c r="I212" s="26"/>
      <c r="J212" s="30"/>
      <c r="K212" s="27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4"/>
      <c r="X212" s="24"/>
      <c r="Y212" s="27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4"/>
      <c r="AR212" s="24"/>
      <c r="AS212" s="24"/>
    </row>
    <row r="213" spans="2:45" ht="12.75">
      <c r="B213" s="33"/>
      <c r="C213" s="23"/>
      <c r="D213" s="24"/>
      <c r="E213" s="24"/>
      <c r="F213" s="25"/>
      <c r="G213" s="25"/>
      <c r="H213" s="6"/>
      <c r="I213" s="26"/>
      <c r="J213" s="30"/>
      <c r="K213" s="27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4"/>
      <c r="X213" s="24"/>
      <c r="Y213" s="27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4"/>
      <c r="AR213" s="24"/>
      <c r="AS213" s="24"/>
    </row>
    <row r="214" spans="2:45" ht="12.75">
      <c r="B214" s="33"/>
      <c r="C214" s="23"/>
      <c r="D214" s="24"/>
      <c r="E214" s="24"/>
      <c r="F214" s="25"/>
      <c r="G214" s="25"/>
      <c r="H214" s="6"/>
      <c r="I214" s="26"/>
      <c r="J214" s="30"/>
      <c r="K214" s="27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4"/>
      <c r="X214" s="24"/>
      <c r="Y214" s="27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4"/>
      <c r="AR214" s="24"/>
      <c r="AS214" s="24"/>
    </row>
    <row r="215" spans="2:45" ht="12.75">
      <c r="B215" s="33"/>
      <c r="C215" s="23"/>
      <c r="D215" s="24"/>
      <c r="E215" s="24"/>
      <c r="F215" s="25"/>
      <c r="G215" s="25"/>
      <c r="H215" s="6"/>
      <c r="I215" s="26"/>
      <c r="J215" s="30"/>
      <c r="K215" s="27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4"/>
      <c r="X215" s="24"/>
      <c r="Y215" s="27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4"/>
      <c r="AR215" s="24"/>
      <c r="AS215" s="24"/>
    </row>
    <row r="216" spans="2:45" ht="12.75">
      <c r="B216" s="33"/>
      <c r="C216" s="23"/>
      <c r="D216" s="24"/>
      <c r="E216" s="24"/>
      <c r="F216" s="25"/>
      <c r="G216" s="25"/>
      <c r="H216" s="6"/>
      <c r="I216" s="26"/>
      <c r="J216" s="30"/>
      <c r="K216" s="27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4"/>
      <c r="X216" s="24"/>
      <c r="Y216" s="27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4"/>
      <c r="AR216" s="24"/>
      <c r="AS216" s="24"/>
    </row>
    <row r="217" spans="2:45" ht="12.75">
      <c r="B217" s="33"/>
      <c r="C217" s="23"/>
      <c r="D217" s="24"/>
      <c r="E217" s="24"/>
      <c r="F217" s="25"/>
      <c r="G217" s="25"/>
      <c r="H217" s="6"/>
      <c r="I217" s="26"/>
      <c r="J217" s="30"/>
      <c r="K217" s="27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4"/>
      <c r="X217" s="24"/>
      <c r="Y217" s="27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4"/>
      <c r="AR217" s="24"/>
      <c r="AS217" s="24"/>
    </row>
    <row r="218" spans="2:45" ht="12.75">
      <c r="B218" s="33"/>
      <c r="C218" s="23"/>
      <c r="D218" s="24"/>
      <c r="E218" s="24"/>
      <c r="F218" s="25"/>
      <c r="G218" s="25"/>
      <c r="H218" s="6"/>
      <c r="I218" s="26"/>
      <c r="J218" s="30"/>
      <c r="K218" s="27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4"/>
      <c r="X218" s="24"/>
      <c r="Y218" s="27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4"/>
      <c r="AR218" s="24"/>
      <c r="AS218" s="24"/>
    </row>
    <row r="219" spans="2:45" ht="12.75">
      <c r="B219" s="33"/>
      <c r="C219" s="23"/>
      <c r="D219" s="24"/>
      <c r="E219" s="24"/>
      <c r="F219" s="25"/>
      <c r="G219" s="25"/>
      <c r="H219" s="6"/>
      <c r="I219" s="26"/>
      <c r="J219" s="30"/>
      <c r="K219" s="27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4"/>
      <c r="X219" s="24"/>
      <c r="Y219" s="27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4"/>
      <c r="AR219" s="24"/>
      <c r="AS219" s="24"/>
    </row>
    <row r="220" spans="2:45" ht="12.75">
      <c r="B220" s="33"/>
      <c r="C220" s="23"/>
      <c r="D220" s="24"/>
      <c r="E220" s="24"/>
      <c r="F220" s="25"/>
      <c r="G220" s="25"/>
      <c r="H220" s="6"/>
      <c r="I220" s="26"/>
      <c r="J220" s="30"/>
      <c r="K220" s="27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4"/>
      <c r="X220" s="24"/>
      <c r="Y220" s="27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4"/>
      <c r="AR220" s="24"/>
      <c r="AS220" s="24"/>
    </row>
    <row r="221" spans="2:45" ht="12.75">
      <c r="B221" s="33"/>
      <c r="C221" s="23"/>
      <c r="D221" s="24"/>
      <c r="E221" s="24"/>
      <c r="F221" s="25"/>
      <c r="G221" s="25"/>
      <c r="H221" s="6"/>
      <c r="I221" s="26"/>
      <c r="J221" s="30"/>
      <c r="K221" s="27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4"/>
      <c r="X221" s="24"/>
      <c r="Y221" s="27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4"/>
      <c r="AR221" s="24"/>
      <c r="AS221" s="24"/>
    </row>
    <row r="222" spans="2:45" ht="12.75">
      <c r="B222" s="33"/>
      <c r="C222" s="23"/>
      <c r="D222" s="24"/>
      <c r="E222" s="24"/>
      <c r="F222" s="25"/>
      <c r="G222" s="25"/>
      <c r="H222" s="6"/>
      <c r="I222" s="26"/>
      <c r="J222" s="30"/>
      <c r="K222" s="27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4"/>
      <c r="X222" s="24"/>
      <c r="Y222" s="27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4"/>
      <c r="AR222" s="24"/>
      <c r="AS222" s="24"/>
    </row>
    <row r="223" spans="2:45" ht="12.75">
      <c r="B223" s="33"/>
      <c r="C223" s="23"/>
      <c r="D223" s="24"/>
      <c r="E223" s="24"/>
      <c r="F223" s="25"/>
      <c r="G223" s="25"/>
      <c r="H223" s="6"/>
      <c r="I223" s="26"/>
      <c r="J223" s="30"/>
      <c r="K223" s="27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4"/>
      <c r="X223" s="24"/>
      <c r="Y223" s="27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4"/>
      <c r="AR223" s="24"/>
      <c r="AS223" s="24"/>
    </row>
    <row r="224" spans="2:45" ht="12.75">
      <c r="B224" s="33"/>
      <c r="C224" s="23"/>
      <c r="D224" s="24"/>
      <c r="E224" s="24"/>
      <c r="F224" s="25"/>
      <c r="G224" s="25"/>
      <c r="H224" s="6"/>
      <c r="I224" s="26"/>
      <c r="J224" s="30"/>
      <c r="K224" s="27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4"/>
      <c r="X224" s="24"/>
      <c r="Y224" s="27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4"/>
      <c r="AR224" s="24"/>
      <c r="AS224" s="24"/>
    </row>
    <row r="225" spans="2:45" ht="12.75">
      <c r="B225" s="33"/>
      <c r="C225" s="23"/>
      <c r="D225" s="24"/>
      <c r="E225" s="24"/>
      <c r="F225" s="25"/>
      <c r="G225" s="25"/>
      <c r="H225" s="6"/>
      <c r="I225" s="26"/>
      <c r="J225" s="30"/>
      <c r="K225" s="27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4"/>
      <c r="X225" s="24"/>
      <c r="Y225" s="27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4"/>
      <c r="AR225" s="24"/>
      <c r="AS225" s="24"/>
    </row>
    <row r="226" spans="2:45" ht="12.75">
      <c r="B226" s="33"/>
      <c r="C226" s="23"/>
      <c r="D226" s="24"/>
      <c r="E226" s="24"/>
      <c r="F226" s="25"/>
      <c r="G226" s="25"/>
      <c r="H226" s="6"/>
      <c r="I226" s="26"/>
      <c r="J226" s="30"/>
      <c r="K226" s="27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4"/>
      <c r="X226" s="24"/>
      <c r="Y226" s="27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4"/>
      <c r="AR226" s="24"/>
      <c r="AS226" s="24"/>
    </row>
    <row r="227" spans="2:45" ht="12.75">
      <c r="B227" s="33"/>
      <c r="C227" s="23"/>
      <c r="D227" s="24"/>
      <c r="E227" s="24"/>
      <c r="F227" s="25"/>
      <c r="G227" s="25"/>
      <c r="H227" s="6"/>
      <c r="I227" s="26"/>
      <c r="J227" s="30"/>
      <c r="K227" s="27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4"/>
      <c r="X227" s="24"/>
      <c r="Y227" s="27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4"/>
      <c r="AR227" s="24"/>
      <c r="AS227" s="24"/>
    </row>
    <row r="228" spans="2:45" ht="12.75">
      <c r="B228" s="33"/>
      <c r="C228" s="23"/>
      <c r="D228" s="24"/>
      <c r="E228" s="24"/>
      <c r="F228" s="25"/>
      <c r="G228" s="25"/>
      <c r="H228" s="6"/>
      <c r="I228" s="26"/>
      <c r="J228" s="30"/>
      <c r="K228" s="27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4"/>
      <c r="X228" s="24"/>
      <c r="Y228" s="27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4"/>
      <c r="AR228" s="24"/>
      <c r="AS228" s="24"/>
    </row>
    <row r="229" spans="2:45" ht="12.75">
      <c r="B229" s="33"/>
      <c r="C229" s="23"/>
      <c r="D229" s="24"/>
      <c r="E229" s="24"/>
      <c r="F229" s="25"/>
      <c r="G229" s="25"/>
      <c r="H229" s="6"/>
      <c r="I229" s="26"/>
      <c r="J229" s="30"/>
      <c r="K229" s="27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4"/>
      <c r="X229" s="24"/>
      <c r="Y229" s="27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4"/>
      <c r="AR229" s="24"/>
      <c r="AS229" s="24"/>
    </row>
    <row r="230" spans="2:45" ht="12.75">
      <c r="B230" s="33"/>
      <c r="C230" s="23"/>
      <c r="D230" s="24"/>
      <c r="E230" s="24"/>
      <c r="F230" s="25"/>
      <c r="G230" s="25"/>
      <c r="H230" s="6"/>
      <c r="I230" s="26"/>
      <c r="J230" s="30"/>
      <c r="K230" s="27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4"/>
      <c r="X230" s="24"/>
      <c r="Y230" s="27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4"/>
      <c r="AR230" s="24"/>
      <c r="AS230" s="24"/>
    </row>
    <row r="231" spans="2:45" ht="12.75">
      <c r="B231" s="33"/>
      <c r="C231" s="23"/>
      <c r="D231" s="24"/>
      <c r="E231" s="24"/>
      <c r="F231" s="25"/>
      <c r="G231" s="25"/>
      <c r="H231" s="6"/>
      <c r="I231" s="26"/>
      <c r="J231" s="30"/>
      <c r="K231" s="27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4"/>
      <c r="X231" s="24"/>
      <c r="Y231" s="27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4"/>
      <c r="AR231" s="24"/>
      <c r="AS231" s="24"/>
    </row>
    <row r="232" spans="2:45" ht="12.75">
      <c r="B232" s="33"/>
      <c r="C232" s="23"/>
      <c r="D232" s="24"/>
      <c r="E232" s="24"/>
      <c r="F232" s="25"/>
      <c r="G232" s="25"/>
      <c r="H232" s="6"/>
      <c r="I232" s="26"/>
      <c r="J232" s="30"/>
      <c r="K232" s="27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4"/>
      <c r="X232" s="24"/>
      <c r="Y232" s="27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4"/>
      <c r="AR232" s="24"/>
      <c r="AS232" s="24"/>
    </row>
    <row r="233" spans="2:45" ht="12.75">
      <c r="B233" s="33"/>
      <c r="C233" s="23"/>
      <c r="D233" s="24"/>
      <c r="E233" s="24"/>
      <c r="F233" s="25"/>
      <c r="G233" s="25"/>
      <c r="H233" s="6"/>
      <c r="I233" s="26"/>
      <c r="J233" s="30"/>
      <c r="K233" s="27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4"/>
      <c r="X233" s="24"/>
      <c r="Y233" s="27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4"/>
      <c r="AR233" s="24"/>
      <c r="AS233" s="24"/>
    </row>
    <row r="234" spans="2:45" ht="12.75">
      <c r="B234" s="33"/>
      <c r="C234" s="23"/>
      <c r="D234" s="24"/>
      <c r="E234" s="24"/>
      <c r="F234" s="25"/>
      <c r="G234" s="25"/>
      <c r="H234" s="6"/>
      <c r="I234" s="26"/>
      <c r="J234" s="30"/>
      <c r="K234" s="27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4"/>
      <c r="X234" s="24"/>
      <c r="Y234" s="27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4"/>
      <c r="AR234" s="24"/>
      <c r="AS234" s="24"/>
    </row>
    <row r="235" spans="2:45" ht="12.75">
      <c r="B235" s="33"/>
      <c r="C235" s="23"/>
      <c r="D235" s="24"/>
      <c r="E235" s="24"/>
      <c r="F235" s="25"/>
      <c r="G235" s="25"/>
      <c r="H235" s="6"/>
      <c r="I235" s="26"/>
      <c r="J235" s="30"/>
      <c r="K235" s="27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4"/>
      <c r="X235" s="24"/>
      <c r="Y235" s="27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4"/>
      <c r="AR235" s="24"/>
      <c r="AS235" s="24"/>
    </row>
    <row r="236" spans="2:45" ht="12.75">
      <c r="B236" s="33"/>
      <c r="C236" s="23"/>
      <c r="D236" s="24"/>
      <c r="E236" s="24"/>
      <c r="F236" s="25"/>
      <c r="G236" s="25"/>
      <c r="H236" s="6"/>
      <c r="I236" s="26"/>
      <c r="J236" s="30"/>
      <c r="K236" s="27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4"/>
      <c r="X236" s="24"/>
      <c r="Y236" s="27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4"/>
      <c r="AR236" s="24"/>
      <c r="AS236" s="24"/>
    </row>
    <row r="237" spans="2:45" ht="12.75">
      <c r="B237" s="33"/>
      <c r="C237" s="23"/>
      <c r="D237" s="24"/>
      <c r="E237" s="24"/>
      <c r="F237" s="25"/>
      <c r="G237" s="25"/>
      <c r="H237" s="6"/>
      <c r="I237" s="26"/>
      <c r="J237" s="30"/>
      <c r="K237" s="27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4"/>
      <c r="X237" s="24"/>
      <c r="Y237" s="27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4"/>
      <c r="AR237" s="24"/>
      <c r="AS237" s="24"/>
    </row>
    <row r="238" spans="2:45" ht="12.75">
      <c r="B238" s="33"/>
      <c r="C238" s="23"/>
      <c r="D238" s="24"/>
      <c r="E238" s="24"/>
      <c r="F238" s="25"/>
      <c r="G238" s="25"/>
      <c r="H238" s="6"/>
      <c r="I238" s="26"/>
      <c r="J238" s="30"/>
      <c r="K238" s="27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4"/>
      <c r="X238" s="24"/>
      <c r="Y238" s="27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4"/>
      <c r="AR238" s="24"/>
      <c r="AS238" s="24"/>
    </row>
    <row r="239" spans="2:45" ht="12.75">
      <c r="B239" s="33"/>
      <c r="C239" s="23"/>
      <c r="D239" s="24"/>
      <c r="E239" s="24"/>
      <c r="F239" s="25"/>
      <c r="G239" s="25"/>
      <c r="H239" s="6"/>
      <c r="I239" s="26"/>
      <c r="J239" s="30"/>
      <c r="K239" s="27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4"/>
      <c r="X239" s="24"/>
      <c r="Y239" s="27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4"/>
      <c r="AR239" s="24"/>
      <c r="AS239" s="24"/>
    </row>
    <row r="240" spans="2:45" ht="12.75">
      <c r="B240" s="33"/>
      <c r="C240" s="23"/>
      <c r="D240" s="24"/>
      <c r="E240" s="24"/>
      <c r="F240" s="25"/>
      <c r="G240" s="25"/>
      <c r="H240" s="6"/>
      <c r="I240" s="26"/>
      <c r="J240" s="30"/>
      <c r="K240" s="27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4"/>
      <c r="X240" s="24"/>
      <c r="Y240" s="27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4"/>
      <c r="AR240" s="24"/>
      <c r="AS240" s="24"/>
    </row>
    <row r="241" spans="2:45" ht="12.75">
      <c r="B241" s="33"/>
      <c r="C241" s="23"/>
      <c r="D241" s="24"/>
      <c r="E241" s="24"/>
      <c r="F241" s="25"/>
      <c r="G241" s="25"/>
      <c r="H241" s="6"/>
      <c r="I241" s="26"/>
      <c r="J241" s="30"/>
      <c r="K241" s="27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4"/>
      <c r="X241" s="24"/>
      <c r="Y241" s="27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4"/>
      <c r="AR241" s="24"/>
      <c r="AS241" s="24"/>
    </row>
    <row r="242" spans="2:45" ht="12.75">
      <c r="B242" s="33"/>
      <c r="C242" s="23"/>
      <c r="D242" s="24"/>
      <c r="E242" s="24"/>
      <c r="F242" s="25"/>
      <c r="G242" s="25"/>
      <c r="H242" s="6"/>
      <c r="I242" s="26"/>
      <c r="J242" s="30"/>
      <c r="K242" s="27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4"/>
      <c r="X242" s="24"/>
      <c r="Y242" s="27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4"/>
      <c r="AR242" s="24"/>
      <c r="AS242" s="24"/>
    </row>
    <row r="243" spans="2:45" ht="12.75">
      <c r="B243" s="33"/>
      <c r="C243" s="23"/>
      <c r="D243" s="24"/>
      <c r="E243" s="24"/>
      <c r="F243" s="25"/>
      <c r="G243" s="25"/>
      <c r="H243" s="6"/>
      <c r="I243" s="26"/>
      <c r="J243" s="30"/>
      <c r="K243" s="27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4"/>
      <c r="X243" s="24"/>
      <c r="Y243" s="27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4"/>
      <c r="AR243" s="24"/>
      <c r="AS243" s="24"/>
    </row>
    <row r="244" spans="2:45" ht="12.75">
      <c r="B244" s="33"/>
      <c r="C244" s="23"/>
      <c r="D244" s="24"/>
      <c r="E244" s="24"/>
      <c r="F244" s="25"/>
      <c r="G244" s="25"/>
      <c r="H244" s="6"/>
      <c r="I244" s="26"/>
      <c r="J244" s="30"/>
      <c r="K244" s="27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4"/>
      <c r="X244" s="24"/>
      <c r="Y244" s="27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4"/>
      <c r="AR244" s="24"/>
      <c r="AS244" s="24"/>
    </row>
    <row r="245" spans="2:45" ht="12.75">
      <c r="B245" s="33"/>
      <c r="C245" s="23"/>
      <c r="D245" s="24"/>
      <c r="E245" s="24"/>
      <c r="F245" s="25"/>
      <c r="G245" s="25"/>
      <c r="H245" s="6"/>
      <c r="I245" s="26"/>
      <c r="J245" s="30"/>
      <c r="K245" s="27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4"/>
      <c r="X245" s="24"/>
      <c r="Y245" s="27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4"/>
      <c r="AR245" s="24"/>
      <c r="AS245" s="24"/>
    </row>
    <row r="246" spans="2:45" ht="12.75">
      <c r="B246" s="33"/>
      <c r="C246" s="23"/>
      <c r="D246" s="24"/>
      <c r="E246" s="24"/>
      <c r="F246" s="25"/>
      <c r="G246" s="25"/>
      <c r="H246" s="6"/>
      <c r="I246" s="26"/>
      <c r="J246" s="30"/>
      <c r="K246" s="27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4"/>
      <c r="X246" s="24"/>
      <c r="Y246" s="27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4"/>
      <c r="AR246" s="24"/>
      <c r="AS246" s="24"/>
    </row>
    <row r="247" spans="2:45" ht="12.75">
      <c r="B247" s="33"/>
      <c r="C247" s="23"/>
      <c r="D247" s="24"/>
      <c r="E247" s="24"/>
      <c r="F247" s="25"/>
      <c r="G247" s="25"/>
      <c r="H247" s="6"/>
      <c r="I247" s="26"/>
      <c r="J247" s="30"/>
      <c r="K247" s="27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4"/>
      <c r="X247" s="24"/>
      <c r="Y247" s="27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4"/>
      <c r="AR247" s="24"/>
      <c r="AS247" s="24"/>
    </row>
    <row r="248" spans="2:45" ht="12.75">
      <c r="B248" s="33"/>
      <c r="C248" s="23"/>
      <c r="D248" s="24"/>
      <c r="E248" s="24"/>
      <c r="F248" s="25"/>
      <c r="G248" s="25"/>
      <c r="H248" s="6"/>
      <c r="I248" s="26"/>
      <c r="J248" s="30"/>
      <c r="K248" s="27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4"/>
      <c r="X248" s="24"/>
      <c r="Y248" s="27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4"/>
      <c r="AR248" s="24"/>
      <c r="AS248" s="24"/>
    </row>
    <row r="249" spans="2:45" ht="12.75">
      <c r="B249" s="33"/>
      <c r="C249" s="23"/>
      <c r="D249" s="24"/>
      <c r="E249" s="24"/>
      <c r="F249" s="25"/>
      <c r="G249" s="25"/>
      <c r="H249" s="6"/>
      <c r="I249" s="26"/>
      <c r="J249" s="30"/>
      <c r="K249" s="27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4"/>
      <c r="X249" s="24"/>
      <c r="Y249" s="27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4"/>
      <c r="AR249" s="24"/>
      <c r="AS249" s="24"/>
    </row>
    <row r="250" spans="2:45" ht="12.75">
      <c r="B250" s="33"/>
      <c r="C250" s="23"/>
      <c r="D250" s="24"/>
      <c r="E250" s="24"/>
      <c r="F250" s="25"/>
      <c r="G250" s="25"/>
      <c r="H250" s="6"/>
      <c r="I250" s="26"/>
      <c r="J250" s="30"/>
      <c r="K250" s="27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4"/>
      <c r="X250" s="24"/>
      <c r="Y250" s="27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4"/>
      <c r="AR250" s="24"/>
      <c r="AS250" s="24"/>
    </row>
    <row r="251" spans="2:45" ht="12.75">
      <c r="B251" s="33"/>
      <c r="C251" s="23"/>
      <c r="D251" s="24"/>
      <c r="E251" s="24"/>
      <c r="F251" s="25"/>
      <c r="G251" s="25"/>
      <c r="H251" s="6"/>
      <c r="I251" s="26"/>
      <c r="J251" s="30"/>
      <c r="K251" s="27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4"/>
      <c r="X251" s="24"/>
      <c r="Y251" s="27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4"/>
      <c r="AR251" s="24"/>
      <c r="AS251" s="24"/>
    </row>
    <row r="252" spans="2:45" ht="12.75">
      <c r="B252" s="33"/>
      <c r="C252" s="23"/>
      <c r="D252" s="24"/>
      <c r="E252" s="24"/>
      <c r="F252" s="25"/>
      <c r="G252" s="25"/>
      <c r="H252" s="6"/>
      <c r="I252" s="26"/>
      <c r="J252" s="30"/>
      <c r="K252" s="27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4"/>
      <c r="X252" s="24"/>
      <c r="Y252" s="27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4"/>
      <c r="AR252" s="24"/>
      <c r="AS252" s="24"/>
    </row>
    <row r="253" spans="2:45" ht="12.75">
      <c r="B253" s="33"/>
      <c r="C253" s="23"/>
      <c r="D253" s="24"/>
      <c r="E253" s="24"/>
      <c r="F253" s="25"/>
      <c r="G253" s="25"/>
      <c r="H253" s="6"/>
      <c r="I253" s="26"/>
      <c r="J253" s="30"/>
      <c r="K253" s="27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4"/>
      <c r="X253" s="24"/>
      <c r="Y253" s="27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4"/>
      <c r="AR253" s="24"/>
      <c r="AS253" s="24"/>
    </row>
    <row r="254" spans="2:45" ht="12.75">
      <c r="B254" s="33"/>
      <c r="C254" s="23"/>
      <c r="D254" s="24"/>
      <c r="E254" s="24"/>
      <c r="F254" s="25"/>
      <c r="G254" s="25"/>
      <c r="H254" s="6"/>
      <c r="I254" s="26"/>
      <c r="J254" s="30"/>
      <c r="K254" s="27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4"/>
      <c r="X254" s="24"/>
      <c r="Y254" s="27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4"/>
      <c r="AR254" s="24"/>
      <c r="AS254" s="24"/>
    </row>
    <row r="255" spans="2:45" ht="12.75">
      <c r="B255" s="33"/>
      <c r="C255" s="23"/>
      <c r="D255" s="24"/>
      <c r="E255" s="24"/>
      <c r="F255" s="25"/>
      <c r="G255" s="25"/>
      <c r="H255" s="6"/>
      <c r="I255" s="26"/>
      <c r="J255" s="30"/>
      <c r="K255" s="27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4"/>
      <c r="X255" s="24"/>
      <c r="Y255" s="27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4"/>
      <c r="AR255" s="24"/>
      <c r="AS255" s="24"/>
    </row>
    <row r="256" spans="2:45" ht="12.75">
      <c r="B256" s="33"/>
      <c r="C256" s="23"/>
      <c r="D256" s="24"/>
      <c r="E256" s="24"/>
      <c r="F256" s="25"/>
      <c r="G256" s="25"/>
      <c r="H256" s="6"/>
      <c r="I256" s="26"/>
      <c r="J256" s="30"/>
      <c r="K256" s="27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4"/>
      <c r="X256" s="24"/>
      <c r="Y256" s="27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4"/>
      <c r="AR256" s="24"/>
      <c r="AS256" s="24"/>
    </row>
    <row r="257" spans="2:45" ht="12.75">
      <c r="B257" s="33"/>
      <c r="C257" s="23"/>
      <c r="D257" s="24"/>
      <c r="E257" s="24"/>
      <c r="F257" s="25"/>
      <c r="G257" s="25"/>
      <c r="H257" s="6"/>
      <c r="I257" s="26"/>
      <c r="J257" s="30"/>
      <c r="K257" s="27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4"/>
      <c r="X257" s="24"/>
      <c r="Y257" s="27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4"/>
      <c r="AR257" s="24"/>
      <c r="AS257" s="24"/>
    </row>
    <row r="258" spans="2:45" ht="12.75">
      <c r="B258" s="33"/>
      <c r="C258" s="23"/>
      <c r="D258" s="24"/>
      <c r="E258" s="24"/>
      <c r="F258" s="25"/>
      <c r="G258" s="25"/>
      <c r="H258" s="6"/>
      <c r="I258" s="26"/>
      <c r="J258" s="30"/>
      <c r="K258" s="27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4"/>
      <c r="X258" s="24"/>
      <c r="Y258" s="27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4"/>
      <c r="AR258" s="24"/>
      <c r="AS258" s="24"/>
    </row>
    <row r="259" spans="2:45" ht="12.75">
      <c r="B259" s="33"/>
      <c r="C259" s="23"/>
      <c r="D259" s="24"/>
      <c r="E259" s="24"/>
      <c r="F259" s="25"/>
      <c r="G259" s="25"/>
      <c r="H259" s="6"/>
      <c r="I259" s="26"/>
      <c r="J259" s="30"/>
      <c r="K259" s="27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4"/>
      <c r="X259" s="24"/>
      <c r="Y259" s="27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4"/>
      <c r="AR259" s="24"/>
      <c r="AS259" s="24"/>
    </row>
    <row r="260" spans="2:45" ht="12.75">
      <c r="B260" s="33"/>
      <c r="C260" s="23"/>
      <c r="D260" s="24"/>
      <c r="E260" s="24"/>
      <c r="F260" s="25"/>
      <c r="G260" s="25"/>
      <c r="H260" s="6"/>
      <c r="I260" s="26"/>
      <c r="J260" s="30"/>
      <c r="K260" s="27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4"/>
      <c r="X260" s="24"/>
      <c r="Y260" s="27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4"/>
      <c r="AR260" s="24"/>
      <c r="AS260" s="24"/>
    </row>
    <row r="261" spans="2:45" ht="12.75">
      <c r="B261" s="33"/>
      <c r="C261" s="23"/>
      <c r="D261" s="24"/>
      <c r="E261" s="24"/>
      <c r="F261" s="25"/>
      <c r="G261" s="25"/>
      <c r="H261" s="6"/>
      <c r="I261" s="26"/>
      <c r="J261" s="30"/>
      <c r="K261" s="27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4"/>
      <c r="X261" s="24"/>
      <c r="Y261" s="27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4"/>
      <c r="AR261" s="24"/>
      <c r="AS261" s="24"/>
    </row>
    <row r="262" spans="2:45" ht="12.75">
      <c r="B262" s="33"/>
      <c r="C262" s="23"/>
      <c r="D262" s="24"/>
      <c r="E262" s="24"/>
      <c r="F262" s="25"/>
      <c r="G262" s="25"/>
      <c r="H262" s="6"/>
      <c r="I262" s="26"/>
      <c r="J262" s="30"/>
      <c r="K262" s="27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4"/>
      <c r="X262" s="24"/>
      <c r="Y262" s="27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4"/>
      <c r="AR262" s="24"/>
      <c r="AS262" s="24"/>
    </row>
    <row r="263" spans="2:45" ht="12.75">
      <c r="B263" s="33"/>
      <c r="C263" s="23"/>
      <c r="D263" s="24"/>
      <c r="E263" s="24"/>
      <c r="F263" s="25"/>
      <c r="G263" s="25"/>
      <c r="H263" s="6"/>
      <c r="I263" s="26"/>
      <c r="J263" s="30"/>
      <c r="K263" s="27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4"/>
      <c r="X263" s="24"/>
      <c r="Y263" s="27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4"/>
      <c r="AR263" s="24"/>
      <c r="AS263" s="24"/>
    </row>
    <row r="264" spans="2:45" ht="12.75">
      <c r="B264" s="33"/>
      <c r="C264" s="23"/>
      <c r="D264" s="24"/>
      <c r="E264" s="24"/>
      <c r="F264" s="25"/>
      <c r="G264" s="25"/>
      <c r="H264" s="6"/>
      <c r="I264" s="26"/>
      <c r="J264" s="30"/>
      <c r="K264" s="27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4"/>
      <c r="X264" s="24"/>
      <c r="Y264" s="27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4"/>
      <c r="AR264" s="24"/>
      <c r="AS264" s="24"/>
    </row>
    <row r="265" spans="2:45" ht="12.75">
      <c r="B265" s="33"/>
      <c r="C265" s="23"/>
      <c r="D265" s="24"/>
      <c r="E265" s="24"/>
      <c r="F265" s="25"/>
      <c r="G265" s="25"/>
      <c r="H265" s="6"/>
      <c r="I265" s="26"/>
      <c r="J265" s="30"/>
      <c r="K265" s="27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4"/>
      <c r="X265" s="24"/>
      <c r="Y265" s="27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4"/>
      <c r="AR265" s="24"/>
      <c r="AS265" s="24"/>
    </row>
    <row r="266" spans="2:45" ht="12.75">
      <c r="B266" s="33"/>
      <c r="C266" s="23"/>
      <c r="D266" s="24"/>
      <c r="E266" s="24"/>
      <c r="F266" s="25"/>
      <c r="G266" s="25"/>
      <c r="H266" s="6"/>
      <c r="I266" s="26"/>
      <c r="J266" s="30"/>
      <c r="K266" s="27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4"/>
      <c r="X266" s="24"/>
      <c r="Y266" s="27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4"/>
      <c r="AR266" s="24"/>
      <c r="AS266" s="24"/>
    </row>
    <row r="267" spans="2:45" ht="12.75">
      <c r="B267" s="33"/>
      <c r="C267" s="23"/>
      <c r="D267" s="24"/>
      <c r="E267" s="24"/>
      <c r="F267" s="25"/>
      <c r="G267" s="25"/>
      <c r="H267" s="6"/>
      <c r="I267" s="26"/>
      <c r="J267" s="30"/>
      <c r="K267" s="27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4"/>
      <c r="X267" s="24"/>
      <c r="Y267" s="27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4"/>
      <c r="AR267" s="24"/>
      <c r="AS267" s="24"/>
    </row>
    <row r="268" spans="2:45" ht="12.75">
      <c r="B268" s="33"/>
      <c r="C268" s="23"/>
      <c r="D268" s="24"/>
      <c r="E268" s="24"/>
      <c r="F268" s="25"/>
      <c r="G268" s="25"/>
      <c r="H268" s="6"/>
      <c r="I268" s="26"/>
      <c r="J268" s="30"/>
      <c r="K268" s="27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4"/>
      <c r="X268" s="24"/>
      <c r="Y268" s="27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4"/>
      <c r="AR268" s="24"/>
      <c r="AS268" s="24"/>
    </row>
    <row r="269" spans="2:45" ht="12.75">
      <c r="B269" s="33"/>
      <c r="C269" s="23"/>
      <c r="D269" s="24"/>
      <c r="E269" s="24"/>
      <c r="F269" s="25"/>
      <c r="G269" s="25"/>
      <c r="H269" s="6"/>
      <c r="I269" s="26"/>
      <c r="J269" s="30"/>
      <c r="K269" s="27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4"/>
      <c r="X269" s="24"/>
      <c r="Y269" s="27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4"/>
      <c r="AR269" s="24"/>
      <c r="AS269" s="24"/>
    </row>
    <row r="270" spans="2:45" ht="12.75">
      <c r="B270" s="33"/>
      <c r="C270" s="23"/>
      <c r="D270" s="24"/>
      <c r="E270" s="24"/>
      <c r="F270" s="25"/>
      <c r="G270" s="25"/>
      <c r="H270" s="6"/>
      <c r="I270" s="26"/>
      <c r="J270" s="30"/>
      <c r="K270" s="27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4"/>
      <c r="X270" s="24"/>
      <c r="Y270" s="27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4"/>
      <c r="AR270" s="24"/>
      <c r="AS270" s="24"/>
    </row>
    <row r="271" spans="2:45" ht="12.75">
      <c r="B271" s="33"/>
      <c r="C271" s="23"/>
      <c r="D271" s="24"/>
      <c r="E271" s="24"/>
      <c r="F271" s="25"/>
      <c r="G271" s="25"/>
      <c r="H271" s="6"/>
      <c r="I271" s="26"/>
      <c r="J271" s="30"/>
      <c r="K271" s="27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4"/>
      <c r="X271" s="24"/>
      <c r="Y271" s="27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4"/>
      <c r="AR271" s="24"/>
      <c r="AS271" s="24"/>
    </row>
    <row r="272" spans="2:45" ht="12.75">
      <c r="B272" s="33"/>
      <c r="C272" s="23"/>
      <c r="D272" s="24"/>
      <c r="E272" s="24"/>
      <c r="F272" s="25"/>
      <c r="G272" s="25"/>
      <c r="H272" s="6"/>
      <c r="I272" s="26"/>
      <c r="J272" s="30"/>
      <c r="K272" s="27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4"/>
      <c r="X272" s="24"/>
      <c r="Y272" s="27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4"/>
      <c r="AR272" s="24"/>
      <c r="AS272" s="24"/>
    </row>
    <row r="273" spans="2:45" ht="12.75">
      <c r="B273" s="33"/>
      <c r="C273" s="23"/>
      <c r="D273" s="24"/>
      <c r="E273" s="24"/>
      <c r="F273" s="25"/>
      <c r="G273" s="25"/>
      <c r="H273" s="6"/>
      <c r="I273" s="26"/>
      <c r="J273" s="30"/>
      <c r="K273" s="27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4"/>
      <c r="X273" s="24"/>
      <c r="Y273" s="27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4"/>
      <c r="AR273" s="24"/>
      <c r="AS273" s="24"/>
    </row>
    <row r="274" spans="2:45" ht="12.75">
      <c r="B274" s="33"/>
      <c r="C274" s="23"/>
      <c r="D274" s="24"/>
      <c r="E274" s="24"/>
      <c r="F274" s="25"/>
      <c r="G274" s="25"/>
      <c r="H274" s="6"/>
      <c r="I274" s="26"/>
      <c r="J274" s="30"/>
      <c r="K274" s="27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4"/>
      <c r="X274" s="24"/>
      <c r="Y274" s="27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4"/>
      <c r="AR274" s="24"/>
      <c r="AS274" s="24"/>
    </row>
    <row r="275" spans="2:45" ht="12.75">
      <c r="B275" s="33"/>
      <c r="C275" s="23"/>
      <c r="D275" s="24"/>
      <c r="E275" s="24"/>
      <c r="F275" s="25"/>
      <c r="G275" s="25"/>
      <c r="H275" s="6"/>
      <c r="I275" s="26"/>
      <c r="J275" s="30"/>
      <c r="K275" s="27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4"/>
      <c r="X275" s="24"/>
      <c r="Y275" s="27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4"/>
      <c r="AR275" s="24"/>
      <c r="AS275" s="24"/>
    </row>
    <row r="276" spans="2:45" ht="12.75">
      <c r="B276" s="33"/>
      <c r="C276" s="23"/>
      <c r="D276" s="24"/>
      <c r="E276" s="24"/>
      <c r="F276" s="25"/>
      <c r="G276" s="25"/>
      <c r="H276" s="6"/>
      <c r="I276" s="26"/>
      <c r="J276" s="30"/>
      <c r="K276" s="27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4"/>
      <c r="X276" s="24"/>
      <c r="Y276" s="27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4"/>
      <c r="AR276" s="24"/>
      <c r="AS276" s="24"/>
    </row>
  </sheetData>
  <mergeCells count="5">
    <mergeCell ref="D1:E1"/>
    <mergeCell ref="M14:X14"/>
    <mergeCell ref="Y14:AS14"/>
    <mergeCell ref="H1:J1"/>
    <mergeCell ref="K1:M1"/>
  </mergeCells>
  <printOptions horizontalCentered="1"/>
  <pageMargins left="0.75" right="0.75" top="1" bottom="1" header="0.5" footer="0.5"/>
  <pageSetup fitToWidth="3" horizontalDpi="600" verticalDpi="600" orientation="landscape" scale="63" r:id="rId2"/>
  <headerFooter alignWithMargins="0">
    <oddHeader>&amp;C&amp;F&amp;RPage &amp;P</oddHeader>
  </headerFooter>
  <colBreaks count="3" manualBreakCount="3">
    <brk id="10" max="65535" man="1"/>
    <brk id="24" max="65535" man="1"/>
    <brk id="37" max="346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3" sqref="G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U276"/>
  <sheetViews>
    <sheetView zoomScale="75" zoomScaleNormal="75" workbookViewId="0" topLeftCell="A85">
      <selection activeCell="A1" sqref="A1"/>
    </sheetView>
  </sheetViews>
  <sheetFormatPr defaultColWidth="9.140625" defaultRowHeight="12.75"/>
  <cols>
    <col min="1" max="1" width="4.7109375" style="0" customWidth="1"/>
    <col min="2" max="2" width="6.57421875" style="0" bestFit="1" customWidth="1"/>
    <col min="3" max="3" width="21.7109375" style="12" customWidth="1"/>
    <col min="4" max="4" width="17.00390625" style="1" bestFit="1" customWidth="1"/>
    <col min="5" max="5" width="15.421875" style="1" customWidth="1"/>
    <col min="6" max="6" width="14.421875" style="1" bestFit="1" customWidth="1"/>
    <col min="7" max="7" width="14.421875" style="1" customWidth="1"/>
    <col min="8" max="8" width="12.7109375" style="1" customWidth="1"/>
    <col min="9" max="9" width="11.7109375" style="0" customWidth="1"/>
    <col min="10" max="10" width="16.140625" style="0" bestFit="1" customWidth="1"/>
    <col min="11" max="11" width="14.57421875" style="0" customWidth="1"/>
    <col min="12" max="12" width="11.8515625" style="0" customWidth="1"/>
    <col min="13" max="13" width="16.28125" style="0" customWidth="1"/>
    <col min="14" max="14" width="15.7109375" style="0" customWidth="1"/>
    <col min="15" max="15" width="13.57421875" style="0" bestFit="1" customWidth="1"/>
    <col min="16" max="16" width="12.00390625" style="0" bestFit="1" customWidth="1"/>
    <col min="17" max="17" width="14.28125" style="0" bestFit="1" customWidth="1"/>
    <col min="18" max="18" width="12.421875" style="0" bestFit="1" customWidth="1"/>
    <col min="19" max="19" width="13.57421875" style="0" bestFit="1" customWidth="1"/>
    <col min="20" max="20" width="12.421875" style="0" bestFit="1" customWidth="1"/>
    <col min="21" max="21" width="13.421875" style="0" customWidth="1"/>
    <col min="22" max="22" width="12.28125" style="0" customWidth="1"/>
    <col min="23" max="23" width="14.8515625" style="0" bestFit="1" customWidth="1"/>
    <col min="24" max="24" width="14.140625" style="0" bestFit="1" customWidth="1"/>
    <col min="25" max="25" width="13.00390625" style="0" bestFit="1" customWidth="1"/>
    <col min="26" max="26" width="6.140625" style="0" bestFit="1" customWidth="1"/>
    <col min="27" max="27" width="12.57421875" style="0" bestFit="1" customWidth="1"/>
    <col min="28" max="28" width="13.00390625" style="0" bestFit="1" customWidth="1"/>
    <col min="29" max="29" width="10.57421875" style="0" bestFit="1" customWidth="1"/>
    <col min="30" max="30" width="12.57421875" style="0" bestFit="1" customWidth="1"/>
    <col min="31" max="31" width="13.00390625" style="0" bestFit="1" customWidth="1"/>
    <col min="32" max="32" width="10.57421875" style="0" bestFit="1" customWidth="1"/>
    <col min="33" max="33" width="12.57421875" style="0" bestFit="1" customWidth="1"/>
    <col min="34" max="34" width="13.421875" style="0" bestFit="1" customWidth="1"/>
    <col min="35" max="35" width="11.8515625" style="0" bestFit="1" customWidth="1"/>
    <col min="36" max="36" width="12.57421875" style="0" bestFit="1" customWidth="1"/>
    <col min="37" max="37" width="13.421875" style="0" bestFit="1" customWidth="1"/>
    <col min="38" max="38" width="12.00390625" style="0" bestFit="1" customWidth="1"/>
    <col min="39" max="39" width="12.57421875" style="0" bestFit="1" customWidth="1"/>
    <col min="40" max="40" width="13.57421875" style="0" customWidth="1"/>
    <col min="41" max="41" width="12.421875" style="0" customWidth="1"/>
    <col min="42" max="42" width="12.57421875" style="0" bestFit="1" customWidth="1"/>
    <col min="43" max="43" width="13.421875" style="0" bestFit="1" customWidth="1"/>
    <col min="44" max="44" width="13.00390625" style="0" bestFit="1" customWidth="1"/>
    <col min="45" max="45" width="13.28125" style="0" bestFit="1" customWidth="1"/>
    <col min="46" max="46" width="11.28125" style="0" bestFit="1" customWidth="1"/>
    <col min="47" max="47" width="12.28125" style="0" bestFit="1" customWidth="1"/>
  </cols>
  <sheetData>
    <row r="1" spans="2:14" ht="12.75">
      <c r="B1" s="1" t="s">
        <v>101</v>
      </c>
      <c r="D1" s="73" t="s">
        <v>13</v>
      </c>
      <c r="E1" s="74"/>
      <c r="F1" s="57"/>
      <c r="G1" s="46" t="s">
        <v>13</v>
      </c>
      <c r="H1" s="73" t="s">
        <v>98</v>
      </c>
      <c r="I1" s="78"/>
      <c r="J1" s="74"/>
      <c r="K1" s="73" t="s">
        <v>99</v>
      </c>
      <c r="L1" s="78"/>
      <c r="M1" s="74"/>
      <c r="N1" s="47" t="s">
        <v>38</v>
      </c>
    </row>
    <row r="2" spans="2:14" s="2" customFormat="1" ht="12.75">
      <c r="B2" s="2" t="s">
        <v>94</v>
      </c>
      <c r="C2" s="13"/>
      <c r="D2" s="45" t="s">
        <v>83</v>
      </c>
      <c r="E2" s="47" t="s">
        <v>84</v>
      </c>
      <c r="F2" s="2" t="s">
        <v>2</v>
      </c>
      <c r="G2" s="50" t="s">
        <v>107</v>
      </c>
      <c r="H2" s="45" t="s">
        <v>30</v>
      </c>
      <c r="I2" s="46" t="s">
        <v>33</v>
      </c>
      <c r="J2" s="44" t="s">
        <v>23</v>
      </c>
      <c r="K2" s="45" t="s">
        <v>34</v>
      </c>
      <c r="L2" s="46" t="s">
        <v>35</v>
      </c>
      <c r="M2" s="47" t="s">
        <v>23</v>
      </c>
      <c r="N2" s="50" t="s">
        <v>23</v>
      </c>
    </row>
    <row r="3" spans="3:14" s="2" customFormat="1" ht="12.75">
      <c r="C3" s="13"/>
      <c r="G3" s="50"/>
      <c r="N3" s="13"/>
    </row>
    <row r="4" spans="3:14" s="2" customFormat="1" ht="12.75">
      <c r="C4" s="3" t="s">
        <v>3</v>
      </c>
      <c r="D4" s="14">
        <v>0</v>
      </c>
      <c r="E4" s="14">
        <f>D5-1</f>
        <v>490000000</v>
      </c>
      <c r="F4" s="15">
        <v>0</v>
      </c>
      <c r="G4" s="63">
        <v>500000000</v>
      </c>
      <c r="H4" s="5">
        <v>0.346330048929624</v>
      </c>
      <c r="I4" s="5">
        <v>0.112032830675725</v>
      </c>
      <c r="J4" s="16">
        <f aca="true" t="shared" si="0" ref="J4:J9">H4-I4</f>
        <v>0.234297218253899</v>
      </c>
      <c r="K4" s="43">
        <v>0.206108149247761</v>
      </c>
      <c r="L4" s="43">
        <v>0.0773198192164051</v>
      </c>
      <c r="M4" s="16">
        <f aca="true" t="shared" si="1" ref="M4:M9">K4-L4</f>
        <v>0.1287883300313559</v>
      </c>
      <c r="N4" s="51">
        <f aca="true" t="shared" si="2" ref="N4:N9">J4-M4</f>
        <v>0.10550888822254309</v>
      </c>
    </row>
    <row r="5" spans="3:14" ht="12.75">
      <c r="C5" s="1" t="s">
        <v>4</v>
      </c>
      <c r="D5" s="14">
        <v>490000001</v>
      </c>
      <c r="E5" s="14">
        <f>D5+14999999</f>
        <v>505000000</v>
      </c>
      <c r="F5" s="31">
        <v>0.035</v>
      </c>
      <c r="G5" s="64">
        <v>250000</v>
      </c>
      <c r="H5" s="6">
        <f>H4-F5</f>
        <v>0.311330048929624</v>
      </c>
      <c r="I5" s="18">
        <f>I4</f>
        <v>0.112032830675725</v>
      </c>
      <c r="J5" s="16">
        <f t="shared" si="0"/>
        <v>0.199297218253899</v>
      </c>
      <c r="K5" s="49">
        <f aca="true" t="shared" si="3" ref="K5:L9">K4</f>
        <v>0.206108149247761</v>
      </c>
      <c r="L5" s="43">
        <f t="shared" si="3"/>
        <v>0.0773198192164051</v>
      </c>
      <c r="M5" s="16">
        <f t="shared" si="1"/>
        <v>0.1287883300313559</v>
      </c>
      <c r="N5" s="51">
        <f t="shared" si="2"/>
        <v>0.07050888822254311</v>
      </c>
    </row>
    <row r="6" spans="3:15" ht="12.75">
      <c r="C6" s="1" t="s">
        <v>5</v>
      </c>
      <c r="D6" s="14">
        <f>E5+1</f>
        <v>505000001</v>
      </c>
      <c r="E6" s="14">
        <f>D6+14999999</f>
        <v>520000000</v>
      </c>
      <c r="F6" s="31">
        <v>0.04</v>
      </c>
      <c r="G6" s="66"/>
      <c r="H6" s="6">
        <f>H4-F6</f>
        <v>0.306330048929624</v>
      </c>
      <c r="I6" s="18">
        <f>I5</f>
        <v>0.112032830675725</v>
      </c>
      <c r="J6" s="16">
        <f t="shared" si="0"/>
        <v>0.194297218253899</v>
      </c>
      <c r="K6" s="49">
        <f t="shared" si="3"/>
        <v>0.206108149247761</v>
      </c>
      <c r="L6" s="43">
        <f t="shared" si="3"/>
        <v>0.0773198192164051</v>
      </c>
      <c r="M6" s="16">
        <f t="shared" si="1"/>
        <v>0.1287883300313559</v>
      </c>
      <c r="N6" s="51">
        <f t="shared" si="2"/>
        <v>0.06550888822254311</v>
      </c>
      <c r="O6" s="4">
        <f>D6-D5</f>
        <v>15000000</v>
      </c>
    </row>
    <row r="7" spans="3:15" ht="12.75">
      <c r="C7" s="1" t="s">
        <v>8</v>
      </c>
      <c r="D7" s="14">
        <f>E6+1</f>
        <v>520000001</v>
      </c>
      <c r="E7" s="14">
        <f>D7+39999999</f>
        <v>560000000</v>
      </c>
      <c r="F7" s="52">
        <v>0.045</v>
      </c>
      <c r="G7" s="66"/>
      <c r="H7" s="6">
        <f>H4-F7</f>
        <v>0.301330048929624</v>
      </c>
      <c r="I7" s="18">
        <f>I6</f>
        <v>0.112032830675725</v>
      </c>
      <c r="J7" s="16">
        <f t="shared" si="0"/>
        <v>0.189297218253899</v>
      </c>
      <c r="K7" s="49">
        <f t="shared" si="3"/>
        <v>0.206108149247761</v>
      </c>
      <c r="L7" s="43">
        <f t="shared" si="3"/>
        <v>0.0773198192164051</v>
      </c>
      <c r="M7" s="16">
        <f t="shared" si="1"/>
        <v>0.1287883300313559</v>
      </c>
      <c r="N7" s="51">
        <f t="shared" si="2"/>
        <v>0.060508888222543106</v>
      </c>
      <c r="O7" s="4">
        <f>D7-D6</f>
        <v>15000000</v>
      </c>
    </row>
    <row r="8" spans="3:15" ht="12.75">
      <c r="C8" s="1" t="s">
        <v>9</v>
      </c>
      <c r="D8" s="14">
        <f>E7+1</f>
        <v>560000001</v>
      </c>
      <c r="E8" s="14">
        <f>D8+99999999</f>
        <v>660000000</v>
      </c>
      <c r="F8" s="52">
        <v>0.05</v>
      </c>
      <c r="G8" s="65"/>
      <c r="H8" s="6">
        <f>H4-F8</f>
        <v>0.296330048929624</v>
      </c>
      <c r="I8" s="18">
        <f>I7</f>
        <v>0.112032830675725</v>
      </c>
      <c r="J8" s="16">
        <f t="shared" si="0"/>
        <v>0.184297218253899</v>
      </c>
      <c r="K8" s="49">
        <f t="shared" si="3"/>
        <v>0.206108149247761</v>
      </c>
      <c r="L8" s="43">
        <f t="shared" si="3"/>
        <v>0.0773198192164051</v>
      </c>
      <c r="M8" s="16">
        <f t="shared" si="1"/>
        <v>0.1287883300313559</v>
      </c>
      <c r="N8" s="51">
        <f t="shared" si="2"/>
        <v>0.0555088882225431</v>
      </c>
      <c r="O8" s="4">
        <f>D8-D7</f>
        <v>40000000</v>
      </c>
    </row>
    <row r="9" spans="3:15" ht="12.75">
      <c r="C9" s="1" t="s">
        <v>10</v>
      </c>
      <c r="D9" s="14">
        <f>E8</f>
        <v>660000000</v>
      </c>
      <c r="E9" s="14">
        <f>E8</f>
        <v>660000000</v>
      </c>
      <c r="F9" s="52">
        <f>F8</f>
        <v>0.05</v>
      </c>
      <c r="G9" s="65"/>
      <c r="H9" s="6">
        <f>H4-F9</f>
        <v>0.296330048929624</v>
      </c>
      <c r="I9" s="18">
        <f>I8</f>
        <v>0.112032830675725</v>
      </c>
      <c r="J9" s="16">
        <f t="shared" si="0"/>
        <v>0.184297218253899</v>
      </c>
      <c r="K9" s="49">
        <f t="shared" si="3"/>
        <v>0.206108149247761</v>
      </c>
      <c r="L9" s="43">
        <f t="shared" si="3"/>
        <v>0.0773198192164051</v>
      </c>
      <c r="M9" s="16">
        <f t="shared" si="1"/>
        <v>0.1287883300313559</v>
      </c>
      <c r="N9" s="51">
        <f t="shared" si="2"/>
        <v>0.0555088882225431</v>
      </c>
      <c r="O9" s="4">
        <f>D9-D8</f>
        <v>99999999</v>
      </c>
    </row>
    <row r="10" spans="3:10" ht="12.75">
      <c r="C10"/>
      <c r="D10" s="14"/>
      <c r="E10" s="4"/>
      <c r="F10" s="17"/>
      <c r="G10" s="17"/>
      <c r="H10" s="6"/>
      <c r="I10" s="18"/>
      <c r="J10" s="16"/>
    </row>
    <row r="11" spans="2:8" ht="12.75">
      <c r="B11" s="3" t="s">
        <v>111</v>
      </c>
      <c r="C11" s="3"/>
      <c r="D11" s="37">
        <f>'Year 1'!D11</f>
        <v>-0.111483</v>
      </c>
      <c r="E11" s="35" t="s">
        <v>39</v>
      </c>
      <c r="F11" s="32"/>
      <c r="G11" s="32"/>
      <c r="H11"/>
    </row>
    <row r="12" spans="2:11" ht="12.75">
      <c r="B12" s="1" t="s">
        <v>112</v>
      </c>
      <c r="C12" s="3"/>
      <c r="D12" s="37">
        <f>'Year 1'!D12</f>
        <v>-0.129934</v>
      </c>
      <c r="E12" s="12" t="s">
        <v>32</v>
      </c>
      <c r="F12" s="32"/>
      <c r="G12" s="32"/>
      <c r="H12"/>
      <c r="K12" s="9" t="s">
        <v>36</v>
      </c>
    </row>
    <row r="13" spans="3:11" ht="12.75">
      <c r="C13" s="1"/>
      <c r="D13" s="55"/>
      <c r="E13" s="42" t="s">
        <v>95</v>
      </c>
      <c r="F13" s="32"/>
      <c r="G13" s="32"/>
      <c r="I13" s="48"/>
      <c r="J13" s="48"/>
      <c r="K13" s="9" t="s">
        <v>100</v>
      </c>
    </row>
    <row r="14" spans="11:47" s="13" customFormat="1" ht="12.75">
      <c r="K14" s="38"/>
      <c r="L14" s="54"/>
      <c r="M14" s="75" t="s">
        <v>24</v>
      </c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6"/>
      <c r="Y14" s="77" t="s">
        <v>25</v>
      </c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6"/>
      <c r="AT14" s="34"/>
      <c r="AU14" s="40"/>
    </row>
    <row r="15" spans="3:45" s="7" customFormat="1" ht="12.75">
      <c r="C15" s="7" t="s">
        <v>105</v>
      </c>
      <c r="D15" s="7" t="s">
        <v>85</v>
      </c>
      <c r="E15" s="7" t="s">
        <v>87</v>
      </c>
      <c r="F15" s="7" t="s">
        <v>89</v>
      </c>
      <c r="G15" s="7" t="s">
        <v>108</v>
      </c>
      <c r="I15" s="29" t="s">
        <v>90</v>
      </c>
      <c r="J15" s="29" t="s">
        <v>29</v>
      </c>
      <c r="K15" s="39" t="s">
        <v>26</v>
      </c>
      <c r="L15" s="53"/>
      <c r="M15" s="19" t="s">
        <v>4</v>
      </c>
      <c r="N15" s="20"/>
      <c r="O15" s="19" t="s">
        <v>5</v>
      </c>
      <c r="P15" s="20"/>
      <c r="Q15" s="19" t="s">
        <v>8</v>
      </c>
      <c r="R15" s="20"/>
      <c r="S15" s="19" t="s">
        <v>9</v>
      </c>
      <c r="T15" s="20"/>
      <c r="U15" s="19" t="s">
        <v>10</v>
      </c>
      <c r="V15" s="20"/>
      <c r="W15" s="19" t="s">
        <v>27</v>
      </c>
      <c r="X15" s="20"/>
      <c r="Y15" s="19" t="s">
        <v>26</v>
      </c>
      <c r="Z15" s="19"/>
      <c r="AA15" s="20"/>
      <c r="AB15" s="19" t="s">
        <v>4</v>
      </c>
      <c r="AC15" s="19"/>
      <c r="AD15" s="20"/>
      <c r="AE15" s="19" t="s">
        <v>5</v>
      </c>
      <c r="AF15" s="19"/>
      <c r="AG15" s="20"/>
      <c r="AH15" s="19" t="s">
        <v>8</v>
      </c>
      <c r="AI15" s="19"/>
      <c r="AJ15" s="20"/>
      <c r="AK15" s="19" t="s">
        <v>9</v>
      </c>
      <c r="AL15" s="19"/>
      <c r="AM15" s="20"/>
      <c r="AN15" s="19" t="s">
        <v>10</v>
      </c>
      <c r="AO15" s="19"/>
      <c r="AP15" s="20"/>
      <c r="AQ15" s="19" t="s">
        <v>27</v>
      </c>
      <c r="AR15" s="19"/>
      <c r="AS15" s="21"/>
    </row>
    <row r="16" spans="3:45" s="13" customFormat="1" ht="12.75">
      <c r="C16" s="13" t="s">
        <v>106</v>
      </c>
      <c r="D16" s="13" t="s">
        <v>86</v>
      </c>
      <c r="E16" s="13" t="s">
        <v>88</v>
      </c>
      <c r="F16" s="13" t="s">
        <v>13</v>
      </c>
      <c r="G16" s="13" t="s">
        <v>110</v>
      </c>
      <c r="H16" s="13" t="s">
        <v>2</v>
      </c>
      <c r="I16" s="13" t="s">
        <v>91</v>
      </c>
      <c r="J16" s="13" t="s">
        <v>92</v>
      </c>
      <c r="K16" s="7" t="s">
        <v>13</v>
      </c>
      <c r="L16" s="7" t="s">
        <v>28</v>
      </c>
      <c r="M16" s="7" t="s">
        <v>13</v>
      </c>
      <c r="N16" s="7" t="s">
        <v>28</v>
      </c>
      <c r="O16" s="7" t="s">
        <v>13</v>
      </c>
      <c r="P16" s="7" t="s">
        <v>28</v>
      </c>
      <c r="Q16" s="7" t="s">
        <v>13</v>
      </c>
      <c r="R16" s="7" t="s">
        <v>28</v>
      </c>
      <c r="S16" s="7" t="s">
        <v>13</v>
      </c>
      <c r="T16" s="7" t="s">
        <v>28</v>
      </c>
      <c r="U16" s="7" t="s">
        <v>13</v>
      </c>
      <c r="V16" s="7" t="s">
        <v>28</v>
      </c>
      <c r="W16" s="7" t="s">
        <v>13</v>
      </c>
      <c r="X16" s="41" t="s">
        <v>28</v>
      </c>
      <c r="Y16" s="7" t="s">
        <v>13</v>
      </c>
      <c r="Z16" s="7" t="s">
        <v>28</v>
      </c>
      <c r="AA16" s="7" t="s">
        <v>23</v>
      </c>
      <c r="AB16" s="7" t="s">
        <v>13</v>
      </c>
      <c r="AC16" s="7" t="s">
        <v>28</v>
      </c>
      <c r="AD16" s="7" t="s">
        <v>23</v>
      </c>
      <c r="AE16" s="7" t="s">
        <v>13</v>
      </c>
      <c r="AF16" s="7" t="s">
        <v>28</v>
      </c>
      <c r="AG16" s="7" t="s">
        <v>23</v>
      </c>
      <c r="AH16" s="7" t="s">
        <v>13</v>
      </c>
      <c r="AI16" s="7" t="s">
        <v>28</v>
      </c>
      <c r="AJ16" s="7" t="s">
        <v>23</v>
      </c>
      <c r="AK16" s="7" t="s">
        <v>13</v>
      </c>
      <c r="AL16" s="7" t="s">
        <v>28</v>
      </c>
      <c r="AM16" s="7" t="s">
        <v>23</v>
      </c>
      <c r="AN16" s="7" t="s">
        <v>13</v>
      </c>
      <c r="AO16" s="7" t="s">
        <v>28</v>
      </c>
      <c r="AP16" s="7" t="s">
        <v>23</v>
      </c>
      <c r="AQ16" s="7" t="s">
        <v>13</v>
      </c>
      <c r="AR16" s="7" t="s">
        <v>28</v>
      </c>
      <c r="AS16" s="41" t="s">
        <v>23</v>
      </c>
    </row>
    <row r="17" spans="2:45" s="13" customFormat="1" ht="12.75">
      <c r="B17" s="13" t="s">
        <v>40</v>
      </c>
      <c r="C17" s="13" t="s">
        <v>41</v>
      </c>
      <c r="D17" s="13" t="s">
        <v>42</v>
      </c>
      <c r="E17" s="13" t="s">
        <v>43</v>
      </c>
      <c r="F17" s="13" t="s">
        <v>44</v>
      </c>
      <c r="G17" s="13" t="s">
        <v>45</v>
      </c>
      <c r="H17" s="13" t="s">
        <v>46</v>
      </c>
      <c r="I17" s="13" t="s">
        <v>47</v>
      </c>
      <c r="J17" s="7" t="s">
        <v>48</v>
      </c>
      <c r="K17" s="7" t="s">
        <v>49</v>
      </c>
      <c r="L17" s="7" t="s">
        <v>50</v>
      </c>
      <c r="M17" s="7" t="s">
        <v>51</v>
      </c>
      <c r="N17" s="7" t="s">
        <v>52</v>
      </c>
      <c r="O17" s="7" t="s">
        <v>53</v>
      </c>
      <c r="P17" s="7" t="s">
        <v>54</v>
      </c>
      <c r="Q17" s="7" t="s">
        <v>55</v>
      </c>
      <c r="R17" s="7" t="s">
        <v>56</v>
      </c>
      <c r="S17" s="7" t="s">
        <v>57</v>
      </c>
      <c r="T17" s="7" t="s">
        <v>58</v>
      </c>
      <c r="U17" s="7" t="s">
        <v>59</v>
      </c>
      <c r="V17" s="7" t="s">
        <v>60</v>
      </c>
      <c r="W17" s="29" t="s">
        <v>61</v>
      </c>
      <c r="X17" s="7" t="s">
        <v>62</v>
      </c>
      <c r="Y17" s="7" t="s">
        <v>63</v>
      </c>
      <c r="Z17" s="7" t="s">
        <v>64</v>
      </c>
      <c r="AA17" s="7" t="s">
        <v>65</v>
      </c>
      <c r="AB17" s="7" t="s">
        <v>66</v>
      </c>
      <c r="AC17" s="7" t="s">
        <v>67</v>
      </c>
      <c r="AD17" s="7" t="s">
        <v>68</v>
      </c>
      <c r="AE17" s="7" t="s">
        <v>69</v>
      </c>
      <c r="AF17" s="7" t="s">
        <v>70</v>
      </c>
      <c r="AG17" s="7" t="s">
        <v>71</v>
      </c>
      <c r="AH17" s="7" t="s">
        <v>72</v>
      </c>
      <c r="AI17" s="7" t="s">
        <v>73</v>
      </c>
      <c r="AJ17" s="7" t="s">
        <v>74</v>
      </c>
      <c r="AK17" s="7" t="s">
        <v>75</v>
      </c>
      <c r="AL17" s="7" t="s">
        <v>76</v>
      </c>
      <c r="AM17" s="7" t="s">
        <v>77</v>
      </c>
      <c r="AN17" s="7" t="s">
        <v>78</v>
      </c>
      <c r="AO17" s="7" t="s">
        <v>79</v>
      </c>
      <c r="AP17" s="7" t="s">
        <v>80</v>
      </c>
      <c r="AQ17" s="7" t="s">
        <v>81</v>
      </c>
      <c r="AR17" s="29" t="s">
        <v>82</v>
      </c>
      <c r="AS17" s="13" t="s">
        <v>109</v>
      </c>
    </row>
    <row r="18" spans="8:45" s="13" customFormat="1" ht="12.75">
      <c r="H18" s="22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2:45" ht="12.75">
      <c r="B19" s="56">
        <f aca="true" t="shared" si="4" ref="B19:B50">C19/1000000</f>
        <v>490</v>
      </c>
      <c r="C19" s="23">
        <v>490000000</v>
      </c>
      <c r="D19" s="24">
        <f>(AS19-X19)+G19</f>
        <v>0</v>
      </c>
      <c r="E19" s="24">
        <f>(X19+AR19)-G19</f>
        <v>0</v>
      </c>
      <c r="F19" s="25">
        <f>C19*(($H$4/J19)^$D$12)*((($H$4-$K$4)/(J19-$K$4))^$D$11)</f>
        <v>490000000</v>
      </c>
      <c r="G19" s="70">
        <f>IF(C19&gt;($G$4-1000000),0,IF(C19=$E$4,0,$G$5))</f>
        <v>0</v>
      </c>
      <c r="H19" s="6">
        <f aca="true" t="shared" si="5" ref="H19:H50">IF(C19&lt;$D$5,$F$4,IF(C19&lt;$D$6,$F$5,IF(C19&lt;$D$7,$F$6,IF(C19&lt;$D$8,$F$7,IF(C19&lt;$D$9,$F$8,$F$9)))))</f>
        <v>0</v>
      </c>
      <c r="I19" s="26">
        <f aca="true" t="shared" si="6" ref="I19:I50">-H19/$H$4</f>
        <v>0</v>
      </c>
      <c r="J19" s="30">
        <f aca="true" t="shared" si="7" ref="J19:J50">$H$4-H19</f>
        <v>0.346330048929624</v>
      </c>
      <c r="K19" s="27">
        <f aca="true" t="shared" si="8" ref="K19:K50">IF(F19&gt;$E$4,$E$4,F19)</f>
        <v>490000000</v>
      </c>
      <c r="L19" s="28">
        <f aca="true" t="shared" si="9" ref="L19:L50">K19*$F$4</f>
        <v>0</v>
      </c>
      <c r="M19" s="28">
        <f aca="true" t="shared" si="10" ref="M19:M50">IF(F19&lt;$D$5,0,IF(F19&gt;$E$5,($E$5-$E$4),((F19-$E$4))))</f>
        <v>0</v>
      </c>
      <c r="N19" s="28">
        <f aca="true" t="shared" si="11" ref="N19:N50">M19*$F$5</f>
        <v>0</v>
      </c>
      <c r="O19" s="28">
        <f aca="true" t="shared" si="12" ref="O19:O50">IF(F19&lt;$D$6,0,IF(F19&gt;$E$6,($E$6-$E$5),((F19-$E$5))))</f>
        <v>0</v>
      </c>
      <c r="P19" s="28">
        <f aca="true" t="shared" si="13" ref="P19:P50">O19*$F$6</f>
        <v>0</v>
      </c>
      <c r="Q19" s="28">
        <f aca="true" t="shared" si="14" ref="Q19:Q50">IF(F19&lt;$D$7,0,IF(F19&gt;$E$7,($E$7-$E$6),((F19-$E$6))))</f>
        <v>0</v>
      </c>
      <c r="R19" s="28">
        <f aca="true" t="shared" si="15" ref="R19:R50">Q19*$F$7</f>
        <v>0</v>
      </c>
      <c r="S19" s="28">
        <f aca="true" t="shared" si="16" ref="S19:S50">IF(F19&lt;$D$8,0,IF(F19&gt;$E$8,($E$8-$E$7),((F19-$E$7))))</f>
        <v>0</v>
      </c>
      <c r="T19" s="28">
        <f aca="true" t="shared" si="17" ref="T19:T50">S19*$F$8</f>
        <v>0</v>
      </c>
      <c r="U19" s="28">
        <f aca="true" t="shared" si="18" ref="U19:U50">IF(F19&lt;$D$9,0,IF(F19&gt;$E$9,($E$9-$E$8),((F19-$E$8))))</f>
        <v>0</v>
      </c>
      <c r="V19" s="28">
        <f aca="true" t="shared" si="19" ref="V19:V50">U19*$F$9</f>
        <v>0</v>
      </c>
      <c r="W19" s="4">
        <f aca="true" t="shared" si="20" ref="W19:W50">K19+M19+O19+Q19+S19+U19</f>
        <v>490000000</v>
      </c>
      <c r="X19" s="24">
        <f aca="true" t="shared" si="21" ref="X19:X50">L19+N19+P19+R19+T19+V19</f>
        <v>0</v>
      </c>
      <c r="Y19" s="27">
        <f aca="true" t="shared" si="22" ref="Y19:Y50">(IF(C19&gt;$E$4,$E$4,C19))-K19</f>
        <v>0</v>
      </c>
      <c r="Z19" s="28">
        <f aca="true" t="shared" si="23" ref="Z19:Z50">Y19*$F$4</f>
        <v>0</v>
      </c>
      <c r="AA19" s="28">
        <f aca="true" t="shared" si="24" ref="AA19:AA50">Y19*$N$4</f>
        <v>0</v>
      </c>
      <c r="AB19" s="28">
        <f aca="true" t="shared" si="25" ref="AB19:AB50">(IF(C19&lt;$D$5,0,IF(C19&gt;$E$5,($E$5-$E$4),((C19-$E$4)))))-M19</f>
        <v>0</v>
      </c>
      <c r="AC19" s="28">
        <f aca="true" t="shared" si="26" ref="AC19:AC50">AB19*$F$5</f>
        <v>0</v>
      </c>
      <c r="AD19" s="28">
        <f aca="true" t="shared" si="27" ref="AD19:AD50">AB19*$N$5</f>
        <v>0</v>
      </c>
      <c r="AE19" s="28">
        <f aca="true" t="shared" si="28" ref="AE19:AE50">(IF(C19&lt;$D$6,0,IF(C19&gt;$E$6,($E$6-$E$5),((C19-$E$5)))))-O19</f>
        <v>0</v>
      </c>
      <c r="AF19" s="28">
        <f aca="true" t="shared" si="29" ref="AF19:AF50">AE19*$F$6</f>
        <v>0</v>
      </c>
      <c r="AG19" s="28">
        <f aca="true" t="shared" si="30" ref="AG19:AG50">AE19*$N$6</f>
        <v>0</v>
      </c>
      <c r="AH19" s="28">
        <f aca="true" t="shared" si="31" ref="AH19:AH50">(IF(C19&lt;$D$7,0,IF(C19&gt;$E$7,($E$7-$E$6),((C19-$E$6)))))-Q19</f>
        <v>0</v>
      </c>
      <c r="AI19" s="28">
        <f aca="true" t="shared" si="32" ref="AI19:AI50">AH19*$F$7</f>
        <v>0</v>
      </c>
      <c r="AJ19" s="28">
        <f aca="true" t="shared" si="33" ref="AJ19:AJ50">AH19*$N$7</f>
        <v>0</v>
      </c>
      <c r="AK19" s="28">
        <f aca="true" t="shared" si="34" ref="AK19:AK50">(IF(C19&lt;$D$8,0,IF(C19&gt;$E$8,($E$8-$E$7),((C19-$E$7)))))-S19</f>
        <v>0</v>
      </c>
      <c r="AL19" s="28">
        <f aca="true" t="shared" si="35" ref="AL19:AL50">AK19*$F$8</f>
        <v>0</v>
      </c>
      <c r="AM19" s="28">
        <f aca="true" t="shared" si="36" ref="AM19:AM50">AK19*$N$8</f>
        <v>0</v>
      </c>
      <c r="AN19" s="28">
        <f aca="true" t="shared" si="37" ref="AN19:AN50">(IF(C19&lt;$D$9,0,IF(C19&gt;$E$9,($E$9-$E$8),((C19-$E$8)))))-U19</f>
        <v>0</v>
      </c>
      <c r="AO19" s="28">
        <f aca="true" t="shared" si="38" ref="AO19:AO50">AN19*$F$9</f>
        <v>0</v>
      </c>
      <c r="AP19" s="28">
        <f aca="true" t="shared" si="39" ref="AP19:AP50">AN19*$N$9</f>
        <v>0</v>
      </c>
      <c r="AQ19" s="4">
        <f aca="true" t="shared" si="40" ref="AQ19:AQ50">Y19+AB19+AE19+AH19+AK19+AN19</f>
        <v>0</v>
      </c>
      <c r="AR19" s="24">
        <f aca="true" t="shared" si="41" ref="AR19:AR50">Z19+AC19+AF19+AI19+AL19+AO19</f>
        <v>0</v>
      </c>
      <c r="AS19" s="24">
        <f aca="true" t="shared" si="42" ref="AS19:AS50">AA19+AD19+AG19+AJ19+AM19+AP19</f>
        <v>0</v>
      </c>
    </row>
    <row r="20" spans="2:45" ht="12.75">
      <c r="B20" s="56">
        <f t="shared" si="4"/>
        <v>491</v>
      </c>
      <c r="C20" s="23">
        <f aca="true" t="shared" si="43" ref="C20:C51">C19+1000000</f>
        <v>491000000</v>
      </c>
      <c r="D20" s="24">
        <f aca="true" t="shared" si="44" ref="D20:D30">(AS20-X20)+G20</f>
        <v>2536912.983013045</v>
      </c>
      <c r="E20" s="24">
        <f aca="true" t="shared" si="45" ref="E20:E30">(X20+AR20)-G20</f>
        <v>-215000</v>
      </c>
      <c r="F20" s="25">
        <f aca="true" t="shared" si="46" ref="F20:F83">C20*(($H$4/J20)^$D$12)*((($H$4-$K$4)/(J20-$K$4))^$D$11)</f>
        <v>468993200.17366135</v>
      </c>
      <c r="G20" s="70">
        <f aca="true" t="shared" si="47" ref="G20:G83">IF(C20&gt;($G$4-1000000),0,IF(C20=$E$4,0,$G$5))</f>
        <v>250000</v>
      </c>
      <c r="H20" s="6">
        <f t="shared" si="5"/>
        <v>0.035</v>
      </c>
      <c r="I20" s="26">
        <f t="shared" si="6"/>
        <v>-0.101059668683592</v>
      </c>
      <c r="J20" s="30">
        <f t="shared" si="7"/>
        <v>0.311330048929624</v>
      </c>
      <c r="K20" s="27">
        <f t="shared" si="8"/>
        <v>468993200.17366135</v>
      </c>
      <c r="L20" s="28">
        <f t="shared" si="9"/>
        <v>0</v>
      </c>
      <c r="M20" s="28">
        <f t="shared" si="10"/>
        <v>0</v>
      </c>
      <c r="N20" s="28">
        <f t="shared" si="11"/>
        <v>0</v>
      </c>
      <c r="O20" s="28">
        <f t="shared" si="12"/>
        <v>0</v>
      </c>
      <c r="P20" s="28">
        <f t="shared" si="13"/>
        <v>0</v>
      </c>
      <c r="Q20" s="28">
        <f t="shared" si="14"/>
        <v>0</v>
      </c>
      <c r="R20" s="28">
        <f t="shared" si="15"/>
        <v>0</v>
      </c>
      <c r="S20" s="28">
        <f t="shared" si="16"/>
        <v>0</v>
      </c>
      <c r="T20" s="28">
        <f t="shared" si="17"/>
        <v>0</v>
      </c>
      <c r="U20" s="28">
        <f t="shared" si="18"/>
        <v>0</v>
      </c>
      <c r="V20" s="28">
        <f t="shared" si="19"/>
        <v>0</v>
      </c>
      <c r="W20" s="4">
        <f t="shared" si="20"/>
        <v>468993200.17366135</v>
      </c>
      <c r="X20" s="24">
        <f t="shared" si="21"/>
        <v>0</v>
      </c>
      <c r="Y20" s="27">
        <f t="shared" si="22"/>
        <v>21006799.82633865</v>
      </c>
      <c r="Z20" s="28">
        <f t="shared" si="23"/>
        <v>0</v>
      </c>
      <c r="AA20" s="28">
        <f t="shared" si="24"/>
        <v>2216404.094790502</v>
      </c>
      <c r="AB20" s="28">
        <f t="shared" si="25"/>
        <v>1000000</v>
      </c>
      <c r="AC20" s="28">
        <f t="shared" si="26"/>
        <v>35000</v>
      </c>
      <c r="AD20" s="28">
        <f t="shared" si="27"/>
        <v>70508.88822254312</v>
      </c>
      <c r="AE20" s="28">
        <f t="shared" si="28"/>
        <v>0</v>
      </c>
      <c r="AF20" s="28">
        <f t="shared" si="29"/>
        <v>0</v>
      </c>
      <c r="AG20" s="28">
        <f t="shared" si="30"/>
        <v>0</v>
      </c>
      <c r="AH20" s="28">
        <f t="shared" si="31"/>
        <v>0</v>
      </c>
      <c r="AI20" s="28">
        <f t="shared" si="32"/>
        <v>0</v>
      </c>
      <c r="AJ20" s="28">
        <f t="shared" si="33"/>
        <v>0</v>
      </c>
      <c r="AK20" s="28">
        <f t="shared" si="34"/>
        <v>0</v>
      </c>
      <c r="AL20" s="28">
        <f t="shared" si="35"/>
        <v>0</v>
      </c>
      <c r="AM20" s="28">
        <f t="shared" si="36"/>
        <v>0</v>
      </c>
      <c r="AN20" s="28">
        <f t="shared" si="37"/>
        <v>0</v>
      </c>
      <c r="AO20" s="28">
        <f t="shared" si="38"/>
        <v>0</v>
      </c>
      <c r="AP20" s="28">
        <f t="shared" si="39"/>
        <v>0</v>
      </c>
      <c r="AQ20" s="4">
        <f t="shared" si="40"/>
        <v>22006799.82633865</v>
      </c>
      <c r="AR20" s="24">
        <f t="shared" si="41"/>
        <v>35000</v>
      </c>
      <c r="AS20" s="24">
        <f t="shared" si="42"/>
        <v>2286912.983013045</v>
      </c>
    </row>
    <row r="21" spans="2:45" ht="12.75">
      <c r="B21" s="56">
        <f t="shared" si="4"/>
        <v>492</v>
      </c>
      <c r="C21" s="23">
        <f t="shared" si="43"/>
        <v>492000000</v>
      </c>
      <c r="D21" s="24">
        <f t="shared" si="44"/>
        <v>2506641.930025292</v>
      </c>
      <c r="E21" s="24">
        <f t="shared" si="45"/>
        <v>-180000</v>
      </c>
      <c r="F21" s="25">
        <f t="shared" si="46"/>
        <v>469948379.80741626</v>
      </c>
      <c r="G21" s="70">
        <f t="shared" si="47"/>
        <v>250000</v>
      </c>
      <c r="H21" s="6">
        <f t="shared" si="5"/>
        <v>0.035</v>
      </c>
      <c r="I21" s="26">
        <f t="shared" si="6"/>
        <v>-0.101059668683592</v>
      </c>
      <c r="J21" s="30">
        <f t="shared" si="7"/>
        <v>0.311330048929624</v>
      </c>
      <c r="K21" s="27">
        <f t="shared" si="8"/>
        <v>469948379.80741626</v>
      </c>
      <c r="L21" s="28">
        <f t="shared" si="9"/>
        <v>0</v>
      </c>
      <c r="M21" s="28">
        <f t="shared" si="10"/>
        <v>0</v>
      </c>
      <c r="N21" s="28">
        <f t="shared" si="11"/>
        <v>0</v>
      </c>
      <c r="O21" s="28">
        <f t="shared" si="12"/>
        <v>0</v>
      </c>
      <c r="P21" s="28">
        <f t="shared" si="13"/>
        <v>0</v>
      </c>
      <c r="Q21" s="28">
        <f t="shared" si="14"/>
        <v>0</v>
      </c>
      <c r="R21" s="28">
        <f t="shared" si="15"/>
        <v>0</v>
      </c>
      <c r="S21" s="28">
        <f t="shared" si="16"/>
        <v>0</v>
      </c>
      <c r="T21" s="28">
        <f t="shared" si="17"/>
        <v>0</v>
      </c>
      <c r="U21" s="28">
        <f t="shared" si="18"/>
        <v>0</v>
      </c>
      <c r="V21" s="28">
        <f t="shared" si="19"/>
        <v>0</v>
      </c>
      <c r="W21" s="4">
        <f t="shared" si="20"/>
        <v>469948379.80741626</v>
      </c>
      <c r="X21" s="24">
        <f t="shared" si="21"/>
        <v>0</v>
      </c>
      <c r="Y21" s="27">
        <f t="shared" si="22"/>
        <v>20051620.19258374</v>
      </c>
      <c r="Z21" s="28">
        <f t="shared" si="23"/>
        <v>0</v>
      </c>
      <c r="AA21" s="28">
        <f t="shared" si="24"/>
        <v>2115624.153580206</v>
      </c>
      <c r="AB21" s="28">
        <f t="shared" si="25"/>
        <v>2000000</v>
      </c>
      <c r="AC21" s="28">
        <f t="shared" si="26"/>
        <v>70000</v>
      </c>
      <c r="AD21" s="28">
        <f t="shared" si="27"/>
        <v>141017.77644508623</v>
      </c>
      <c r="AE21" s="28">
        <f t="shared" si="28"/>
        <v>0</v>
      </c>
      <c r="AF21" s="28">
        <f t="shared" si="29"/>
        <v>0</v>
      </c>
      <c r="AG21" s="28">
        <f t="shared" si="30"/>
        <v>0</v>
      </c>
      <c r="AH21" s="28">
        <f t="shared" si="31"/>
        <v>0</v>
      </c>
      <c r="AI21" s="28">
        <f t="shared" si="32"/>
        <v>0</v>
      </c>
      <c r="AJ21" s="28">
        <f t="shared" si="33"/>
        <v>0</v>
      </c>
      <c r="AK21" s="28">
        <f t="shared" si="34"/>
        <v>0</v>
      </c>
      <c r="AL21" s="28">
        <f t="shared" si="35"/>
        <v>0</v>
      </c>
      <c r="AM21" s="28">
        <f t="shared" si="36"/>
        <v>0</v>
      </c>
      <c r="AN21" s="28">
        <f t="shared" si="37"/>
        <v>0</v>
      </c>
      <c r="AO21" s="28">
        <f t="shared" si="38"/>
        <v>0</v>
      </c>
      <c r="AP21" s="28">
        <f t="shared" si="39"/>
        <v>0</v>
      </c>
      <c r="AQ21" s="4">
        <f t="shared" si="40"/>
        <v>22051620.19258374</v>
      </c>
      <c r="AR21" s="24">
        <f t="shared" si="41"/>
        <v>70000</v>
      </c>
      <c r="AS21" s="24">
        <f t="shared" si="42"/>
        <v>2256641.930025292</v>
      </c>
    </row>
    <row r="22" spans="2:45" ht="12.75">
      <c r="B22" s="56">
        <f t="shared" si="4"/>
        <v>493</v>
      </c>
      <c r="C22" s="23">
        <f t="shared" si="43"/>
        <v>493000000</v>
      </c>
      <c r="D22" s="24">
        <f t="shared" si="44"/>
        <v>2476370.8770375326</v>
      </c>
      <c r="E22" s="24">
        <f t="shared" si="45"/>
        <v>-145000</v>
      </c>
      <c r="F22" s="25">
        <f t="shared" si="46"/>
        <v>470903559.4411712</v>
      </c>
      <c r="G22" s="70">
        <f t="shared" si="47"/>
        <v>250000</v>
      </c>
      <c r="H22" s="6">
        <f t="shared" si="5"/>
        <v>0.035</v>
      </c>
      <c r="I22" s="26">
        <f t="shared" si="6"/>
        <v>-0.101059668683592</v>
      </c>
      <c r="J22" s="30">
        <f t="shared" si="7"/>
        <v>0.311330048929624</v>
      </c>
      <c r="K22" s="27">
        <f t="shared" si="8"/>
        <v>470903559.4411712</v>
      </c>
      <c r="L22" s="28">
        <f t="shared" si="9"/>
        <v>0</v>
      </c>
      <c r="M22" s="28">
        <f t="shared" si="10"/>
        <v>0</v>
      </c>
      <c r="N22" s="28">
        <f t="shared" si="11"/>
        <v>0</v>
      </c>
      <c r="O22" s="28">
        <f t="shared" si="12"/>
        <v>0</v>
      </c>
      <c r="P22" s="28">
        <f t="shared" si="13"/>
        <v>0</v>
      </c>
      <c r="Q22" s="28">
        <f t="shared" si="14"/>
        <v>0</v>
      </c>
      <c r="R22" s="28">
        <f t="shared" si="15"/>
        <v>0</v>
      </c>
      <c r="S22" s="28">
        <f t="shared" si="16"/>
        <v>0</v>
      </c>
      <c r="T22" s="28">
        <f t="shared" si="17"/>
        <v>0</v>
      </c>
      <c r="U22" s="28">
        <f t="shared" si="18"/>
        <v>0</v>
      </c>
      <c r="V22" s="28">
        <f t="shared" si="19"/>
        <v>0</v>
      </c>
      <c r="W22" s="4">
        <f t="shared" si="20"/>
        <v>470903559.4411712</v>
      </c>
      <c r="X22" s="24">
        <f t="shared" si="21"/>
        <v>0</v>
      </c>
      <c r="Y22" s="27">
        <f t="shared" si="22"/>
        <v>19096440.55882877</v>
      </c>
      <c r="Z22" s="28">
        <f t="shared" si="23"/>
        <v>0</v>
      </c>
      <c r="AA22" s="28">
        <f t="shared" si="24"/>
        <v>2014844.2123699032</v>
      </c>
      <c r="AB22" s="28">
        <f t="shared" si="25"/>
        <v>3000000</v>
      </c>
      <c r="AC22" s="28">
        <f t="shared" si="26"/>
        <v>105000.00000000001</v>
      </c>
      <c r="AD22" s="28">
        <f t="shared" si="27"/>
        <v>211526.66466762935</v>
      </c>
      <c r="AE22" s="28">
        <f t="shared" si="28"/>
        <v>0</v>
      </c>
      <c r="AF22" s="28">
        <f t="shared" si="29"/>
        <v>0</v>
      </c>
      <c r="AG22" s="28">
        <f t="shared" si="30"/>
        <v>0</v>
      </c>
      <c r="AH22" s="28">
        <f t="shared" si="31"/>
        <v>0</v>
      </c>
      <c r="AI22" s="28">
        <f t="shared" si="32"/>
        <v>0</v>
      </c>
      <c r="AJ22" s="28">
        <f t="shared" si="33"/>
        <v>0</v>
      </c>
      <c r="AK22" s="28">
        <f t="shared" si="34"/>
        <v>0</v>
      </c>
      <c r="AL22" s="28">
        <f t="shared" si="35"/>
        <v>0</v>
      </c>
      <c r="AM22" s="28">
        <f t="shared" si="36"/>
        <v>0</v>
      </c>
      <c r="AN22" s="28">
        <f t="shared" si="37"/>
        <v>0</v>
      </c>
      <c r="AO22" s="28">
        <f t="shared" si="38"/>
        <v>0</v>
      </c>
      <c r="AP22" s="28">
        <f t="shared" si="39"/>
        <v>0</v>
      </c>
      <c r="AQ22" s="4">
        <f t="shared" si="40"/>
        <v>22096440.55882877</v>
      </c>
      <c r="AR22" s="24">
        <f t="shared" si="41"/>
        <v>105000.00000000001</v>
      </c>
      <c r="AS22" s="24">
        <f t="shared" si="42"/>
        <v>2226370.8770375326</v>
      </c>
    </row>
    <row r="23" spans="2:45" ht="12.75">
      <c r="B23" s="56">
        <f t="shared" si="4"/>
        <v>494</v>
      </c>
      <c r="C23" s="23">
        <f t="shared" si="43"/>
        <v>494000000</v>
      </c>
      <c r="D23" s="24">
        <f t="shared" si="44"/>
        <v>2446099.8240497857</v>
      </c>
      <c r="E23" s="24">
        <f t="shared" si="45"/>
        <v>-110000</v>
      </c>
      <c r="F23" s="25">
        <f t="shared" si="46"/>
        <v>471858739.0749261</v>
      </c>
      <c r="G23" s="70">
        <f t="shared" si="47"/>
        <v>250000</v>
      </c>
      <c r="H23" s="6">
        <f t="shared" si="5"/>
        <v>0.035</v>
      </c>
      <c r="I23" s="26">
        <f t="shared" si="6"/>
        <v>-0.101059668683592</v>
      </c>
      <c r="J23" s="30">
        <f t="shared" si="7"/>
        <v>0.311330048929624</v>
      </c>
      <c r="K23" s="27">
        <f t="shared" si="8"/>
        <v>471858739.0749261</v>
      </c>
      <c r="L23" s="28">
        <f t="shared" si="9"/>
        <v>0</v>
      </c>
      <c r="M23" s="28">
        <f t="shared" si="10"/>
        <v>0</v>
      </c>
      <c r="N23" s="28">
        <f t="shared" si="11"/>
        <v>0</v>
      </c>
      <c r="O23" s="28">
        <f t="shared" si="12"/>
        <v>0</v>
      </c>
      <c r="P23" s="28">
        <f t="shared" si="13"/>
        <v>0</v>
      </c>
      <c r="Q23" s="28">
        <f t="shared" si="14"/>
        <v>0</v>
      </c>
      <c r="R23" s="28">
        <f t="shared" si="15"/>
        <v>0</v>
      </c>
      <c r="S23" s="28">
        <f t="shared" si="16"/>
        <v>0</v>
      </c>
      <c r="T23" s="28">
        <f t="shared" si="17"/>
        <v>0</v>
      </c>
      <c r="U23" s="28">
        <f t="shared" si="18"/>
        <v>0</v>
      </c>
      <c r="V23" s="28">
        <f t="shared" si="19"/>
        <v>0</v>
      </c>
      <c r="W23" s="4">
        <f t="shared" si="20"/>
        <v>471858739.0749261</v>
      </c>
      <c r="X23" s="24">
        <f t="shared" si="21"/>
        <v>0</v>
      </c>
      <c r="Y23" s="27">
        <f t="shared" si="22"/>
        <v>18141260.92507392</v>
      </c>
      <c r="Z23" s="28">
        <f t="shared" si="23"/>
        <v>0</v>
      </c>
      <c r="AA23" s="28">
        <f t="shared" si="24"/>
        <v>1914064.271159613</v>
      </c>
      <c r="AB23" s="28">
        <f t="shared" si="25"/>
        <v>4000000</v>
      </c>
      <c r="AC23" s="28">
        <f t="shared" si="26"/>
        <v>140000</v>
      </c>
      <c r="AD23" s="28">
        <f t="shared" si="27"/>
        <v>282035.55289017246</v>
      </c>
      <c r="AE23" s="28">
        <f t="shared" si="28"/>
        <v>0</v>
      </c>
      <c r="AF23" s="28">
        <f t="shared" si="29"/>
        <v>0</v>
      </c>
      <c r="AG23" s="28">
        <f t="shared" si="30"/>
        <v>0</v>
      </c>
      <c r="AH23" s="28">
        <f t="shared" si="31"/>
        <v>0</v>
      </c>
      <c r="AI23" s="28">
        <f t="shared" si="32"/>
        <v>0</v>
      </c>
      <c r="AJ23" s="28">
        <f t="shared" si="33"/>
        <v>0</v>
      </c>
      <c r="AK23" s="28">
        <f t="shared" si="34"/>
        <v>0</v>
      </c>
      <c r="AL23" s="28">
        <f t="shared" si="35"/>
        <v>0</v>
      </c>
      <c r="AM23" s="28">
        <f t="shared" si="36"/>
        <v>0</v>
      </c>
      <c r="AN23" s="28">
        <f t="shared" si="37"/>
        <v>0</v>
      </c>
      <c r="AO23" s="28">
        <f t="shared" si="38"/>
        <v>0</v>
      </c>
      <c r="AP23" s="28">
        <f t="shared" si="39"/>
        <v>0</v>
      </c>
      <c r="AQ23" s="4">
        <f t="shared" si="40"/>
        <v>22141260.92507392</v>
      </c>
      <c r="AR23" s="24">
        <f t="shared" si="41"/>
        <v>140000</v>
      </c>
      <c r="AS23" s="24">
        <f t="shared" si="42"/>
        <v>2196099.8240497857</v>
      </c>
    </row>
    <row r="24" spans="2:45" ht="12.75">
      <c r="B24" s="56">
        <f t="shared" si="4"/>
        <v>495</v>
      </c>
      <c r="C24" s="23">
        <f t="shared" si="43"/>
        <v>495000000</v>
      </c>
      <c r="D24" s="24">
        <f t="shared" si="44"/>
        <v>2415828.7710620323</v>
      </c>
      <c r="E24" s="24">
        <f t="shared" si="45"/>
        <v>-74999.99999999997</v>
      </c>
      <c r="F24" s="25">
        <f t="shared" si="46"/>
        <v>472813918.708681</v>
      </c>
      <c r="G24" s="70">
        <f t="shared" si="47"/>
        <v>250000</v>
      </c>
      <c r="H24" s="6">
        <f t="shared" si="5"/>
        <v>0.035</v>
      </c>
      <c r="I24" s="26">
        <f t="shared" si="6"/>
        <v>-0.101059668683592</v>
      </c>
      <c r="J24" s="30">
        <f t="shared" si="7"/>
        <v>0.311330048929624</v>
      </c>
      <c r="K24" s="27">
        <f t="shared" si="8"/>
        <v>472813918.708681</v>
      </c>
      <c r="L24" s="28">
        <f t="shared" si="9"/>
        <v>0</v>
      </c>
      <c r="M24" s="28">
        <f t="shared" si="10"/>
        <v>0</v>
      </c>
      <c r="N24" s="28">
        <f t="shared" si="11"/>
        <v>0</v>
      </c>
      <c r="O24" s="28">
        <f t="shared" si="12"/>
        <v>0</v>
      </c>
      <c r="P24" s="28">
        <f t="shared" si="13"/>
        <v>0</v>
      </c>
      <c r="Q24" s="28">
        <f t="shared" si="14"/>
        <v>0</v>
      </c>
      <c r="R24" s="28">
        <f t="shared" si="15"/>
        <v>0</v>
      </c>
      <c r="S24" s="28">
        <f t="shared" si="16"/>
        <v>0</v>
      </c>
      <c r="T24" s="28">
        <f t="shared" si="17"/>
        <v>0</v>
      </c>
      <c r="U24" s="28">
        <f t="shared" si="18"/>
        <v>0</v>
      </c>
      <c r="V24" s="28">
        <f t="shared" si="19"/>
        <v>0</v>
      </c>
      <c r="W24" s="4">
        <f t="shared" si="20"/>
        <v>472813918.708681</v>
      </c>
      <c r="X24" s="24">
        <f t="shared" si="21"/>
        <v>0</v>
      </c>
      <c r="Y24" s="27">
        <f t="shared" si="22"/>
        <v>17186081.291319013</v>
      </c>
      <c r="Z24" s="28">
        <f t="shared" si="23"/>
        <v>0</v>
      </c>
      <c r="AA24" s="28">
        <f t="shared" si="24"/>
        <v>1813284.3299493168</v>
      </c>
      <c r="AB24" s="28">
        <f t="shared" si="25"/>
        <v>5000000</v>
      </c>
      <c r="AC24" s="28">
        <f t="shared" si="26"/>
        <v>175000.00000000003</v>
      </c>
      <c r="AD24" s="28">
        <f t="shared" si="27"/>
        <v>352544.4411127156</v>
      </c>
      <c r="AE24" s="28">
        <f t="shared" si="28"/>
        <v>0</v>
      </c>
      <c r="AF24" s="28">
        <f t="shared" si="29"/>
        <v>0</v>
      </c>
      <c r="AG24" s="28">
        <f t="shared" si="30"/>
        <v>0</v>
      </c>
      <c r="AH24" s="28">
        <f t="shared" si="31"/>
        <v>0</v>
      </c>
      <c r="AI24" s="28">
        <f t="shared" si="32"/>
        <v>0</v>
      </c>
      <c r="AJ24" s="28">
        <f t="shared" si="33"/>
        <v>0</v>
      </c>
      <c r="AK24" s="28">
        <f t="shared" si="34"/>
        <v>0</v>
      </c>
      <c r="AL24" s="28">
        <f t="shared" si="35"/>
        <v>0</v>
      </c>
      <c r="AM24" s="28">
        <f t="shared" si="36"/>
        <v>0</v>
      </c>
      <c r="AN24" s="28">
        <f t="shared" si="37"/>
        <v>0</v>
      </c>
      <c r="AO24" s="28">
        <f t="shared" si="38"/>
        <v>0</v>
      </c>
      <c r="AP24" s="28">
        <f t="shared" si="39"/>
        <v>0</v>
      </c>
      <c r="AQ24" s="4">
        <f t="shared" si="40"/>
        <v>22186081.291319013</v>
      </c>
      <c r="AR24" s="24">
        <f t="shared" si="41"/>
        <v>175000.00000000003</v>
      </c>
      <c r="AS24" s="24">
        <f t="shared" si="42"/>
        <v>2165828.7710620323</v>
      </c>
    </row>
    <row r="25" spans="2:45" ht="12.75">
      <c r="B25" s="56">
        <f t="shared" si="4"/>
        <v>496</v>
      </c>
      <c r="C25" s="23">
        <f t="shared" si="43"/>
        <v>496000000</v>
      </c>
      <c r="D25" s="24">
        <f t="shared" si="44"/>
        <v>2385557.718074279</v>
      </c>
      <c r="E25" s="24">
        <f t="shared" si="45"/>
        <v>-39999.99999999997</v>
      </c>
      <c r="F25" s="25">
        <f t="shared" si="46"/>
        <v>473769098.3424359</v>
      </c>
      <c r="G25" s="70">
        <f t="shared" si="47"/>
        <v>250000</v>
      </c>
      <c r="H25" s="6">
        <f t="shared" si="5"/>
        <v>0.035</v>
      </c>
      <c r="I25" s="26">
        <f t="shared" si="6"/>
        <v>-0.101059668683592</v>
      </c>
      <c r="J25" s="30">
        <f t="shared" si="7"/>
        <v>0.311330048929624</v>
      </c>
      <c r="K25" s="27">
        <f t="shared" si="8"/>
        <v>473769098.3424359</v>
      </c>
      <c r="L25" s="28">
        <f t="shared" si="9"/>
        <v>0</v>
      </c>
      <c r="M25" s="28">
        <f t="shared" si="10"/>
        <v>0</v>
      </c>
      <c r="N25" s="28">
        <f t="shared" si="11"/>
        <v>0</v>
      </c>
      <c r="O25" s="28">
        <f t="shared" si="12"/>
        <v>0</v>
      </c>
      <c r="P25" s="28">
        <f t="shared" si="13"/>
        <v>0</v>
      </c>
      <c r="Q25" s="28">
        <f t="shared" si="14"/>
        <v>0</v>
      </c>
      <c r="R25" s="28">
        <f t="shared" si="15"/>
        <v>0</v>
      </c>
      <c r="S25" s="28">
        <f t="shared" si="16"/>
        <v>0</v>
      </c>
      <c r="T25" s="28">
        <f t="shared" si="17"/>
        <v>0</v>
      </c>
      <c r="U25" s="28">
        <f t="shared" si="18"/>
        <v>0</v>
      </c>
      <c r="V25" s="28">
        <f t="shared" si="19"/>
        <v>0</v>
      </c>
      <c r="W25" s="4">
        <f t="shared" si="20"/>
        <v>473769098.3424359</v>
      </c>
      <c r="X25" s="24">
        <f t="shared" si="21"/>
        <v>0</v>
      </c>
      <c r="Y25" s="27">
        <f t="shared" si="22"/>
        <v>16230901.657564104</v>
      </c>
      <c r="Z25" s="28">
        <f t="shared" si="23"/>
        <v>0</v>
      </c>
      <c r="AA25" s="28">
        <f t="shared" si="24"/>
        <v>1712504.3887390203</v>
      </c>
      <c r="AB25" s="28">
        <f t="shared" si="25"/>
        <v>6000000</v>
      </c>
      <c r="AC25" s="28">
        <f t="shared" si="26"/>
        <v>210000.00000000003</v>
      </c>
      <c r="AD25" s="28">
        <f t="shared" si="27"/>
        <v>423053.3293352587</v>
      </c>
      <c r="AE25" s="28">
        <f t="shared" si="28"/>
        <v>0</v>
      </c>
      <c r="AF25" s="28">
        <f t="shared" si="29"/>
        <v>0</v>
      </c>
      <c r="AG25" s="28">
        <f t="shared" si="30"/>
        <v>0</v>
      </c>
      <c r="AH25" s="28">
        <f t="shared" si="31"/>
        <v>0</v>
      </c>
      <c r="AI25" s="28">
        <f t="shared" si="32"/>
        <v>0</v>
      </c>
      <c r="AJ25" s="28">
        <f t="shared" si="33"/>
        <v>0</v>
      </c>
      <c r="AK25" s="28">
        <f t="shared" si="34"/>
        <v>0</v>
      </c>
      <c r="AL25" s="28">
        <f t="shared" si="35"/>
        <v>0</v>
      </c>
      <c r="AM25" s="28">
        <f t="shared" si="36"/>
        <v>0</v>
      </c>
      <c r="AN25" s="28">
        <f t="shared" si="37"/>
        <v>0</v>
      </c>
      <c r="AO25" s="28">
        <f t="shared" si="38"/>
        <v>0</v>
      </c>
      <c r="AP25" s="28">
        <f t="shared" si="39"/>
        <v>0</v>
      </c>
      <c r="AQ25" s="4">
        <f t="shared" si="40"/>
        <v>22230901.657564104</v>
      </c>
      <c r="AR25" s="24">
        <f t="shared" si="41"/>
        <v>210000.00000000003</v>
      </c>
      <c r="AS25" s="24">
        <f t="shared" si="42"/>
        <v>2135557.718074279</v>
      </c>
    </row>
    <row r="26" spans="2:45" ht="12.75">
      <c r="B26" s="56">
        <f t="shared" si="4"/>
        <v>497</v>
      </c>
      <c r="C26" s="23">
        <f t="shared" si="43"/>
        <v>497000000</v>
      </c>
      <c r="D26" s="24">
        <f t="shared" si="44"/>
        <v>2355286.6650865194</v>
      </c>
      <c r="E26" s="24">
        <f t="shared" si="45"/>
        <v>-4999.999999999971</v>
      </c>
      <c r="F26" s="25">
        <f t="shared" si="46"/>
        <v>474724277.97619087</v>
      </c>
      <c r="G26" s="70">
        <f t="shared" si="47"/>
        <v>250000</v>
      </c>
      <c r="H26" s="6">
        <f t="shared" si="5"/>
        <v>0.035</v>
      </c>
      <c r="I26" s="26">
        <f t="shared" si="6"/>
        <v>-0.101059668683592</v>
      </c>
      <c r="J26" s="30">
        <f t="shared" si="7"/>
        <v>0.311330048929624</v>
      </c>
      <c r="K26" s="27">
        <f t="shared" si="8"/>
        <v>474724277.97619087</v>
      </c>
      <c r="L26" s="28">
        <f t="shared" si="9"/>
        <v>0</v>
      </c>
      <c r="M26" s="28">
        <f t="shared" si="10"/>
        <v>0</v>
      </c>
      <c r="N26" s="28">
        <f t="shared" si="11"/>
        <v>0</v>
      </c>
      <c r="O26" s="28">
        <f t="shared" si="12"/>
        <v>0</v>
      </c>
      <c r="P26" s="28">
        <f t="shared" si="13"/>
        <v>0</v>
      </c>
      <c r="Q26" s="28">
        <f t="shared" si="14"/>
        <v>0</v>
      </c>
      <c r="R26" s="28">
        <f t="shared" si="15"/>
        <v>0</v>
      </c>
      <c r="S26" s="28">
        <f t="shared" si="16"/>
        <v>0</v>
      </c>
      <c r="T26" s="28">
        <f t="shared" si="17"/>
        <v>0</v>
      </c>
      <c r="U26" s="28">
        <f t="shared" si="18"/>
        <v>0</v>
      </c>
      <c r="V26" s="28">
        <f t="shared" si="19"/>
        <v>0</v>
      </c>
      <c r="W26" s="4">
        <f t="shared" si="20"/>
        <v>474724277.97619087</v>
      </c>
      <c r="X26" s="24">
        <f t="shared" si="21"/>
        <v>0</v>
      </c>
      <c r="Y26" s="27">
        <f t="shared" si="22"/>
        <v>15275722.023809135</v>
      </c>
      <c r="Z26" s="28">
        <f t="shared" si="23"/>
        <v>0</v>
      </c>
      <c r="AA26" s="28">
        <f t="shared" si="24"/>
        <v>1611724.4475287178</v>
      </c>
      <c r="AB26" s="28">
        <f t="shared" si="25"/>
        <v>7000000</v>
      </c>
      <c r="AC26" s="28">
        <f t="shared" si="26"/>
        <v>245000.00000000003</v>
      </c>
      <c r="AD26" s="28">
        <f t="shared" si="27"/>
        <v>493562.2175578018</v>
      </c>
      <c r="AE26" s="28">
        <f t="shared" si="28"/>
        <v>0</v>
      </c>
      <c r="AF26" s="28">
        <f t="shared" si="29"/>
        <v>0</v>
      </c>
      <c r="AG26" s="28">
        <f t="shared" si="30"/>
        <v>0</v>
      </c>
      <c r="AH26" s="28">
        <f t="shared" si="31"/>
        <v>0</v>
      </c>
      <c r="AI26" s="28">
        <f t="shared" si="32"/>
        <v>0</v>
      </c>
      <c r="AJ26" s="28">
        <f t="shared" si="33"/>
        <v>0</v>
      </c>
      <c r="AK26" s="28">
        <f t="shared" si="34"/>
        <v>0</v>
      </c>
      <c r="AL26" s="28">
        <f t="shared" si="35"/>
        <v>0</v>
      </c>
      <c r="AM26" s="28">
        <f t="shared" si="36"/>
        <v>0</v>
      </c>
      <c r="AN26" s="28">
        <f t="shared" si="37"/>
        <v>0</v>
      </c>
      <c r="AO26" s="28">
        <f t="shared" si="38"/>
        <v>0</v>
      </c>
      <c r="AP26" s="28">
        <f t="shared" si="39"/>
        <v>0</v>
      </c>
      <c r="AQ26" s="4">
        <f t="shared" si="40"/>
        <v>22275722.023809135</v>
      </c>
      <c r="AR26" s="24">
        <f t="shared" si="41"/>
        <v>245000.00000000003</v>
      </c>
      <c r="AS26" s="24">
        <f t="shared" si="42"/>
        <v>2105286.6650865194</v>
      </c>
    </row>
    <row r="27" spans="2:45" ht="12.75">
      <c r="B27" s="56">
        <f t="shared" si="4"/>
        <v>498</v>
      </c>
      <c r="C27" s="23">
        <f t="shared" si="43"/>
        <v>498000000</v>
      </c>
      <c r="D27" s="24">
        <f t="shared" si="44"/>
        <v>2325015.6120987725</v>
      </c>
      <c r="E27" s="24">
        <f t="shared" si="45"/>
        <v>30000</v>
      </c>
      <c r="F27" s="25">
        <f t="shared" si="46"/>
        <v>475679457.6099457</v>
      </c>
      <c r="G27" s="70">
        <f t="shared" si="47"/>
        <v>250000</v>
      </c>
      <c r="H27" s="6">
        <f t="shared" si="5"/>
        <v>0.035</v>
      </c>
      <c r="I27" s="26">
        <f t="shared" si="6"/>
        <v>-0.101059668683592</v>
      </c>
      <c r="J27" s="30">
        <f t="shared" si="7"/>
        <v>0.311330048929624</v>
      </c>
      <c r="K27" s="27">
        <f t="shared" si="8"/>
        <v>475679457.6099457</v>
      </c>
      <c r="L27" s="28">
        <f t="shared" si="9"/>
        <v>0</v>
      </c>
      <c r="M27" s="28">
        <f t="shared" si="10"/>
        <v>0</v>
      </c>
      <c r="N27" s="28">
        <f t="shared" si="11"/>
        <v>0</v>
      </c>
      <c r="O27" s="28">
        <f t="shared" si="12"/>
        <v>0</v>
      </c>
      <c r="P27" s="28">
        <f t="shared" si="13"/>
        <v>0</v>
      </c>
      <c r="Q27" s="28">
        <f t="shared" si="14"/>
        <v>0</v>
      </c>
      <c r="R27" s="28">
        <f t="shared" si="15"/>
        <v>0</v>
      </c>
      <c r="S27" s="28">
        <f t="shared" si="16"/>
        <v>0</v>
      </c>
      <c r="T27" s="28">
        <f t="shared" si="17"/>
        <v>0</v>
      </c>
      <c r="U27" s="28">
        <f t="shared" si="18"/>
        <v>0</v>
      </c>
      <c r="V27" s="28">
        <f t="shared" si="19"/>
        <v>0</v>
      </c>
      <c r="W27" s="4">
        <f t="shared" si="20"/>
        <v>475679457.6099457</v>
      </c>
      <c r="X27" s="24">
        <f t="shared" si="21"/>
        <v>0</v>
      </c>
      <c r="Y27" s="27">
        <f t="shared" si="22"/>
        <v>14320542.390054286</v>
      </c>
      <c r="Z27" s="28">
        <f t="shared" si="23"/>
        <v>0</v>
      </c>
      <c r="AA27" s="28">
        <f t="shared" si="24"/>
        <v>1510944.5063184276</v>
      </c>
      <c r="AB27" s="28">
        <f t="shared" si="25"/>
        <v>8000000</v>
      </c>
      <c r="AC27" s="28">
        <f t="shared" si="26"/>
        <v>280000</v>
      </c>
      <c r="AD27" s="28">
        <f t="shared" si="27"/>
        <v>564071.1057803449</v>
      </c>
      <c r="AE27" s="28">
        <f t="shared" si="28"/>
        <v>0</v>
      </c>
      <c r="AF27" s="28">
        <f t="shared" si="29"/>
        <v>0</v>
      </c>
      <c r="AG27" s="28">
        <f t="shared" si="30"/>
        <v>0</v>
      </c>
      <c r="AH27" s="28">
        <f t="shared" si="31"/>
        <v>0</v>
      </c>
      <c r="AI27" s="28">
        <f t="shared" si="32"/>
        <v>0</v>
      </c>
      <c r="AJ27" s="28">
        <f t="shared" si="33"/>
        <v>0</v>
      </c>
      <c r="AK27" s="28">
        <f t="shared" si="34"/>
        <v>0</v>
      </c>
      <c r="AL27" s="28">
        <f t="shared" si="35"/>
        <v>0</v>
      </c>
      <c r="AM27" s="28">
        <f t="shared" si="36"/>
        <v>0</v>
      </c>
      <c r="AN27" s="28">
        <f t="shared" si="37"/>
        <v>0</v>
      </c>
      <c r="AO27" s="28">
        <f t="shared" si="38"/>
        <v>0</v>
      </c>
      <c r="AP27" s="28">
        <f t="shared" si="39"/>
        <v>0</v>
      </c>
      <c r="AQ27" s="4">
        <f t="shared" si="40"/>
        <v>22320542.390054286</v>
      </c>
      <c r="AR27" s="24">
        <f t="shared" si="41"/>
        <v>280000</v>
      </c>
      <c r="AS27" s="24">
        <f t="shared" si="42"/>
        <v>2075015.6120987725</v>
      </c>
    </row>
    <row r="28" spans="2:45" ht="12.75">
      <c r="B28" s="72">
        <f t="shared" si="4"/>
        <v>499</v>
      </c>
      <c r="C28" s="68">
        <f t="shared" si="43"/>
        <v>499000000</v>
      </c>
      <c r="D28" s="69">
        <f t="shared" si="44"/>
        <v>2294744.5591110196</v>
      </c>
      <c r="E28" s="69">
        <f t="shared" si="45"/>
        <v>65000.00000000006</v>
      </c>
      <c r="F28" s="25">
        <f t="shared" si="46"/>
        <v>476634637.2437006</v>
      </c>
      <c r="G28" s="71">
        <f t="shared" si="47"/>
        <v>250000</v>
      </c>
      <c r="H28" s="6">
        <f t="shared" si="5"/>
        <v>0.035</v>
      </c>
      <c r="I28" s="26">
        <f t="shared" si="6"/>
        <v>-0.101059668683592</v>
      </c>
      <c r="J28" s="30">
        <f t="shared" si="7"/>
        <v>0.311330048929624</v>
      </c>
      <c r="K28" s="27">
        <f t="shared" si="8"/>
        <v>476634637.2437006</v>
      </c>
      <c r="L28" s="28">
        <f t="shared" si="9"/>
        <v>0</v>
      </c>
      <c r="M28" s="28">
        <f t="shared" si="10"/>
        <v>0</v>
      </c>
      <c r="N28" s="28">
        <f t="shared" si="11"/>
        <v>0</v>
      </c>
      <c r="O28" s="28">
        <f t="shared" si="12"/>
        <v>0</v>
      </c>
      <c r="P28" s="28">
        <f t="shared" si="13"/>
        <v>0</v>
      </c>
      <c r="Q28" s="28">
        <f t="shared" si="14"/>
        <v>0</v>
      </c>
      <c r="R28" s="28">
        <f t="shared" si="15"/>
        <v>0</v>
      </c>
      <c r="S28" s="28">
        <f t="shared" si="16"/>
        <v>0</v>
      </c>
      <c r="T28" s="28">
        <f t="shared" si="17"/>
        <v>0</v>
      </c>
      <c r="U28" s="28">
        <f t="shared" si="18"/>
        <v>0</v>
      </c>
      <c r="V28" s="28">
        <f t="shared" si="19"/>
        <v>0</v>
      </c>
      <c r="W28" s="4">
        <f t="shared" si="20"/>
        <v>476634637.2437006</v>
      </c>
      <c r="X28" s="24">
        <f t="shared" si="21"/>
        <v>0</v>
      </c>
      <c r="Y28" s="27">
        <f t="shared" si="22"/>
        <v>13365362.756299376</v>
      </c>
      <c r="Z28" s="28">
        <f t="shared" si="23"/>
        <v>0</v>
      </c>
      <c r="AA28" s="28">
        <f t="shared" si="24"/>
        <v>1410164.5651081314</v>
      </c>
      <c r="AB28" s="28">
        <f t="shared" si="25"/>
        <v>9000000</v>
      </c>
      <c r="AC28" s="28">
        <f t="shared" si="26"/>
        <v>315000.00000000006</v>
      </c>
      <c r="AD28" s="28">
        <f t="shared" si="27"/>
        <v>634579.994002888</v>
      </c>
      <c r="AE28" s="28">
        <f t="shared" si="28"/>
        <v>0</v>
      </c>
      <c r="AF28" s="28">
        <f t="shared" si="29"/>
        <v>0</v>
      </c>
      <c r="AG28" s="28">
        <f t="shared" si="30"/>
        <v>0</v>
      </c>
      <c r="AH28" s="28">
        <f t="shared" si="31"/>
        <v>0</v>
      </c>
      <c r="AI28" s="28">
        <f t="shared" si="32"/>
        <v>0</v>
      </c>
      <c r="AJ28" s="28">
        <f t="shared" si="33"/>
        <v>0</v>
      </c>
      <c r="AK28" s="28">
        <f t="shared" si="34"/>
        <v>0</v>
      </c>
      <c r="AL28" s="28">
        <f t="shared" si="35"/>
        <v>0</v>
      </c>
      <c r="AM28" s="28">
        <f t="shared" si="36"/>
        <v>0</v>
      </c>
      <c r="AN28" s="28">
        <f t="shared" si="37"/>
        <v>0</v>
      </c>
      <c r="AO28" s="28">
        <f t="shared" si="38"/>
        <v>0</v>
      </c>
      <c r="AP28" s="28">
        <f t="shared" si="39"/>
        <v>0</v>
      </c>
      <c r="AQ28" s="4">
        <f t="shared" si="40"/>
        <v>22365362.756299376</v>
      </c>
      <c r="AR28" s="24">
        <f t="shared" si="41"/>
        <v>315000.00000000006</v>
      </c>
      <c r="AS28" s="24">
        <f t="shared" si="42"/>
        <v>2044744.5591110194</v>
      </c>
    </row>
    <row r="29" spans="2:45" ht="12.75">
      <c r="B29" s="56">
        <f t="shared" si="4"/>
        <v>500</v>
      </c>
      <c r="C29" s="23">
        <f t="shared" si="43"/>
        <v>500000000</v>
      </c>
      <c r="D29" s="24">
        <f t="shared" si="44"/>
        <v>2014473.5061232597</v>
      </c>
      <c r="E29" s="24">
        <f t="shared" si="45"/>
        <v>350000.00000000006</v>
      </c>
      <c r="F29" s="25">
        <f t="shared" si="46"/>
        <v>477589816.8774556</v>
      </c>
      <c r="G29" s="70">
        <f t="shared" si="47"/>
        <v>0</v>
      </c>
      <c r="H29" s="6">
        <f t="shared" si="5"/>
        <v>0.035</v>
      </c>
      <c r="I29" s="26">
        <f t="shared" si="6"/>
        <v>-0.101059668683592</v>
      </c>
      <c r="J29" s="30">
        <f t="shared" si="7"/>
        <v>0.311330048929624</v>
      </c>
      <c r="K29" s="27">
        <f t="shared" si="8"/>
        <v>477589816.8774556</v>
      </c>
      <c r="L29" s="28">
        <f t="shared" si="9"/>
        <v>0</v>
      </c>
      <c r="M29" s="28">
        <f t="shared" si="10"/>
        <v>0</v>
      </c>
      <c r="N29" s="28">
        <f t="shared" si="11"/>
        <v>0</v>
      </c>
      <c r="O29" s="28">
        <f t="shared" si="12"/>
        <v>0</v>
      </c>
      <c r="P29" s="28">
        <f t="shared" si="13"/>
        <v>0</v>
      </c>
      <c r="Q29" s="28">
        <f t="shared" si="14"/>
        <v>0</v>
      </c>
      <c r="R29" s="28">
        <f t="shared" si="15"/>
        <v>0</v>
      </c>
      <c r="S29" s="28">
        <f t="shared" si="16"/>
        <v>0</v>
      </c>
      <c r="T29" s="28">
        <f t="shared" si="17"/>
        <v>0</v>
      </c>
      <c r="U29" s="28">
        <f t="shared" si="18"/>
        <v>0</v>
      </c>
      <c r="V29" s="28">
        <f t="shared" si="19"/>
        <v>0</v>
      </c>
      <c r="W29" s="4">
        <f t="shared" si="20"/>
        <v>477589816.8774556</v>
      </c>
      <c r="X29" s="24">
        <f t="shared" si="21"/>
        <v>0</v>
      </c>
      <c r="Y29" s="27">
        <f t="shared" si="22"/>
        <v>12410183.122544408</v>
      </c>
      <c r="Z29" s="28">
        <f t="shared" si="23"/>
        <v>0</v>
      </c>
      <c r="AA29" s="28">
        <f t="shared" si="24"/>
        <v>1309384.6238978286</v>
      </c>
      <c r="AB29" s="28">
        <f t="shared" si="25"/>
        <v>10000000</v>
      </c>
      <c r="AC29" s="28">
        <f t="shared" si="26"/>
        <v>350000.00000000006</v>
      </c>
      <c r="AD29" s="28">
        <f t="shared" si="27"/>
        <v>705088.8822254312</v>
      </c>
      <c r="AE29" s="28">
        <f t="shared" si="28"/>
        <v>0</v>
      </c>
      <c r="AF29" s="28">
        <f t="shared" si="29"/>
        <v>0</v>
      </c>
      <c r="AG29" s="28">
        <f t="shared" si="30"/>
        <v>0</v>
      </c>
      <c r="AH29" s="28">
        <f t="shared" si="31"/>
        <v>0</v>
      </c>
      <c r="AI29" s="28">
        <f t="shared" si="32"/>
        <v>0</v>
      </c>
      <c r="AJ29" s="28">
        <f t="shared" si="33"/>
        <v>0</v>
      </c>
      <c r="AK29" s="28">
        <f t="shared" si="34"/>
        <v>0</v>
      </c>
      <c r="AL29" s="28">
        <f t="shared" si="35"/>
        <v>0</v>
      </c>
      <c r="AM29" s="28">
        <f t="shared" si="36"/>
        <v>0</v>
      </c>
      <c r="AN29" s="28">
        <f t="shared" si="37"/>
        <v>0</v>
      </c>
      <c r="AO29" s="28">
        <f t="shared" si="38"/>
        <v>0</v>
      </c>
      <c r="AP29" s="28">
        <f t="shared" si="39"/>
        <v>0</v>
      </c>
      <c r="AQ29" s="4">
        <f t="shared" si="40"/>
        <v>22410183.122544408</v>
      </c>
      <c r="AR29" s="24">
        <f t="shared" si="41"/>
        <v>350000.00000000006</v>
      </c>
      <c r="AS29" s="24">
        <f t="shared" si="42"/>
        <v>2014473.5061232597</v>
      </c>
    </row>
    <row r="30" spans="2:45" ht="12.75">
      <c r="B30" s="56">
        <f t="shared" si="4"/>
        <v>501</v>
      </c>
      <c r="C30" s="23">
        <f t="shared" si="43"/>
        <v>501000000</v>
      </c>
      <c r="D30" s="24">
        <f t="shared" si="44"/>
        <v>1984202.4531355067</v>
      </c>
      <c r="E30" s="24">
        <f t="shared" si="45"/>
        <v>385000.00000000006</v>
      </c>
      <c r="F30" s="25">
        <f t="shared" si="46"/>
        <v>478544996.5112105</v>
      </c>
      <c r="G30" s="70">
        <f t="shared" si="47"/>
        <v>0</v>
      </c>
      <c r="H30" s="6">
        <f t="shared" si="5"/>
        <v>0.035</v>
      </c>
      <c r="I30" s="26">
        <f t="shared" si="6"/>
        <v>-0.101059668683592</v>
      </c>
      <c r="J30" s="30">
        <f t="shared" si="7"/>
        <v>0.311330048929624</v>
      </c>
      <c r="K30" s="27">
        <f t="shared" si="8"/>
        <v>478544996.5112105</v>
      </c>
      <c r="L30" s="28">
        <f t="shared" si="9"/>
        <v>0</v>
      </c>
      <c r="M30" s="28">
        <f t="shared" si="10"/>
        <v>0</v>
      </c>
      <c r="N30" s="28">
        <f t="shared" si="11"/>
        <v>0</v>
      </c>
      <c r="O30" s="28">
        <f t="shared" si="12"/>
        <v>0</v>
      </c>
      <c r="P30" s="28">
        <f t="shared" si="13"/>
        <v>0</v>
      </c>
      <c r="Q30" s="28">
        <f t="shared" si="14"/>
        <v>0</v>
      </c>
      <c r="R30" s="28">
        <f t="shared" si="15"/>
        <v>0</v>
      </c>
      <c r="S30" s="28">
        <f t="shared" si="16"/>
        <v>0</v>
      </c>
      <c r="T30" s="28">
        <f t="shared" si="17"/>
        <v>0</v>
      </c>
      <c r="U30" s="28">
        <f t="shared" si="18"/>
        <v>0</v>
      </c>
      <c r="V30" s="28">
        <f t="shared" si="19"/>
        <v>0</v>
      </c>
      <c r="W30" s="4">
        <f t="shared" si="20"/>
        <v>478544996.5112105</v>
      </c>
      <c r="X30" s="24">
        <f t="shared" si="21"/>
        <v>0</v>
      </c>
      <c r="Y30" s="27">
        <f t="shared" si="22"/>
        <v>11455003.488789499</v>
      </c>
      <c r="Z30" s="28">
        <f t="shared" si="23"/>
        <v>0</v>
      </c>
      <c r="AA30" s="28">
        <f t="shared" si="24"/>
        <v>1208604.6826875324</v>
      </c>
      <c r="AB30" s="28">
        <f t="shared" si="25"/>
        <v>11000000</v>
      </c>
      <c r="AC30" s="28">
        <f t="shared" si="26"/>
        <v>385000.00000000006</v>
      </c>
      <c r="AD30" s="28">
        <f t="shared" si="27"/>
        <v>775597.7704479742</v>
      </c>
      <c r="AE30" s="28">
        <f t="shared" si="28"/>
        <v>0</v>
      </c>
      <c r="AF30" s="28">
        <f t="shared" si="29"/>
        <v>0</v>
      </c>
      <c r="AG30" s="28">
        <f t="shared" si="30"/>
        <v>0</v>
      </c>
      <c r="AH30" s="28">
        <f t="shared" si="31"/>
        <v>0</v>
      </c>
      <c r="AI30" s="28">
        <f t="shared" si="32"/>
        <v>0</v>
      </c>
      <c r="AJ30" s="28">
        <f t="shared" si="33"/>
        <v>0</v>
      </c>
      <c r="AK30" s="28">
        <f t="shared" si="34"/>
        <v>0</v>
      </c>
      <c r="AL30" s="28">
        <f t="shared" si="35"/>
        <v>0</v>
      </c>
      <c r="AM30" s="28">
        <f t="shared" si="36"/>
        <v>0</v>
      </c>
      <c r="AN30" s="28">
        <f t="shared" si="37"/>
        <v>0</v>
      </c>
      <c r="AO30" s="28">
        <f t="shared" si="38"/>
        <v>0</v>
      </c>
      <c r="AP30" s="28">
        <f t="shared" si="39"/>
        <v>0</v>
      </c>
      <c r="AQ30" s="4">
        <f t="shared" si="40"/>
        <v>22455003.4887895</v>
      </c>
      <c r="AR30" s="24">
        <f t="shared" si="41"/>
        <v>385000.00000000006</v>
      </c>
      <c r="AS30" s="24">
        <f t="shared" si="42"/>
        <v>1984202.4531355067</v>
      </c>
    </row>
    <row r="31" spans="2:45" ht="12.75">
      <c r="B31" s="56">
        <f t="shared" si="4"/>
        <v>502</v>
      </c>
      <c r="C31" s="23">
        <f t="shared" si="43"/>
        <v>502000000</v>
      </c>
      <c r="D31" s="24">
        <f aca="true" t="shared" si="48" ref="D31:D94">(AS31-X31)+G31</f>
        <v>1953931.4001477533</v>
      </c>
      <c r="E31" s="24">
        <f aca="true" t="shared" si="49" ref="E31:E94">(X31+AR31)-G31</f>
        <v>420000.00000000006</v>
      </c>
      <c r="F31" s="25">
        <f t="shared" si="46"/>
        <v>479500176.1449654</v>
      </c>
      <c r="G31" s="70">
        <f t="shared" si="47"/>
        <v>0</v>
      </c>
      <c r="H31" s="6">
        <f t="shared" si="5"/>
        <v>0.035</v>
      </c>
      <c r="I31" s="26">
        <f t="shared" si="6"/>
        <v>-0.101059668683592</v>
      </c>
      <c r="J31" s="30">
        <f t="shared" si="7"/>
        <v>0.311330048929624</v>
      </c>
      <c r="K31" s="27">
        <f t="shared" si="8"/>
        <v>479500176.1449654</v>
      </c>
      <c r="L31" s="28">
        <f t="shared" si="9"/>
        <v>0</v>
      </c>
      <c r="M31" s="28">
        <f t="shared" si="10"/>
        <v>0</v>
      </c>
      <c r="N31" s="28">
        <f t="shared" si="11"/>
        <v>0</v>
      </c>
      <c r="O31" s="28">
        <f t="shared" si="12"/>
        <v>0</v>
      </c>
      <c r="P31" s="28">
        <f t="shared" si="13"/>
        <v>0</v>
      </c>
      <c r="Q31" s="28">
        <f t="shared" si="14"/>
        <v>0</v>
      </c>
      <c r="R31" s="28">
        <f t="shared" si="15"/>
        <v>0</v>
      </c>
      <c r="S31" s="28">
        <f t="shared" si="16"/>
        <v>0</v>
      </c>
      <c r="T31" s="28">
        <f t="shared" si="17"/>
        <v>0</v>
      </c>
      <c r="U31" s="28">
        <f t="shared" si="18"/>
        <v>0</v>
      </c>
      <c r="V31" s="28">
        <f t="shared" si="19"/>
        <v>0</v>
      </c>
      <c r="W31" s="4">
        <f t="shared" si="20"/>
        <v>479500176.1449654</v>
      </c>
      <c r="X31" s="24">
        <f t="shared" si="21"/>
        <v>0</v>
      </c>
      <c r="Y31" s="27">
        <f t="shared" si="22"/>
        <v>10499823.85503459</v>
      </c>
      <c r="Z31" s="28">
        <f t="shared" si="23"/>
        <v>0</v>
      </c>
      <c r="AA31" s="28">
        <f t="shared" si="24"/>
        <v>1107824.741477236</v>
      </c>
      <c r="AB31" s="28">
        <f t="shared" si="25"/>
        <v>12000000</v>
      </c>
      <c r="AC31" s="28">
        <f t="shared" si="26"/>
        <v>420000.00000000006</v>
      </c>
      <c r="AD31" s="28">
        <f t="shared" si="27"/>
        <v>846106.6586705174</v>
      </c>
      <c r="AE31" s="28">
        <f t="shared" si="28"/>
        <v>0</v>
      </c>
      <c r="AF31" s="28">
        <f t="shared" si="29"/>
        <v>0</v>
      </c>
      <c r="AG31" s="28">
        <f t="shared" si="30"/>
        <v>0</v>
      </c>
      <c r="AH31" s="28">
        <f t="shared" si="31"/>
        <v>0</v>
      </c>
      <c r="AI31" s="28">
        <f t="shared" si="32"/>
        <v>0</v>
      </c>
      <c r="AJ31" s="28">
        <f t="shared" si="33"/>
        <v>0</v>
      </c>
      <c r="AK31" s="28">
        <f t="shared" si="34"/>
        <v>0</v>
      </c>
      <c r="AL31" s="28">
        <f t="shared" si="35"/>
        <v>0</v>
      </c>
      <c r="AM31" s="28">
        <f t="shared" si="36"/>
        <v>0</v>
      </c>
      <c r="AN31" s="28">
        <f t="shared" si="37"/>
        <v>0</v>
      </c>
      <c r="AO31" s="28">
        <f t="shared" si="38"/>
        <v>0</v>
      </c>
      <c r="AP31" s="28">
        <f t="shared" si="39"/>
        <v>0</v>
      </c>
      <c r="AQ31" s="4">
        <f t="shared" si="40"/>
        <v>22499823.85503459</v>
      </c>
      <c r="AR31" s="24">
        <f t="shared" si="41"/>
        <v>420000.00000000006</v>
      </c>
      <c r="AS31" s="24">
        <f t="shared" si="42"/>
        <v>1953931.4001477533</v>
      </c>
    </row>
    <row r="32" spans="2:45" ht="12.75">
      <c r="B32" s="56">
        <f t="shared" si="4"/>
        <v>503</v>
      </c>
      <c r="C32" s="23">
        <f t="shared" si="43"/>
        <v>503000000</v>
      </c>
      <c r="D32" s="24">
        <f t="shared" si="48"/>
        <v>1923660.3471600064</v>
      </c>
      <c r="E32" s="24">
        <f t="shared" si="49"/>
        <v>455000.00000000006</v>
      </c>
      <c r="F32" s="25">
        <f t="shared" si="46"/>
        <v>480455355.77872026</v>
      </c>
      <c r="G32" s="70">
        <f t="shared" si="47"/>
        <v>0</v>
      </c>
      <c r="H32" s="6">
        <f t="shared" si="5"/>
        <v>0.035</v>
      </c>
      <c r="I32" s="26">
        <f t="shared" si="6"/>
        <v>-0.101059668683592</v>
      </c>
      <c r="J32" s="30">
        <f t="shared" si="7"/>
        <v>0.311330048929624</v>
      </c>
      <c r="K32" s="27">
        <f t="shared" si="8"/>
        <v>480455355.77872026</v>
      </c>
      <c r="L32" s="28">
        <f t="shared" si="9"/>
        <v>0</v>
      </c>
      <c r="M32" s="28">
        <f t="shared" si="10"/>
        <v>0</v>
      </c>
      <c r="N32" s="28">
        <f t="shared" si="11"/>
        <v>0</v>
      </c>
      <c r="O32" s="28">
        <f t="shared" si="12"/>
        <v>0</v>
      </c>
      <c r="P32" s="28">
        <f t="shared" si="13"/>
        <v>0</v>
      </c>
      <c r="Q32" s="28">
        <f t="shared" si="14"/>
        <v>0</v>
      </c>
      <c r="R32" s="28">
        <f t="shared" si="15"/>
        <v>0</v>
      </c>
      <c r="S32" s="28">
        <f t="shared" si="16"/>
        <v>0</v>
      </c>
      <c r="T32" s="28">
        <f t="shared" si="17"/>
        <v>0</v>
      </c>
      <c r="U32" s="28">
        <f t="shared" si="18"/>
        <v>0</v>
      </c>
      <c r="V32" s="28">
        <f t="shared" si="19"/>
        <v>0</v>
      </c>
      <c r="W32" s="4">
        <f t="shared" si="20"/>
        <v>480455355.77872026</v>
      </c>
      <c r="X32" s="24">
        <f t="shared" si="21"/>
        <v>0</v>
      </c>
      <c r="Y32" s="27">
        <f t="shared" si="22"/>
        <v>9544644.22127974</v>
      </c>
      <c r="Z32" s="28">
        <f t="shared" si="23"/>
        <v>0</v>
      </c>
      <c r="AA32" s="28">
        <f t="shared" si="24"/>
        <v>1007044.800266946</v>
      </c>
      <c r="AB32" s="28">
        <f t="shared" si="25"/>
        <v>13000000</v>
      </c>
      <c r="AC32" s="28">
        <f t="shared" si="26"/>
        <v>455000.00000000006</v>
      </c>
      <c r="AD32" s="28">
        <f t="shared" si="27"/>
        <v>916615.5468930604</v>
      </c>
      <c r="AE32" s="28">
        <f t="shared" si="28"/>
        <v>0</v>
      </c>
      <c r="AF32" s="28">
        <f t="shared" si="29"/>
        <v>0</v>
      </c>
      <c r="AG32" s="28">
        <f t="shared" si="30"/>
        <v>0</v>
      </c>
      <c r="AH32" s="28">
        <f t="shared" si="31"/>
        <v>0</v>
      </c>
      <c r="AI32" s="28">
        <f t="shared" si="32"/>
        <v>0</v>
      </c>
      <c r="AJ32" s="28">
        <f t="shared" si="33"/>
        <v>0</v>
      </c>
      <c r="AK32" s="28">
        <f t="shared" si="34"/>
        <v>0</v>
      </c>
      <c r="AL32" s="28">
        <f t="shared" si="35"/>
        <v>0</v>
      </c>
      <c r="AM32" s="28">
        <f t="shared" si="36"/>
        <v>0</v>
      </c>
      <c r="AN32" s="28">
        <f t="shared" si="37"/>
        <v>0</v>
      </c>
      <c r="AO32" s="28">
        <f t="shared" si="38"/>
        <v>0</v>
      </c>
      <c r="AP32" s="28">
        <f t="shared" si="39"/>
        <v>0</v>
      </c>
      <c r="AQ32" s="4">
        <f t="shared" si="40"/>
        <v>22544644.22127974</v>
      </c>
      <c r="AR32" s="24">
        <f t="shared" si="41"/>
        <v>455000.00000000006</v>
      </c>
      <c r="AS32" s="24">
        <f t="shared" si="42"/>
        <v>1923660.3471600064</v>
      </c>
    </row>
    <row r="33" spans="2:45" ht="12.75">
      <c r="B33" s="56">
        <f t="shared" si="4"/>
        <v>504</v>
      </c>
      <c r="C33" s="23">
        <f t="shared" si="43"/>
        <v>504000000</v>
      </c>
      <c r="D33" s="24">
        <f t="shared" si="48"/>
        <v>1893389.294172247</v>
      </c>
      <c r="E33" s="24">
        <f t="shared" si="49"/>
        <v>490000.00000000006</v>
      </c>
      <c r="F33" s="25">
        <f t="shared" si="46"/>
        <v>481410535.4124752</v>
      </c>
      <c r="G33" s="70">
        <f t="shared" si="47"/>
        <v>0</v>
      </c>
      <c r="H33" s="6">
        <f t="shared" si="5"/>
        <v>0.035</v>
      </c>
      <c r="I33" s="26">
        <f t="shared" si="6"/>
        <v>-0.101059668683592</v>
      </c>
      <c r="J33" s="30">
        <f t="shared" si="7"/>
        <v>0.311330048929624</v>
      </c>
      <c r="K33" s="27">
        <f t="shared" si="8"/>
        <v>481410535.4124752</v>
      </c>
      <c r="L33" s="28">
        <f t="shared" si="9"/>
        <v>0</v>
      </c>
      <c r="M33" s="28">
        <f t="shared" si="10"/>
        <v>0</v>
      </c>
      <c r="N33" s="28">
        <f t="shared" si="11"/>
        <v>0</v>
      </c>
      <c r="O33" s="28">
        <f t="shared" si="12"/>
        <v>0</v>
      </c>
      <c r="P33" s="28">
        <f t="shared" si="13"/>
        <v>0</v>
      </c>
      <c r="Q33" s="28">
        <f t="shared" si="14"/>
        <v>0</v>
      </c>
      <c r="R33" s="28">
        <f t="shared" si="15"/>
        <v>0</v>
      </c>
      <c r="S33" s="28">
        <f t="shared" si="16"/>
        <v>0</v>
      </c>
      <c r="T33" s="28">
        <f t="shared" si="17"/>
        <v>0</v>
      </c>
      <c r="U33" s="28">
        <f t="shared" si="18"/>
        <v>0</v>
      </c>
      <c r="V33" s="28">
        <f t="shared" si="19"/>
        <v>0</v>
      </c>
      <c r="W33" s="4">
        <f t="shared" si="20"/>
        <v>481410535.4124752</v>
      </c>
      <c r="X33" s="24">
        <f t="shared" si="21"/>
        <v>0</v>
      </c>
      <c r="Y33" s="27">
        <f t="shared" si="22"/>
        <v>8589464.587524772</v>
      </c>
      <c r="Z33" s="28">
        <f t="shared" si="23"/>
        <v>0</v>
      </c>
      <c r="AA33" s="28">
        <f t="shared" si="24"/>
        <v>906264.8590566433</v>
      </c>
      <c r="AB33" s="28">
        <f t="shared" si="25"/>
        <v>14000000</v>
      </c>
      <c r="AC33" s="28">
        <f t="shared" si="26"/>
        <v>490000.00000000006</v>
      </c>
      <c r="AD33" s="28">
        <f t="shared" si="27"/>
        <v>987124.4351156036</v>
      </c>
      <c r="AE33" s="28">
        <f t="shared" si="28"/>
        <v>0</v>
      </c>
      <c r="AF33" s="28">
        <f t="shared" si="29"/>
        <v>0</v>
      </c>
      <c r="AG33" s="28">
        <f t="shared" si="30"/>
        <v>0</v>
      </c>
      <c r="AH33" s="28">
        <f t="shared" si="31"/>
        <v>0</v>
      </c>
      <c r="AI33" s="28">
        <f t="shared" si="32"/>
        <v>0</v>
      </c>
      <c r="AJ33" s="28">
        <f t="shared" si="33"/>
        <v>0</v>
      </c>
      <c r="AK33" s="28">
        <f t="shared" si="34"/>
        <v>0</v>
      </c>
      <c r="AL33" s="28">
        <f t="shared" si="35"/>
        <v>0</v>
      </c>
      <c r="AM33" s="28">
        <f t="shared" si="36"/>
        <v>0</v>
      </c>
      <c r="AN33" s="28">
        <f t="shared" si="37"/>
        <v>0</v>
      </c>
      <c r="AO33" s="28">
        <f t="shared" si="38"/>
        <v>0</v>
      </c>
      <c r="AP33" s="28">
        <f t="shared" si="39"/>
        <v>0</v>
      </c>
      <c r="AQ33" s="4">
        <f t="shared" si="40"/>
        <v>22589464.58752477</v>
      </c>
      <c r="AR33" s="24">
        <f t="shared" si="41"/>
        <v>490000.00000000006</v>
      </c>
      <c r="AS33" s="24">
        <f t="shared" si="42"/>
        <v>1893389.294172247</v>
      </c>
    </row>
    <row r="34" spans="2:45" ht="12.75">
      <c r="B34" s="56">
        <f t="shared" si="4"/>
        <v>505</v>
      </c>
      <c r="C34" s="23">
        <f t="shared" si="43"/>
        <v>505000000</v>
      </c>
      <c r="D34" s="24">
        <f t="shared" si="48"/>
        <v>1863118.2411844938</v>
      </c>
      <c r="E34" s="24">
        <f t="shared" si="49"/>
        <v>525000</v>
      </c>
      <c r="F34" s="25">
        <f t="shared" si="46"/>
        <v>482365715.04623014</v>
      </c>
      <c r="G34" s="70">
        <f t="shared" si="47"/>
        <v>0</v>
      </c>
      <c r="H34" s="6">
        <f t="shared" si="5"/>
        <v>0.035</v>
      </c>
      <c r="I34" s="26">
        <f t="shared" si="6"/>
        <v>-0.101059668683592</v>
      </c>
      <c r="J34" s="30">
        <f t="shared" si="7"/>
        <v>0.311330048929624</v>
      </c>
      <c r="K34" s="27">
        <f t="shared" si="8"/>
        <v>482365715.04623014</v>
      </c>
      <c r="L34" s="28">
        <f t="shared" si="9"/>
        <v>0</v>
      </c>
      <c r="M34" s="28">
        <f t="shared" si="10"/>
        <v>0</v>
      </c>
      <c r="N34" s="28">
        <f t="shared" si="11"/>
        <v>0</v>
      </c>
      <c r="O34" s="28">
        <f t="shared" si="12"/>
        <v>0</v>
      </c>
      <c r="P34" s="28">
        <f t="shared" si="13"/>
        <v>0</v>
      </c>
      <c r="Q34" s="28">
        <f t="shared" si="14"/>
        <v>0</v>
      </c>
      <c r="R34" s="28">
        <f t="shared" si="15"/>
        <v>0</v>
      </c>
      <c r="S34" s="28">
        <f t="shared" si="16"/>
        <v>0</v>
      </c>
      <c r="T34" s="28">
        <f t="shared" si="17"/>
        <v>0</v>
      </c>
      <c r="U34" s="28">
        <f t="shared" si="18"/>
        <v>0</v>
      </c>
      <c r="V34" s="28">
        <f t="shared" si="19"/>
        <v>0</v>
      </c>
      <c r="W34" s="4">
        <f t="shared" si="20"/>
        <v>482365715.04623014</v>
      </c>
      <c r="X34" s="24">
        <f t="shared" si="21"/>
        <v>0</v>
      </c>
      <c r="Y34" s="27">
        <f t="shared" si="22"/>
        <v>7634284.953769863</v>
      </c>
      <c r="Z34" s="28">
        <f t="shared" si="23"/>
        <v>0</v>
      </c>
      <c r="AA34" s="28">
        <f t="shared" si="24"/>
        <v>805484.917846347</v>
      </c>
      <c r="AB34" s="28">
        <f t="shared" si="25"/>
        <v>15000000</v>
      </c>
      <c r="AC34" s="28">
        <f t="shared" si="26"/>
        <v>525000</v>
      </c>
      <c r="AD34" s="28">
        <f t="shared" si="27"/>
        <v>1057633.3233381468</v>
      </c>
      <c r="AE34" s="28">
        <f t="shared" si="28"/>
        <v>0</v>
      </c>
      <c r="AF34" s="28">
        <f t="shared" si="29"/>
        <v>0</v>
      </c>
      <c r="AG34" s="28">
        <f t="shared" si="30"/>
        <v>0</v>
      </c>
      <c r="AH34" s="28">
        <f t="shared" si="31"/>
        <v>0</v>
      </c>
      <c r="AI34" s="28">
        <f t="shared" si="32"/>
        <v>0</v>
      </c>
      <c r="AJ34" s="28">
        <f t="shared" si="33"/>
        <v>0</v>
      </c>
      <c r="AK34" s="28">
        <f t="shared" si="34"/>
        <v>0</v>
      </c>
      <c r="AL34" s="28">
        <f t="shared" si="35"/>
        <v>0</v>
      </c>
      <c r="AM34" s="28">
        <f t="shared" si="36"/>
        <v>0</v>
      </c>
      <c r="AN34" s="28">
        <f t="shared" si="37"/>
        <v>0</v>
      </c>
      <c r="AO34" s="28">
        <f t="shared" si="38"/>
        <v>0</v>
      </c>
      <c r="AP34" s="28">
        <f t="shared" si="39"/>
        <v>0</v>
      </c>
      <c r="AQ34" s="4">
        <f t="shared" si="40"/>
        <v>22634284.953769863</v>
      </c>
      <c r="AR34" s="24">
        <f t="shared" si="41"/>
        <v>525000</v>
      </c>
      <c r="AS34" s="24">
        <f t="shared" si="42"/>
        <v>1863118.2411844938</v>
      </c>
    </row>
    <row r="35" spans="2:45" ht="12.75">
      <c r="B35" s="56">
        <f t="shared" si="4"/>
        <v>506</v>
      </c>
      <c r="C35" s="23">
        <f t="shared" si="43"/>
        <v>506000000</v>
      </c>
      <c r="D35" s="24">
        <f t="shared" si="48"/>
        <v>2210456.2579487637</v>
      </c>
      <c r="E35" s="24">
        <f t="shared" si="49"/>
        <v>565000</v>
      </c>
      <c r="F35" s="25">
        <f t="shared" si="46"/>
        <v>479694573.93869346</v>
      </c>
      <c r="G35" s="70">
        <f t="shared" si="47"/>
        <v>0</v>
      </c>
      <c r="H35" s="6">
        <f t="shared" si="5"/>
        <v>0.04</v>
      </c>
      <c r="I35" s="26">
        <f t="shared" si="6"/>
        <v>-0.11549676420981941</v>
      </c>
      <c r="J35" s="30">
        <f t="shared" si="7"/>
        <v>0.306330048929624</v>
      </c>
      <c r="K35" s="27">
        <f t="shared" si="8"/>
        <v>479694573.93869346</v>
      </c>
      <c r="L35" s="28">
        <f t="shared" si="9"/>
        <v>0</v>
      </c>
      <c r="M35" s="28">
        <f t="shared" si="10"/>
        <v>0</v>
      </c>
      <c r="N35" s="28">
        <f t="shared" si="11"/>
        <v>0</v>
      </c>
      <c r="O35" s="28">
        <f t="shared" si="12"/>
        <v>0</v>
      </c>
      <c r="P35" s="28">
        <f t="shared" si="13"/>
        <v>0</v>
      </c>
      <c r="Q35" s="28">
        <f t="shared" si="14"/>
        <v>0</v>
      </c>
      <c r="R35" s="28">
        <f t="shared" si="15"/>
        <v>0</v>
      </c>
      <c r="S35" s="28">
        <f t="shared" si="16"/>
        <v>0</v>
      </c>
      <c r="T35" s="28">
        <f t="shared" si="17"/>
        <v>0</v>
      </c>
      <c r="U35" s="28">
        <f t="shared" si="18"/>
        <v>0</v>
      </c>
      <c r="V35" s="28">
        <f t="shared" si="19"/>
        <v>0</v>
      </c>
      <c r="W35" s="4">
        <f t="shared" si="20"/>
        <v>479694573.93869346</v>
      </c>
      <c r="X35" s="24">
        <f t="shared" si="21"/>
        <v>0</v>
      </c>
      <c r="Y35" s="27">
        <f t="shared" si="22"/>
        <v>10305426.061306536</v>
      </c>
      <c r="Z35" s="28">
        <f t="shared" si="23"/>
        <v>0</v>
      </c>
      <c r="AA35" s="28">
        <f t="shared" si="24"/>
        <v>1087314.0463880738</v>
      </c>
      <c r="AB35" s="28">
        <f t="shared" si="25"/>
        <v>15000000</v>
      </c>
      <c r="AC35" s="28">
        <f t="shared" si="26"/>
        <v>525000</v>
      </c>
      <c r="AD35" s="28">
        <f t="shared" si="27"/>
        <v>1057633.3233381468</v>
      </c>
      <c r="AE35" s="28">
        <f t="shared" si="28"/>
        <v>1000000</v>
      </c>
      <c r="AF35" s="28">
        <f t="shared" si="29"/>
        <v>40000</v>
      </c>
      <c r="AG35" s="28">
        <f t="shared" si="30"/>
        <v>65508.88822254311</v>
      </c>
      <c r="AH35" s="28">
        <f t="shared" si="31"/>
        <v>0</v>
      </c>
      <c r="AI35" s="28">
        <f t="shared" si="32"/>
        <v>0</v>
      </c>
      <c r="AJ35" s="28">
        <f t="shared" si="33"/>
        <v>0</v>
      </c>
      <c r="AK35" s="28">
        <f t="shared" si="34"/>
        <v>0</v>
      </c>
      <c r="AL35" s="28">
        <f t="shared" si="35"/>
        <v>0</v>
      </c>
      <c r="AM35" s="28">
        <f t="shared" si="36"/>
        <v>0</v>
      </c>
      <c r="AN35" s="28">
        <f t="shared" si="37"/>
        <v>0</v>
      </c>
      <c r="AO35" s="28">
        <f t="shared" si="38"/>
        <v>0</v>
      </c>
      <c r="AP35" s="28">
        <f t="shared" si="39"/>
        <v>0</v>
      </c>
      <c r="AQ35" s="4">
        <f t="shared" si="40"/>
        <v>26305426.061306536</v>
      </c>
      <c r="AR35" s="24">
        <f t="shared" si="41"/>
        <v>565000</v>
      </c>
      <c r="AS35" s="24">
        <f t="shared" si="42"/>
        <v>2210456.2579487637</v>
      </c>
    </row>
    <row r="36" spans="2:45" ht="12.75">
      <c r="B36" s="56">
        <f t="shared" si="4"/>
        <v>507</v>
      </c>
      <c r="C36" s="23">
        <f t="shared" si="43"/>
        <v>507000000</v>
      </c>
      <c r="D36" s="24">
        <f t="shared" si="48"/>
        <v>2175941.3493676353</v>
      </c>
      <c r="E36" s="24">
        <f t="shared" si="49"/>
        <v>605000</v>
      </c>
      <c r="F36" s="25">
        <f t="shared" si="46"/>
        <v>480642586.93066716</v>
      </c>
      <c r="G36" s="70">
        <f t="shared" si="47"/>
        <v>0</v>
      </c>
      <c r="H36" s="6">
        <f t="shared" si="5"/>
        <v>0.04</v>
      </c>
      <c r="I36" s="26">
        <f t="shared" si="6"/>
        <v>-0.11549676420981941</v>
      </c>
      <c r="J36" s="30">
        <f t="shared" si="7"/>
        <v>0.306330048929624</v>
      </c>
      <c r="K36" s="27">
        <f t="shared" si="8"/>
        <v>480642586.93066716</v>
      </c>
      <c r="L36" s="28">
        <f t="shared" si="9"/>
        <v>0</v>
      </c>
      <c r="M36" s="28">
        <f t="shared" si="10"/>
        <v>0</v>
      </c>
      <c r="N36" s="28">
        <f t="shared" si="11"/>
        <v>0</v>
      </c>
      <c r="O36" s="28">
        <f t="shared" si="12"/>
        <v>0</v>
      </c>
      <c r="P36" s="28">
        <f t="shared" si="13"/>
        <v>0</v>
      </c>
      <c r="Q36" s="28">
        <f t="shared" si="14"/>
        <v>0</v>
      </c>
      <c r="R36" s="28">
        <f t="shared" si="15"/>
        <v>0</v>
      </c>
      <c r="S36" s="28">
        <f t="shared" si="16"/>
        <v>0</v>
      </c>
      <c r="T36" s="28">
        <f t="shared" si="17"/>
        <v>0</v>
      </c>
      <c r="U36" s="28">
        <f t="shared" si="18"/>
        <v>0</v>
      </c>
      <c r="V36" s="28">
        <f t="shared" si="19"/>
        <v>0</v>
      </c>
      <c r="W36" s="4">
        <f t="shared" si="20"/>
        <v>480642586.93066716</v>
      </c>
      <c r="X36" s="24">
        <f t="shared" si="21"/>
        <v>0</v>
      </c>
      <c r="Y36" s="27">
        <f t="shared" si="22"/>
        <v>9357413.069332838</v>
      </c>
      <c r="Z36" s="28">
        <f t="shared" si="23"/>
        <v>0</v>
      </c>
      <c r="AA36" s="28">
        <f t="shared" si="24"/>
        <v>987290.2495844023</v>
      </c>
      <c r="AB36" s="28">
        <f t="shared" si="25"/>
        <v>15000000</v>
      </c>
      <c r="AC36" s="28">
        <f t="shared" si="26"/>
        <v>525000</v>
      </c>
      <c r="AD36" s="28">
        <f t="shared" si="27"/>
        <v>1057633.3233381468</v>
      </c>
      <c r="AE36" s="28">
        <f t="shared" si="28"/>
        <v>2000000</v>
      </c>
      <c r="AF36" s="28">
        <f t="shared" si="29"/>
        <v>80000</v>
      </c>
      <c r="AG36" s="28">
        <f t="shared" si="30"/>
        <v>131017.77644508622</v>
      </c>
      <c r="AH36" s="28">
        <f t="shared" si="31"/>
        <v>0</v>
      </c>
      <c r="AI36" s="28">
        <f t="shared" si="32"/>
        <v>0</v>
      </c>
      <c r="AJ36" s="28">
        <f t="shared" si="33"/>
        <v>0</v>
      </c>
      <c r="AK36" s="28">
        <f t="shared" si="34"/>
        <v>0</v>
      </c>
      <c r="AL36" s="28">
        <f t="shared" si="35"/>
        <v>0</v>
      </c>
      <c r="AM36" s="28">
        <f t="shared" si="36"/>
        <v>0</v>
      </c>
      <c r="AN36" s="28">
        <f t="shared" si="37"/>
        <v>0</v>
      </c>
      <c r="AO36" s="28">
        <f t="shared" si="38"/>
        <v>0</v>
      </c>
      <c r="AP36" s="28">
        <f t="shared" si="39"/>
        <v>0</v>
      </c>
      <c r="AQ36" s="4">
        <f t="shared" si="40"/>
        <v>26357413.069332838</v>
      </c>
      <c r="AR36" s="24">
        <f t="shared" si="41"/>
        <v>605000</v>
      </c>
      <c r="AS36" s="24">
        <f t="shared" si="42"/>
        <v>2175941.3493676353</v>
      </c>
    </row>
    <row r="37" spans="2:45" ht="12.75">
      <c r="B37" s="56">
        <f t="shared" si="4"/>
        <v>508</v>
      </c>
      <c r="C37" s="23">
        <f t="shared" si="43"/>
        <v>508000000</v>
      </c>
      <c r="D37" s="24">
        <f t="shared" si="48"/>
        <v>2141426.4407865065</v>
      </c>
      <c r="E37" s="24">
        <f t="shared" si="49"/>
        <v>645000</v>
      </c>
      <c r="F37" s="25">
        <f t="shared" si="46"/>
        <v>481590599.92264086</v>
      </c>
      <c r="G37" s="70">
        <f t="shared" si="47"/>
        <v>0</v>
      </c>
      <c r="H37" s="6">
        <f t="shared" si="5"/>
        <v>0.04</v>
      </c>
      <c r="I37" s="26">
        <f t="shared" si="6"/>
        <v>-0.11549676420981941</v>
      </c>
      <c r="J37" s="30">
        <f t="shared" si="7"/>
        <v>0.306330048929624</v>
      </c>
      <c r="K37" s="27">
        <f t="shared" si="8"/>
        <v>481590599.92264086</v>
      </c>
      <c r="L37" s="28">
        <f t="shared" si="9"/>
        <v>0</v>
      </c>
      <c r="M37" s="28">
        <f t="shared" si="10"/>
        <v>0</v>
      </c>
      <c r="N37" s="28">
        <f t="shared" si="11"/>
        <v>0</v>
      </c>
      <c r="O37" s="28">
        <f t="shared" si="12"/>
        <v>0</v>
      </c>
      <c r="P37" s="28">
        <f t="shared" si="13"/>
        <v>0</v>
      </c>
      <c r="Q37" s="28">
        <f t="shared" si="14"/>
        <v>0</v>
      </c>
      <c r="R37" s="28">
        <f t="shared" si="15"/>
        <v>0</v>
      </c>
      <c r="S37" s="28">
        <f t="shared" si="16"/>
        <v>0</v>
      </c>
      <c r="T37" s="28">
        <f t="shared" si="17"/>
        <v>0</v>
      </c>
      <c r="U37" s="28">
        <f t="shared" si="18"/>
        <v>0</v>
      </c>
      <c r="V37" s="28">
        <f t="shared" si="19"/>
        <v>0</v>
      </c>
      <c r="W37" s="4">
        <f t="shared" si="20"/>
        <v>481590599.92264086</v>
      </c>
      <c r="X37" s="24">
        <f t="shared" si="21"/>
        <v>0</v>
      </c>
      <c r="Y37" s="27">
        <f t="shared" si="22"/>
        <v>8409400.07735914</v>
      </c>
      <c r="Z37" s="28">
        <f t="shared" si="23"/>
        <v>0</v>
      </c>
      <c r="AA37" s="28">
        <f t="shared" si="24"/>
        <v>887266.4527807307</v>
      </c>
      <c r="AB37" s="28">
        <f t="shared" si="25"/>
        <v>15000000</v>
      </c>
      <c r="AC37" s="28">
        <f t="shared" si="26"/>
        <v>525000</v>
      </c>
      <c r="AD37" s="28">
        <f t="shared" si="27"/>
        <v>1057633.3233381468</v>
      </c>
      <c r="AE37" s="28">
        <f t="shared" si="28"/>
        <v>3000000</v>
      </c>
      <c r="AF37" s="28">
        <f t="shared" si="29"/>
        <v>120000</v>
      </c>
      <c r="AG37" s="28">
        <f t="shared" si="30"/>
        <v>196526.66466762932</v>
      </c>
      <c r="AH37" s="28">
        <f t="shared" si="31"/>
        <v>0</v>
      </c>
      <c r="AI37" s="28">
        <f t="shared" si="32"/>
        <v>0</v>
      </c>
      <c r="AJ37" s="28">
        <f t="shared" si="33"/>
        <v>0</v>
      </c>
      <c r="AK37" s="28">
        <f t="shared" si="34"/>
        <v>0</v>
      </c>
      <c r="AL37" s="28">
        <f t="shared" si="35"/>
        <v>0</v>
      </c>
      <c r="AM37" s="28">
        <f t="shared" si="36"/>
        <v>0</v>
      </c>
      <c r="AN37" s="28">
        <f t="shared" si="37"/>
        <v>0</v>
      </c>
      <c r="AO37" s="28">
        <f t="shared" si="38"/>
        <v>0</v>
      </c>
      <c r="AP37" s="28">
        <f t="shared" si="39"/>
        <v>0</v>
      </c>
      <c r="AQ37" s="4">
        <f t="shared" si="40"/>
        <v>26409400.07735914</v>
      </c>
      <c r="AR37" s="24">
        <f t="shared" si="41"/>
        <v>645000</v>
      </c>
      <c r="AS37" s="24">
        <f t="shared" si="42"/>
        <v>2141426.4407865065</v>
      </c>
    </row>
    <row r="38" spans="2:45" ht="12.75">
      <c r="B38" s="56">
        <f t="shared" si="4"/>
        <v>509</v>
      </c>
      <c r="C38" s="23">
        <f t="shared" si="43"/>
        <v>509000000</v>
      </c>
      <c r="D38" s="24">
        <f t="shared" si="48"/>
        <v>2106911.532205378</v>
      </c>
      <c r="E38" s="24">
        <f t="shared" si="49"/>
        <v>685000</v>
      </c>
      <c r="F38" s="25">
        <f t="shared" si="46"/>
        <v>482538612.91461456</v>
      </c>
      <c r="G38" s="70">
        <f t="shared" si="47"/>
        <v>0</v>
      </c>
      <c r="H38" s="6">
        <f t="shared" si="5"/>
        <v>0.04</v>
      </c>
      <c r="I38" s="26">
        <f t="shared" si="6"/>
        <v>-0.11549676420981941</v>
      </c>
      <c r="J38" s="30">
        <f t="shared" si="7"/>
        <v>0.306330048929624</v>
      </c>
      <c r="K38" s="27">
        <f t="shared" si="8"/>
        <v>482538612.91461456</v>
      </c>
      <c r="L38" s="28">
        <f t="shared" si="9"/>
        <v>0</v>
      </c>
      <c r="M38" s="28">
        <f t="shared" si="10"/>
        <v>0</v>
      </c>
      <c r="N38" s="28">
        <f t="shared" si="11"/>
        <v>0</v>
      </c>
      <c r="O38" s="28">
        <f t="shared" si="12"/>
        <v>0</v>
      </c>
      <c r="P38" s="28">
        <f t="shared" si="13"/>
        <v>0</v>
      </c>
      <c r="Q38" s="28">
        <f t="shared" si="14"/>
        <v>0</v>
      </c>
      <c r="R38" s="28">
        <f t="shared" si="15"/>
        <v>0</v>
      </c>
      <c r="S38" s="28">
        <f t="shared" si="16"/>
        <v>0</v>
      </c>
      <c r="T38" s="28">
        <f t="shared" si="17"/>
        <v>0</v>
      </c>
      <c r="U38" s="28">
        <f t="shared" si="18"/>
        <v>0</v>
      </c>
      <c r="V38" s="28">
        <f t="shared" si="19"/>
        <v>0</v>
      </c>
      <c r="W38" s="4">
        <f t="shared" si="20"/>
        <v>482538612.91461456</v>
      </c>
      <c r="X38" s="24">
        <f t="shared" si="21"/>
        <v>0</v>
      </c>
      <c r="Y38" s="27">
        <f t="shared" si="22"/>
        <v>7461387.085385442</v>
      </c>
      <c r="Z38" s="28">
        <f t="shared" si="23"/>
        <v>0</v>
      </c>
      <c r="AA38" s="28">
        <f t="shared" si="24"/>
        <v>787242.6559770592</v>
      </c>
      <c r="AB38" s="28">
        <f t="shared" si="25"/>
        <v>15000000</v>
      </c>
      <c r="AC38" s="28">
        <f t="shared" si="26"/>
        <v>525000</v>
      </c>
      <c r="AD38" s="28">
        <f t="shared" si="27"/>
        <v>1057633.3233381468</v>
      </c>
      <c r="AE38" s="28">
        <f t="shared" si="28"/>
        <v>4000000</v>
      </c>
      <c r="AF38" s="28">
        <f t="shared" si="29"/>
        <v>160000</v>
      </c>
      <c r="AG38" s="28">
        <f t="shared" si="30"/>
        <v>262035.55289017243</v>
      </c>
      <c r="AH38" s="28">
        <f t="shared" si="31"/>
        <v>0</v>
      </c>
      <c r="AI38" s="28">
        <f t="shared" si="32"/>
        <v>0</v>
      </c>
      <c r="AJ38" s="28">
        <f t="shared" si="33"/>
        <v>0</v>
      </c>
      <c r="AK38" s="28">
        <f t="shared" si="34"/>
        <v>0</v>
      </c>
      <c r="AL38" s="28">
        <f t="shared" si="35"/>
        <v>0</v>
      </c>
      <c r="AM38" s="28">
        <f t="shared" si="36"/>
        <v>0</v>
      </c>
      <c r="AN38" s="28">
        <f t="shared" si="37"/>
        <v>0</v>
      </c>
      <c r="AO38" s="28">
        <f t="shared" si="38"/>
        <v>0</v>
      </c>
      <c r="AP38" s="28">
        <f t="shared" si="39"/>
        <v>0</v>
      </c>
      <c r="AQ38" s="4">
        <f t="shared" si="40"/>
        <v>26461387.08538544</v>
      </c>
      <c r="AR38" s="24">
        <f t="shared" si="41"/>
        <v>685000</v>
      </c>
      <c r="AS38" s="24">
        <f t="shared" si="42"/>
        <v>2106911.532205378</v>
      </c>
    </row>
    <row r="39" spans="2:45" ht="12.75">
      <c r="B39" s="56">
        <f t="shared" si="4"/>
        <v>510</v>
      </c>
      <c r="C39" s="23">
        <f t="shared" si="43"/>
        <v>510000000</v>
      </c>
      <c r="D39" s="24">
        <f t="shared" si="48"/>
        <v>2072396.62362425</v>
      </c>
      <c r="E39" s="24">
        <f t="shared" si="49"/>
        <v>725000</v>
      </c>
      <c r="F39" s="25">
        <f t="shared" si="46"/>
        <v>483486625.90658826</v>
      </c>
      <c r="G39" s="70">
        <f t="shared" si="47"/>
        <v>0</v>
      </c>
      <c r="H39" s="6">
        <f t="shared" si="5"/>
        <v>0.04</v>
      </c>
      <c r="I39" s="26">
        <f t="shared" si="6"/>
        <v>-0.11549676420981941</v>
      </c>
      <c r="J39" s="30">
        <f t="shared" si="7"/>
        <v>0.306330048929624</v>
      </c>
      <c r="K39" s="27">
        <f t="shared" si="8"/>
        <v>483486625.90658826</v>
      </c>
      <c r="L39" s="28">
        <f t="shared" si="9"/>
        <v>0</v>
      </c>
      <c r="M39" s="28">
        <f t="shared" si="10"/>
        <v>0</v>
      </c>
      <c r="N39" s="28">
        <f t="shared" si="11"/>
        <v>0</v>
      </c>
      <c r="O39" s="28">
        <f t="shared" si="12"/>
        <v>0</v>
      </c>
      <c r="P39" s="28">
        <f t="shared" si="13"/>
        <v>0</v>
      </c>
      <c r="Q39" s="28">
        <f t="shared" si="14"/>
        <v>0</v>
      </c>
      <c r="R39" s="28">
        <f t="shared" si="15"/>
        <v>0</v>
      </c>
      <c r="S39" s="28">
        <f t="shared" si="16"/>
        <v>0</v>
      </c>
      <c r="T39" s="28">
        <f t="shared" si="17"/>
        <v>0</v>
      </c>
      <c r="U39" s="28">
        <f t="shared" si="18"/>
        <v>0</v>
      </c>
      <c r="V39" s="28">
        <f t="shared" si="19"/>
        <v>0</v>
      </c>
      <c r="W39" s="4">
        <f t="shared" si="20"/>
        <v>483486625.90658826</v>
      </c>
      <c r="X39" s="24">
        <f t="shared" si="21"/>
        <v>0</v>
      </c>
      <c r="Y39" s="27">
        <f t="shared" si="22"/>
        <v>6513374.093411744</v>
      </c>
      <c r="Z39" s="28">
        <f t="shared" si="23"/>
        <v>0</v>
      </c>
      <c r="AA39" s="28">
        <f t="shared" si="24"/>
        <v>687218.8591733876</v>
      </c>
      <c r="AB39" s="28">
        <f t="shared" si="25"/>
        <v>15000000</v>
      </c>
      <c r="AC39" s="28">
        <f t="shared" si="26"/>
        <v>525000</v>
      </c>
      <c r="AD39" s="28">
        <f t="shared" si="27"/>
        <v>1057633.3233381468</v>
      </c>
      <c r="AE39" s="28">
        <f t="shared" si="28"/>
        <v>5000000</v>
      </c>
      <c r="AF39" s="28">
        <f t="shared" si="29"/>
        <v>200000</v>
      </c>
      <c r="AG39" s="28">
        <f t="shared" si="30"/>
        <v>327544.4411127156</v>
      </c>
      <c r="AH39" s="28">
        <f t="shared" si="31"/>
        <v>0</v>
      </c>
      <c r="AI39" s="28">
        <f t="shared" si="32"/>
        <v>0</v>
      </c>
      <c r="AJ39" s="28">
        <f t="shared" si="33"/>
        <v>0</v>
      </c>
      <c r="AK39" s="28">
        <f t="shared" si="34"/>
        <v>0</v>
      </c>
      <c r="AL39" s="28">
        <f t="shared" si="35"/>
        <v>0</v>
      </c>
      <c r="AM39" s="28">
        <f t="shared" si="36"/>
        <v>0</v>
      </c>
      <c r="AN39" s="28">
        <f t="shared" si="37"/>
        <v>0</v>
      </c>
      <c r="AO39" s="28">
        <f t="shared" si="38"/>
        <v>0</v>
      </c>
      <c r="AP39" s="28">
        <f t="shared" si="39"/>
        <v>0</v>
      </c>
      <c r="AQ39" s="4">
        <f t="shared" si="40"/>
        <v>26513374.093411744</v>
      </c>
      <c r="AR39" s="24">
        <f t="shared" si="41"/>
        <v>725000</v>
      </c>
      <c r="AS39" s="24">
        <f t="shared" si="42"/>
        <v>2072396.62362425</v>
      </c>
    </row>
    <row r="40" spans="2:45" ht="12.75">
      <c r="B40" s="56">
        <f t="shared" si="4"/>
        <v>511</v>
      </c>
      <c r="C40" s="23">
        <f t="shared" si="43"/>
        <v>511000000</v>
      </c>
      <c r="D40" s="24">
        <f t="shared" si="48"/>
        <v>2037881.7150431152</v>
      </c>
      <c r="E40" s="24">
        <f t="shared" si="49"/>
        <v>765000</v>
      </c>
      <c r="F40" s="25">
        <f t="shared" si="46"/>
        <v>484434638.898562</v>
      </c>
      <c r="G40" s="70">
        <f t="shared" si="47"/>
        <v>0</v>
      </c>
      <c r="H40" s="6">
        <f t="shared" si="5"/>
        <v>0.04</v>
      </c>
      <c r="I40" s="26">
        <f t="shared" si="6"/>
        <v>-0.11549676420981941</v>
      </c>
      <c r="J40" s="30">
        <f t="shared" si="7"/>
        <v>0.306330048929624</v>
      </c>
      <c r="K40" s="27">
        <f t="shared" si="8"/>
        <v>484434638.898562</v>
      </c>
      <c r="L40" s="28">
        <f t="shared" si="9"/>
        <v>0</v>
      </c>
      <c r="M40" s="28">
        <f t="shared" si="10"/>
        <v>0</v>
      </c>
      <c r="N40" s="28">
        <f t="shared" si="11"/>
        <v>0</v>
      </c>
      <c r="O40" s="28">
        <f t="shared" si="12"/>
        <v>0</v>
      </c>
      <c r="P40" s="28">
        <f t="shared" si="13"/>
        <v>0</v>
      </c>
      <c r="Q40" s="28">
        <f t="shared" si="14"/>
        <v>0</v>
      </c>
      <c r="R40" s="28">
        <f t="shared" si="15"/>
        <v>0</v>
      </c>
      <c r="S40" s="28">
        <f t="shared" si="16"/>
        <v>0</v>
      </c>
      <c r="T40" s="28">
        <f t="shared" si="17"/>
        <v>0</v>
      </c>
      <c r="U40" s="28">
        <f t="shared" si="18"/>
        <v>0</v>
      </c>
      <c r="V40" s="28">
        <f t="shared" si="19"/>
        <v>0</v>
      </c>
      <c r="W40" s="4">
        <f t="shared" si="20"/>
        <v>484434638.898562</v>
      </c>
      <c r="X40" s="24">
        <f t="shared" si="21"/>
        <v>0</v>
      </c>
      <c r="Y40" s="27">
        <f t="shared" si="22"/>
        <v>5565361.101437986</v>
      </c>
      <c r="Z40" s="28">
        <f t="shared" si="23"/>
        <v>0</v>
      </c>
      <c r="AA40" s="28">
        <f t="shared" si="24"/>
        <v>587195.0623697097</v>
      </c>
      <c r="AB40" s="28">
        <f t="shared" si="25"/>
        <v>15000000</v>
      </c>
      <c r="AC40" s="28">
        <f t="shared" si="26"/>
        <v>525000</v>
      </c>
      <c r="AD40" s="28">
        <f t="shared" si="27"/>
        <v>1057633.3233381468</v>
      </c>
      <c r="AE40" s="28">
        <f t="shared" si="28"/>
        <v>6000000</v>
      </c>
      <c r="AF40" s="28">
        <f t="shared" si="29"/>
        <v>240000</v>
      </c>
      <c r="AG40" s="28">
        <f t="shared" si="30"/>
        <v>393053.32933525863</v>
      </c>
      <c r="AH40" s="28">
        <f t="shared" si="31"/>
        <v>0</v>
      </c>
      <c r="AI40" s="28">
        <f t="shared" si="32"/>
        <v>0</v>
      </c>
      <c r="AJ40" s="28">
        <f t="shared" si="33"/>
        <v>0</v>
      </c>
      <c r="AK40" s="28">
        <f t="shared" si="34"/>
        <v>0</v>
      </c>
      <c r="AL40" s="28">
        <f t="shared" si="35"/>
        <v>0</v>
      </c>
      <c r="AM40" s="28">
        <f t="shared" si="36"/>
        <v>0</v>
      </c>
      <c r="AN40" s="28">
        <f t="shared" si="37"/>
        <v>0</v>
      </c>
      <c r="AO40" s="28">
        <f t="shared" si="38"/>
        <v>0</v>
      </c>
      <c r="AP40" s="28">
        <f t="shared" si="39"/>
        <v>0</v>
      </c>
      <c r="AQ40" s="4">
        <f t="shared" si="40"/>
        <v>26565361.101437986</v>
      </c>
      <c r="AR40" s="24">
        <f t="shared" si="41"/>
        <v>765000</v>
      </c>
      <c r="AS40" s="24">
        <f t="shared" si="42"/>
        <v>2037881.7150431152</v>
      </c>
    </row>
    <row r="41" spans="2:45" ht="12.75">
      <c r="B41" s="56">
        <f t="shared" si="4"/>
        <v>512</v>
      </c>
      <c r="C41" s="23">
        <f t="shared" si="43"/>
        <v>512000000</v>
      </c>
      <c r="D41" s="24">
        <f t="shared" si="48"/>
        <v>2003366.8064619931</v>
      </c>
      <c r="E41" s="24">
        <f t="shared" si="49"/>
        <v>805000</v>
      </c>
      <c r="F41" s="25">
        <f t="shared" si="46"/>
        <v>485382651.89053565</v>
      </c>
      <c r="G41" s="70">
        <f t="shared" si="47"/>
        <v>0</v>
      </c>
      <c r="H41" s="6">
        <f t="shared" si="5"/>
        <v>0.04</v>
      </c>
      <c r="I41" s="26">
        <f t="shared" si="6"/>
        <v>-0.11549676420981941</v>
      </c>
      <c r="J41" s="30">
        <f t="shared" si="7"/>
        <v>0.306330048929624</v>
      </c>
      <c r="K41" s="27">
        <f t="shared" si="8"/>
        <v>485382651.89053565</v>
      </c>
      <c r="L41" s="28">
        <f t="shared" si="9"/>
        <v>0</v>
      </c>
      <c r="M41" s="28">
        <f t="shared" si="10"/>
        <v>0</v>
      </c>
      <c r="N41" s="28">
        <f t="shared" si="11"/>
        <v>0</v>
      </c>
      <c r="O41" s="28">
        <f t="shared" si="12"/>
        <v>0</v>
      </c>
      <c r="P41" s="28">
        <f t="shared" si="13"/>
        <v>0</v>
      </c>
      <c r="Q41" s="28">
        <f t="shared" si="14"/>
        <v>0</v>
      </c>
      <c r="R41" s="28">
        <f t="shared" si="15"/>
        <v>0</v>
      </c>
      <c r="S41" s="28">
        <f t="shared" si="16"/>
        <v>0</v>
      </c>
      <c r="T41" s="28">
        <f t="shared" si="17"/>
        <v>0</v>
      </c>
      <c r="U41" s="28">
        <f t="shared" si="18"/>
        <v>0</v>
      </c>
      <c r="V41" s="28">
        <f t="shared" si="19"/>
        <v>0</v>
      </c>
      <c r="W41" s="4">
        <f t="shared" si="20"/>
        <v>485382651.89053565</v>
      </c>
      <c r="X41" s="24">
        <f t="shared" si="21"/>
        <v>0</v>
      </c>
      <c r="Y41" s="27">
        <f t="shared" si="22"/>
        <v>4617348.109464347</v>
      </c>
      <c r="Z41" s="28">
        <f t="shared" si="23"/>
        <v>0</v>
      </c>
      <c r="AA41" s="28">
        <f t="shared" si="24"/>
        <v>487171.2655660445</v>
      </c>
      <c r="AB41" s="28">
        <f t="shared" si="25"/>
        <v>15000000</v>
      </c>
      <c r="AC41" s="28">
        <f t="shared" si="26"/>
        <v>525000</v>
      </c>
      <c r="AD41" s="28">
        <f t="shared" si="27"/>
        <v>1057633.3233381468</v>
      </c>
      <c r="AE41" s="28">
        <f t="shared" si="28"/>
        <v>7000000</v>
      </c>
      <c r="AF41" s="28">
        <f t="shared" si="29"/>
        <v>280000</v>
      </c>
      <c r="AG41" s="28">
        <f t="shared" si="30"/>
        <v>458562.21755780175</v>
      </c>
      <c r="AH41" s="28">
        <f t="shared" si="31"/>
        <v>0</v>
      </c>
      <c r="AI41" s="28">
        <f t="shared" si="32"/>
        <v>0</v>
      </c>
      <c r="AJ41" s="28">
        <f t="shared" si="33"/>
        <v>0</v>
      </c>
      <c r="AK41" s="28">
        <f t="shared" si="34"/>
        <v>0</v>
      </c>
      <c r="AL41" s="28">
        <f t="shared" si="35"/>
        <v>0</v>
      </c>
      <c r="AM41" s="28">
        <f t="shared" si="36"/>
        <v>0</v>
      </c>
      <c r="AN41" s="28">
        <f t="shared" si="37"/>
        <v>0</v>
      </c>
      <c r="AO41" s="28">
        <f t="shared" si="38"/>
        <v>0</v>
      </c>
      <c r="AP41" s="28">
        <f t="shared" si="39"/>
        <v>0</v>
      </c>
      <c r="AQ41" s="4">
        <f t="shared" si="40"/>
        <v>26617348.109464347</v>
      </c>
      <c r="AR41" s="24">
        <f t="shared" si="41"/>
        <v>805000</v>
      </c>
      <c r="AS41" s="24">
        <f t="shared" si="42"/>
        <v>2003366.8064619931</v>
      </c>
    </row>
    <row r="42" spans="2:45" ht="12.75">
      <c r="B42" s="56">
        <f t="shared" si="4"/>
        <v>513</v>
      </c>
      <c r="C42" s="23">
        <f t="shared" si="43"/>
        <v>513000000</v>
      </c>
      <c r="D42" s="24">
        <f t="shared" si="48"/>
        <v>1968851.8978808583</v>
      </c>
      <c r="E42" s="24">
        <f t="shared" si="49"/>
        <v>845000</v>
      </c>
      <c r="F42" s="25">
        <f t="shared" si="46"/>
        <v>486330664.8825094</v>
      </c>
      <c r="G42" s="70">
        <f t="shared" si="47"/>
        <v>0</v>
      </c>
      <c r="H42" s="6">
        <f t="shared" si="5"/>
        <v>0.04</v>
      </c>
      <c r="I42" s="26">
        <f t="shared" si="6"/>
        <v>-0.11549676420981941</v>
      </c>
      <c r="J42" s="30">
        <f t="shared" si="7"/>
        <v>0.306330048929624</v>
      </c>
      <c r="K42" s="27">
        <f t="shared" si="8"/>
        <v>486330664.8825094</v>
      </c>
      <c r="L42" s="28">
        <f t="shared" si="9"/>
        <v>0</v>
      </c>
      <c r="M42" s="28">
        <f t="shared" si="10"/>
        <v>0</v>
      </c>
      <c r="N42" s="28">
        <f t="shared" si="11"/>
        <v>0</v>
      </c>
      <c r="O42" s="28">
        <f t="shared" si="12"/>
        <v>0</v>
      </c>
      <c r="P42" s="28">
        <f t="shared" si="13"/>
        <v>0</v>
      </c>
      <c r="Q42" s="28">
        <f t="shared" si="14"/>
        <v>0</v>
      </c>
      <c r="R42" s="28">
        <f t="shared" si="15"/>
        <v>0</v>
      </c>
      <c r="S42" s="28">
        <f t="shared" si="16"/>
        <v>0</v>
      </c>
      <c r="T42" s="28">
        <f t="shared" si="17"/>
        <v>0</v>
      </c>
      <c r="U42" s="28">
        <f t="shared" si="18"/>
        <v>0</v>
      </c>
      <c r="V42" s="28">
        <f t="shared" si="19"/>
        <v>0</v>
      </c>
      <c r="W42" s="4">
        <f t="shared" si="20"/>
        <v>486330664.8825094</v>
      </c>
      <c r="X42" s="24">
        <f t="shared" si="21"/>
        <v>0</v>
      </c>
      <c r="Y42" s="27">
        <f t="shared" si="22"/>
        <v>3669335.1174905896</v>
      </c>
      <c r="Z42" s="28">
        <f t="shared" si="23"/>
        <v>0</v>
      </c>
      <c r="AA42" s="28">
        <f t="shared" si="24"/>
        <v>387147.4687623666</v>
      </c>
      <c r="AB42" s="28">
        <f t="shared" si="25"/>
        <v>15000000</v>
      </c>
      <c r="AC42" s="28">
        <f t="shared" si="26"/>
        <v>525000</v>
      </c>
      <c r="AD42" s="28">
        <f t="shared" si="27"/>
        <v>1057633.3233381468</v>
      </c>
      <c r="AE42" s="28">
        <f t="shared" si="28"/>
        <v>8000000</v>
      </c>
      <c r="AF42" s="28">
        <f t="shared" si="29"/>
        <v>320000</v>
      </c>
      <c r="AG42" s="28">
        <f t="shared" si="30"/>
        <v>524071.10578034486</v>
      </c>
      <c r="AH42" s="28">
        <f t="shared" si="31"/>
        <v>0</v>
      </c>
      <c r="AI42" s="28">
        <f t="shared" si="32"/>
        <v>0</v>
      </c>
      <c r="AJ42" s="28">
        <f t="shared" si="33"/>
        <v>0</v>
      </c>
      <c r="AK42" s="28">
        <f t="shared" si="34"/>
        <v>0</v>
      </c>
      <c r="AL42" s="28">
        <f t="shared" si="35"/>
        <v>0</v>
      </c>
      <c r="AM42" s="28">
        <f t="shared" si="36"/>
        <v>0</v>
      </c>
      <c r="AN42" s="28">
        <f t="shared" si="37"/>
        <v>0</v>
      </c>
      <c r="AO42" s="28">
        <f t="shared" si="38"/>
        <v>0</v>
      </c>
      <c r="AP42" s="28">
        <f t="shared" si="39"/>
        <v>0</v>
      </c>
      <c r="AQ42" s="4">
        <f t="shared" si="40"/>
        <v>26669335.11749059</v>
      </c>
      <c r="AR42" s="24">
        <f t="shared" si="41"/>
        <v>845000</v>
      </c>
      <c r="AS42" s="24">
        <f t="shared" si="42"/>
        <v>1968851.8978808583</v>
      </c>
    </row>
    <row r="43" spans="2:45" ht="12.75">
      <c r="B43" s="56">
        <f t="shared" si="4"/>
        <v>514</v>
      </c>
      <c r="C43" s="23">
        <f t="shared" si="43"/>
        <v>514000000</v>
      </c>
      <c r="D43" s="24">
        <f t="shared" si="48"/>
        <v>1934336.98929973</v>
      </c>
      <c r="E43" s="24">
        <f t="shared" si="49"/>
        <v>885000</v>
      </c>
      <c r="F43" s="25">
        <f t="shared" si="46"/>
        <v>487278677.8744831</v>
      </c>
      <c r="G43" s="70">
        <f t="shared" si="47"/>
        <v>0</v>
      </c>
      <c r="H43" s="6">
        <f t="shared" si="5"/>
        <v>0.04</v>
      </c>
      <c r="I43" s="26">
        <f t="shared" si="6"/>
        <v>-0.11549676420981941</v>
      </c>
      <c r="J43" s="30">
        <f t="shared" si="7"/>
        <v>0.306330048929624</v>
      </c>
      <c r="K43" s="27">
        <f t="shared" si="8"/>
        <v>487278677.8744831</v>
      </c>
      <c r="L43" s="28">
        <f t="shared" si="9"/>
        <v>0</v>
      </c>
      <c r="M43" s="28">
        <f t="shared" si="10"/>
        <v>0</v>
      </c>
      <c r="N43" s="28">
        <f t="shared" si="11"/>
        <v>0</v>
      </c>
      <c r="O43" s="28">
        <f t="shared" si="12"/>
        <v>0</v>
      </c>
      <c r="P43" s="28">
        <f t="shared" si="13"/>
        <v>0</v>
      </c>
      <c r="Q43" s="28">
        <f t="shared" si="14"/>
        <v>0</v>
      </c>
      <c r="R43" s="28">
        <f t="shared" si="15"/>
        <v>0</v>
      </c>
      <c r="S43" s="28">
        <f t="shared" si="16"/>
        <v>0</v>
      </c>
      <c r="T43" s="28">
        <f t="shared" si="17"/>
        <v>0</v>
      </c>
      <c r="U43" s="28">
        <f t="shared" si="18"/>
        <v>0</v>
      </c>
      <c r="V43" s="28">
        <f t="shared" si="19"/>
        <v>0</v>
      </c>
      <c r="W43" s="4">
        <f t="shared" si="20"/>
        <v>487278677.8744831</v>
      </c>
      <c r="X43" s="24">
        <f t="shared" si="21"/>
        <v>0</v>
      </c>
      <c r="Y43" s="27">
        <f t="shared" si="22"/>
        <v>2721322.1255168915</v>
      </c>
      <c r="Z43" s="28">
        <f t="shared" si="23"/>
        <v>0</v>
      </c>
      <c r="AA43" s="28">
        <f t="shared" si="24"/>
        <v>287123.6719586951</v>
      </c>
      <c r="AB43" s="28">
        <f t="shared" si="25"/>
        <v>15000000</v>
      </c>
      <c r="AC43" s="28">
        <f t="shared" si="26"/>
        <v>525000</v>
      </c>
      <c r="AD43" s="28">
        <f t="shared" si="27"/>
        <v>1057633.3233381468</v>
      </c>
      <c r="AE43" s="28">
        <f t="shared" si="28"/>
        <v>9000000</v>
      </c>
      <c r="AF43" s="28">
        <f t="shared" si="29"/>
        <v>360000</v>
      </c>
      <c r="AG43" s="28">
        <f t="shared" si="30"/>
        <v>589579.994002888</v>
      </c>
      <c r="AH43" s="28">
        <f t="shared" si="31"/>
        <v>0</v>
      </c>
      <c r="AI43" s="28">
        <f t="shared" si="32"/>
        <v>0</v>
      </c>
      <c r="AJ43" s="28">
        <f t="shared" si="33"/>
        <v>0</v>
      </c>
      <c r="AK43" s="28">
        <f t="shared" si="34"/>
        <v>0</v>
      </c>
      <c r="AL43" s="28">
        <f t="shared" si="35"/>
        <v>0</v>
      </c>
      <c r="AM43" s="28">
        <f t="shared" si="36"/>
        <v>0</v>
      </c>
      <c r="AN43" s="28">
        <f t="shared" si="37"/>
        <v>0</v>
      </c>
      <c r="AO43" s="28">
        <f t="shared" si="38"/>
        <v>0</v>
      </c>
      <c r="AP43" s="28">
        <f t="shared" si="39"/>
        <v>0</v>
      </c>
      <c r="AQ43" s="4">
        <f t="shared" si="40"/>
        <v>26721322.12551689</v>
      </c>
      <c r="AR43" s="24">
        <f t="shared" si="41"/>
        <v>885000</v>
      </c>
      <c r="AS43" s="24">
        <f t="shared" si="42"/>
        <v>1934336.98929973</v>
      </c>
    </row>
    <row r="44" spans="2:45" ht="12.75">
      <c r="B44" s="56">
        <f t="shared" si="4"/>
        <v>515</v>
      </c>
      <c r="C44" s="23">
        <f t="shared" si="43"/>
        <v>515000000</v>
      </c>
      <c r="D44" s="24">
        <f t="shared" si="48"/>
        <v>1899822.0807186076</v>
      </c>
      <c r="E44" s="24">
        <f t="shared" si="49"/>
        <v>925000</v>
      </c>
      <c r="F44" s="25">
        <f t="shared" si="46"/>
        <v>488226690.86645675</v>
      </c>
      <c r="G44" s="70">
        <f t="shared" si="47"/>
        <v>0</v>
      </c>
      <c r="H44" s="6">
        <f t="shared" si="5"/>
        <v>0.04</v>
      </c>
      <c r="I44" s="26">
        <f t="shared" si="6"/>
        <v>-0.11549676420981941</v>
      </c>
      <c r="J44" s="30">
        <f t="shared" si="7"/>
        <v>0.306330048929624</v>
      </c>
      <c r="K44" s="27">
        <f t="shared" si="8"/>
        <v>488226690.86645675</v>
      </c>
      <c r="L44" s="28">
        <f t="shared" si="9"/>
        <v>0</v>
      </c>
      <c r="M44" s="28">
        <f t="shared" si="10"/>
        <v>0</v>
      </c>
      <c r="N44" s="28">
        <f t="shared" si="11"/>
        <v>0</v>
      </c>
      <c r="O44" s="28">
        <f t="shared" si="12"/>
        <v>0</v>
      </c>
      <c r="P44" s="28">
        <f t="shared" si="13"/>
        <v>0</v>
      </c>
      <c r="Q44" s="28">
        <f t="shared" si="14"/>
        <v>0</v>
      </c>
      <c r="R44" s="28">
        <f t="shared" si="15"/>
        <v>0</v>
      </c>
      <c r="S44" s="28">
        <f t="shared" si="16"/>
        <v>0</v>
      </c>
      <c r="T44" s="28">
        <f t="shared" si="17"/>
        <v>0</v>
      </c>
      <c r="U44" s="28">
        <f t="shared" si="18"/>
        <v>0</v>
      </c>
      <c r="V44" s="28">
        <f t="shared" si="19"/>
        <v>0</v>
      </c>
      <c r="W44" s="4">
        <f t="shared" si="20"/>
        <v>488226690.86645675</v>
      </c>
      <c r="X44" s="24">
        <f t="shared" si="21"/>
        <v>0</v>
      </c>
      <c r="Y44" s="27">
        <f t="shared" si="22"/>
        <v>1773309.133543253</v>
      </c>
      <c r="Z44" s="28">
        <f t="shared" si="23"/>
        <v>0</v>
      </c>
      <c r="AA44" s="28">
        <f t="shared" si="24"/>
        <v>187099.87515502982</v>
      </c>
      <c r="AB44" s="28">
        <f t="shared" si="25"/>
        <v>15000000</v>
      </c>
      <c r="AC44" s="28">
        <f t="shared" si="26"/>
        <v>525000</v>
      </c>
      <c r="AD44" s="28">
        <f t="shared" si="27"/>
        <v>1057633.3233381468</v>
      </c>
      <c r="AE44" s="28">
        <f t="shared" si="28"/>
        <v>10000000</v>
      </c>
      <c r="AF44" s="28">
        <f t="shared" si="29"/>
        <v>400000</v>
      </c>
      <c r="AG44" s="28">
        <f t="shared" si="30"/>
        <v>655088.8822254312</v>
      </c>
      <c r="AH44" s="28">
        <f t="shared" si="31"/>
        <v>0</v>
      </c>
      <c r="AI44" s="28">
        <f t="shared" si="32"/>
        <v>0</v>
      </c>
      <c r="AJ44" s="28">
        <f t="shared" si="33"/>
        <v>0</v>
      </c>
      <c r="AK44" s="28">
        <f t="shared" si="34"/>
        <v>0</v>
      </c>
      <c r="AL44" s="28">
        <f t="shared" si="35"/>
        <v>0</v>
      </c>
      <c r="AM44" s="28">
        <f t="shared" si="36"/>
        <v>0</v>
      </c>
      <c r="AN44" s="28">
        <f t="shared" si="37"/>
        <v>0</v>
      </c>
      <c r="AO44" s="28">
        <f t="shared" si="38"/>
        <v>0</v>
      </c>
      <c r="AP44" s="28">
        <f t="shared" si="39"/>
        <v>0</v>
      </c>
      <c r="AQ44" s="4">
        <f t="shared" si="40"/>
        <v>26773309.133543253</v>
      </c>
      <c r="AR44" s="24">
        <f t="shared" si="41"/>
        <v>925000</v>
      </c>
      <c r="AS44" s="24">
        <f t="shared" si="42"/>
        <v>1899822.0807186076</v>
      </c>
    </row>
    <row r="45" spans="2:45" ht="12.75">
      <c r="B45" s="56">
        <f t="shared" si="4"/>
        <v>516</v>
      </c>
      <c r="C45" s="23">
        <f t="shared" si="43"/>
        <v>516000000</v>
      </c>
      <c r="D45" s="24">
        <f t="shared" si="48"/>
        <v>1865307.1721374728</v>
      </c>
      <c r="E45" s="24">
        <f t="shared" si="49"/>
        <v>965000</v>
      </c>
      <c r="F45" s="25">
        <f t="shared" si="46"/>
        <v>489174703.8584305</v>
      </c>
      <c r="G45" s="70">
        <f t="shared" si="47"/>
        <v>0</v>
      </c>
      <c r="H45" s="6">
        <f t="shared" si="5"/>
        <v>0.04</v>
      </c>
      <c r="I45" s="26">
        <f t="shared" si="6"/>
        <v>-0.11549676420981941</v>
      </c>
      <c r="J45" s="30">
        <f t="shared" si="7"/>
        <v>0.306330048929624</v>
      </c>
      <c r="K45" s="27">
        <f t="shared" si="8"/>
        <v>489174703.8584305</v>
      </c>
      <c r="L45" s="28">
        <f t="shared" si="9"/>
        <v>0</v>
      </c>
      <c r="M45" s="28">
        <f t="shared" si="10"/>
        <v>0</v>
      </c>
      <c r="N45" s="28">
        <f t="shared" si="11"/>
        <v>0</v>
      </c>
      <c r="O45" s="28">
        <f t="shared" si="12"/>
        <v>0</v>
      </c>
      <c r="P45" s="28">
        <f t="shared" si="13"/>
        <v>0</v>
      </c>
      <c r="Q45" s="28">
        <f t="shared" si="14"/>
        <v>0</v>
      </c>
      <c r="R45" s="28">
        <f t="shared" si="15"/>
        <v>0</v>
      </c>
      <c r="S45" s="28">
        <f t="shared" si="16"/>
        <v>0</v>
      </c>
      <c r="T45" s="28">
        <f t="shared" si="17"/>
        <v>0</v>
      </c>
      <c r="U45" s="28">
        <f t="shared" si="18"/>
        <v>0</v>
      </c>
      <c r="V45" s="28">
        <f t="shared" si="19"/>
        <v>0</v>
      </c>
      <c r="W45" s="4">
        <f t="shared" si="20"/>
        <v>489174703.8584305</v>
      </c>
      <c r="X45" s="24">
        <f t="shared" si="21"/>
        <v>0</v>
      </c>
      <c r="Y45" s="27">
        <f t="shared" si="22"/>
        <v>825296.1415694952</v>
      </c>
      <c r="Z45" s="28">
        <f t="shared" si="23"/>
        <v>0</v>
      </c>
      <c r="AA45" s="28">
        <f t="shared" si="24"/>
        <v>87076.07835135197</v>
      </c>
      <c r="AB45" s="28">
        <f t="shared" si="25"/>
        <v>15000000</v>
      </c>
      <c r="AC45" s="28">
        <f t="shared" si="26"/>
        <v>525000</v>
      </c>
      <c r="AD45" s="28">
        <f t="shared" si="27"/>
        <v>1057633.3233381468</v>
      </c>
      <c r="AE45" s="28">
        <f t="shared" si="28"/>
        <v>11000000</v>
      </c>
      <c r="AF45" s="28">
        <f t="shared" si="29"/>
        <v>440000</v>
      </c>
      <c r="AG45" s="28">
        <f t="shared" si="30"/>
        <v>720597.7704479742</v>
      </c>
      <c r="AH45" s="28">
        <f t="shared" si="31"/>
        <v>0</v>
      </c>
      <c r="AI45" s="28">
        <f t="shared" si="32"/>
        <v>0</v>
      </c>
      <c r="AJ45" s="28">
        <f t="shared" si="33"/>
        <v>0</v>
      </c>
      <c r="AK45" s="28">
        <f t="shared" si="34"/>
        <v>0</v>
      </c>
      <c r="AL45" s="28">
        <f t="shared" si="35"/>
        <v>0</v>
      </c>
      <c r="AM45" s="28">
        <f t="shared" si="36"/>
        <v>0</v>
      </c>
      <c r="AN45" s="28">
        <f t="shared" si="37"/>
        <v>0</v>
      </c>
      <c r="AO45" s="28">
        <f t="shared" si="38"/>
        <v>0</v>
      </c>
      <c r="AP45" s="28">
        <f t="shared" si="39"/>
        <v>0</v>
      </c>
      <c r="AQ45" s="4">
        <f t="shared" si="40"/>
        <v>26825296.141569495</v>
      </c>
      <c r="AR45" s="24">
        <f t="shared" si="41"/>
        <v>965000</v>
      </c>
      <c r="AS45" s="24">
        <f t="shared" si="42"/>
        <v>1865307.1721374728</v>
      </c>
    </row>
    <row r="46" spans="2:45" ht="12.75">
      <c r="B46" s="56">
        <f t="shared" si="4"/>
        <v>517</v>
      </c>
      <c r="C46" s="23">
        <f t="shared" si="43"/>
        <v>517000000</v>
      </c>
      <c r="D46" s="24">
        <f t="shared" si="48"/>
        <v>1830792.2635563507</v>
      </c>
      <c r="E46" s="24">
        <f t="shared" si="49"/>
        <v>1005000</v>
      </c>
      <c r="F46" s="25">
        <f t="shared" si="46"/>
        <v>490122716.85040414</v>
      </c>
      <c r="G46" s="70">
        <f t="shared" si="47"/>
        <v>0</v>
      </c>
      <c r="H46" s="6">
        <f t="shared" si="5"/>
        <v>0.04</v>
      </c>
      <c r="I46" s="26">
        <f t="shared" si="6"/>
        <v>-0.11549676420981941</v>
      </c>
      <c r="J46" s="30">
        <f t="shared" si="7"/>
        <v>0.306330048929624</v>
      </c>
      <c r="K46" s="27">
        <f t="shared" si="8"/>
        <v>490000000</v>
      </c>
      <c r="L46" s="28">
        <f t="shared" si="9"/>
        <v>0</v>
      </c>
      <c r="M46" s="28">
        <f t="shared" si="10"/>
        <v>122716.85040414333</v>
      </c>
      <c r="N46" s="28">
        <f t="shared" si="11"/>
        <v>4295.089764145017</v>
      </c>
      <c r="O46" s="28">
        <f t="shared" si="12"/>
        <v>0</v>
      </c>
      <c r="P46" s="28">
        <f t="shared" si="13"/>
        <v>0</v>
      </c>
      <c r="Q46" s="28">
        <f t="shared" si="14"/>
        <v>0</v>
      </c>
      <c r="R46" s="28">
        <f t="shared" si="15"/>
        <v>0</v>
      </c>
      <c r="S46" s="28">
        <f t="shared" si="16"/>
        <v>0</v>
      </c>
      <c r="T46" s="28">
        <f t="shared" si="17"/>
        <v>0</v>
      </c>
      <c r="U46" s="28">
        <f t="shared" si="18"/>
        <v>0</v>
      </c>
      <c r="V46" s="28">
        <f t="shared" si="19"/>
        <v>0</v>
      </c>
      <c r="W46" s="4">
        <f t="shared" si="20"/>
        <v>490122716.85040414</v>
      </c>
      <c r="X46" s="24">
        <f t="shared" si="21"/>
        <v>4295.089764145017</v>
      </c>
      <c r="Y46" s="27">
        <f t="shared" si="22"/>
        <v>0</v>
      </c>
      <c r="Z46" s="28">
        <f t="shared" si="23"/>
        <v>0</v>
      </c>
      <c r="AA46" s="28">
        <f t="shared" si="24"/>
        <v>0</v>
      </c>
      <c r="AB46" s="28">
        <f t="shared" si="25"/>
        <v>14877283.149595857</v>
      </c>
      <c r="AC46" s="28">
        <f t="shared" si="26"/>
        <v>520704.91023585503</v>
      </c>
      <c r="AD46" s="28">
        <f t="shared" si="27"/>
        <v>1048980.6946499785</v>
      </c>
      <c r="AE46" s="28">
        <f t="shared" si="28"/>
        <v>12000000</v>
      </c>
      <c r="AF46" s="28">
        <f t="shared" si="29"/>
        <v>480000</v>
      </c>
      <c r="AG46" s="28">
        <f t="shared" si="30"/>
        <v>786106.6586705173</v>
      </c>
      <c r="AH46" s="28">
        <f t="shared" si="31"/>
        <v>0</v>
      </c>
      <c r="AI46" s="28">
        <f t="shared" si="32"/>
        <v>0</v>
      </c>
      <c r="AJ46" s="28">
        <f t="shared" si="33"/>
        <v>0</v>
      </c>
      <c r="AK46" s="28">
        <f t="shared" si="34"/>
        <v>0</v>
      </c>
      <c r="AL46" s="28">
        <f t="shared" si="35"/>
        <v>0</v>
      </c>
      <c r="AM46" s="28">
        <f t="shared" si="36"/>
        <v>0</v>
      </c>
      <c r="AN46" s="28">
        <f t="shared" si="37"/>
        <v>0</v>
      </c>
      <c r="AO46" s="28">
        <f t="shared" si="38"/>
        <v>0</v>
      </c>
      <c r="AP46" s="28">
        <f t="shared" si="39"/>
        <v>0</v>
      </c>
      <c r="AQ46" s="4">
        <f t="shared" si="40"/>
        <v>26877283.149595857</v>
      </c>
      <c r="AR46" s="24">
        <f t="shared" si="41"/>
        <v>1000704.910235855</v>
      </c>
      <c r="AS46" s="24">
        <f t="shared" si="42"/>
        <v>1835087.3533204957</v>
      </c>
    </row>
    <row r="47" spans="2:45" ht="12.75">
      <c r="B47" s="56">
        <f t="shared" si="4"/>
        <v>518</v>
      </c>
      <c r="C47" s="23">
        <f t="shared" si="43"/>
        <v>518000000</v>
      </c>
      <c r="D47" s="24">
        <f t="shared" si="48"/>
        <v>1796277.354975216</v>
      </c>
      <c r="E47" s="24">
        <f t="shared" si="49"/>
        <v>1045000</v>
      </c>
      <c r="F47" s="25">
        <f t="shared" si="46"/>
        <v>491070729.8423779</v>
      </c>
      <c r="G47" s="70">
        <f t="shared" si="47"/>
        <v>0</v>
      </c>
      <c r="H47" s="6">
        <f t="shared" si="5"/>
        <v>0.04</v>
      </c>
      <c r="I47" s="26">
        <f t="shared" si="6"/>
        <v>-0.11549676420981941</v>
      </c>
      <c r="J47" s="30">
        <f t="shared" si="7"/>
        <v>0.306330048929624</v>
      </c>
      <c r="K47" s="27">
        <f t="shared" si="8"/>
        <v>490000000</v>
      </c>
      <c r="L47" s="28">
        <f t="shared" si="9"/>
        <v>0</v>
      </c>
      <c r="M47" s="28">
        <f t="shared" si="10"/>
        <v>1070729.842377901</v>
      </c>
      <c r="N47" s="28">
        <f t="shared" si="11"/>
        <v>37475.54448322654</v>
      </c>
      <c r="O47" s="28">
        <f t="shared" si="12"/>
        <v>0</v>
      </c>
      <c r="P47" s="28">
        <f t="shared" si="13"/>
        <v>0</v>
      </c>
      <c r="Q47" s="28">
        <f t="shared" si="14"/>
        <v>0</v>
      </c>
      <c r="R47" s="28">
        <f t="shared" si="15"/>
        <v>0</v>
      </c>
      <c r="S47" s="28">
        <f t="shared" si="16"/>
        <v>0</v>
      </c>
      <c r="T47" s="28">
        <f t="shared" si="17"/>
        <v>0</v>
      </c>
      <c r="U47" s="28">
        <f t="shared" si="18"/>
        <v>0</v>
      </c>
      <c r="V47" s="28">
        <f t="shared" si="19"/>
        <v>0</v>
      </c>
      <c r="W47" s="4">
        <f t="shared" si="20"/>
        <v>491070729.8423779</v>
      </c>
      <c r="X47" s="24">
        <f t="shared" si="21"/>
        <v>37475.54448322654</v>
      </c>
      <c r="Y47" s="27">
        <f t="shared" si="22"/>
        <v>0</v>
      </c>
      <c r="Z47" s="28">
        <f t="shared" si="23"/>
        <v>0</v>
      </c>
      <c r="AA47" s="28">
        <f t="shared" si="24"/>
        <v>0</v>
      </c>
      <c r="AB47" s="28">
        <f t="shared" si="25"/>
        <v>13929270.157622099</v>
      </c>
      <c r="AC47" s="28">
        <f t="shared" si="26"/>
        <v>487524.4555167735</v>
      </c>
      <c r="AD47" s="28">
        <f t="shared" si="27"/>
        <v>982137.3525653821</v>
      </c>
      <c r="AE47" s="28">
        <f t="shared" si="28"/>
        <v>13000000</v>
      </c>
      <c r="AF47" s="28">
        <f t="shared" si="29"/>
        <v>520000</v>
      </c>
      <c r="AG47" s="28">
        <f t="shared" si="30"/>
        <v>851615.5468930604</v>
      </c>
      <c r="AH47" s="28">
        <f t="shared" si="31"/>
        <v>0</v>
      </c>
      <c r="AI47" s="28">
        <f t="shared" si="32"/>
        <v>0</v>
      </c>
      <c r="AJ47" s="28">
        <f t="shared" si="33"/>
        <v>0</v>
      </c>
      <c r="AK47" s="28">
        <f t="shared" si="34"/>
        <v>0</v>
      </c>
      <c r="AL47" s="28">
        <f t="shared" si="35"/>
        <v>0</v>
      </c>
      <c r="AM47" s="28">
        <f t="shared" si="36"/>
        <v>0</v>
      </c>
      <c r="AN47" s="28">
        <f t="shared" si="37"/>
        <v>0</v>
      </c>
      <c r="AO47" s="28">
        <f t="shared" si="38"/>
        <v>0</v>
      </c>
      <c r="AP47" s="28">
        <f t="shared" si="39"/>
        <v>0</v>
      </c>
      <c r="AQ47" s="4">
        <f t="shared" si="40"/>
        <v>26929270.1576221</v>
      </c>
      <c r="AR47" s="24">
        <f t="shared" si="41"/>
        <v>1007524.4555167735</v>
      </c>
      <c r="AS47" s="24">
        <f t="shared" si="42"/>
        <v>1833752.8994584426</v>
      </c>
    </row>
    <row r="48" spans="2:45" ht="12.75">
      <c r="B48" s="56">
        <f t="shared" si="4"/>
        <v>519</v>
      </c>
      <c r="C48" s="23">
        <f t="shared" si="43"/>
        <v>519000000</v>
      </c>
      <c r="D48" s="24">
        <f t="shared" si="48"/>
        <v>1761762.4463940875</v>
      </c>
      <c r="E48" s="24">
        <f t="shared" si="49"/>
        <v>1085000</v>
      </c>
      <c r="F48" s="25">
        <f t="shared" si="46"/>
        <v>492018742.8343516</v>
      </c>
      <c r="G48" s="70">
        <f t="shared" si="47"/>
        <v>0</v>
      </c>
      <c r="H48" s="6">
        <f t="shared" si="5"/>
        <v>0.04</v>
      </c>
      <c r="I48" s="26">
        <f t="shared" si="6"/>
        <v>-0.11549676420981941</v>
      </c>
      <c r="J48" s="30">
        <f t="shared" si="7"/>
        <v>0.306330048929624</v>
      </c>
      <c r="K48" s="27">
        <f t="shared" si="8"/>
        <v>490000000</v>
      </c>
      <c r="L48" s="28">
        <f t="shared" si="9"/>
        <v>0</v>
      </c>
      <c r="M48" s="28">
        <f t="shared" si="10"/>
        <v>2018742.8343515992</v>
      </c>
      <c r="N48" s="28">
        <f t="shared" si="11"/>
        <v>70655.99920230597</v>
      </c>
      <c r="O48" s="28">
        <f t="shared" si="12"/>
        <v>0</v>
      </c>
      <c r="P48" s="28">
        <f t="shared" si="13"/>
        <v>0</v>
      </c>
      <c r="Q48" s="28">
        <f t="shared" si="14"/>
        <v>0</v>
      </c>
      <c r="R48" s="28">
        <f t="shared" si="15"/>
        <v>0</v>
      </c>
      <c r="S48" s="28">
        <f t="shared" si="16"/>
        <v>0</v>
      </c>
      <c r="T48" s="28">
        <f t="shared" si="17"/>
        <v>0</v>
      </c>
      <c r="U48" s="28">
        <f t="shared" si="18"/>
        <v>0</v>
      </c>
      <c r="V48" s="28">
        <f t="shared" si="19"/>
        <v>0</v>
      </c>
      <c r="W48" s="4">
        <f t="shared" si="20"/>
        <v>492018742.8343516</v>
      </c>
      <c r="X48" s="24">
        <f t="shared" si="21"/>
        <v>70655.99920230597</v>
      </c>
      <c r="Y48" s="27">
        <f t="shared" si="22"/>
        <v>0</v>
      </c>
      <c r="Z48" s="28">
        <f t="shared" si="23"/>
        <v>0</v>
      </c>
      <c r="AA48" s="28">
        <f t="shared" si="24"/>
        <v>0</v>
      </c>
      <c r="AB48" s="28">
        <f t="shared" si="25"/>
        <v>12981257.1656484</v>
      </c>
      <c r="AC48" s="28">
        <f t="shared" si="26"/>
        <v>454344.0007976941</v>
      </c>
      <c r="AD48" s="28">
        <f t="shared" si="27"/>
        <v>915294.0104807899</v>
      </c>
      <c r="AE48" s="28">
        <f t="shared" si="28"/>
        <v>14000000</v>
      </c>
      <c r="AF48" s="28">
        <f t="shared" si="29"/>
        <v>560000</v>
      </c>
      <c r="AG48" s="28">
        <f t="shared" si="30"/>
        <v>917124.4351156035</v>
      </c>
      <c r="AH48" s="28">
        <f t="shared" si="31"/>
        <v>0</v>
      </c>
      <c r="AI48" s="28">
        <f t="shared" si="32"/>
        <v>0</v>
      </c>
      <c r="AJ48" s="28">
        <f t="shared" si="33"/>
        <v>0</v>
      </c>
      <c r="AK48" s="28">
        <f t="shared" si="34"/>
        <v>0</v>
      </c>
      <c r="AL48" s="28">
        <f t="shared" si="35"/>
        <v>0</v>
      </c>
      <c r="AM48" s="28">
        <f t="shared" si="36"/>
        <v>0</v>
      </c>
      <c r="AN48" s="28">
        <f t="shared" si="37"/>
        <v>0</v>
      </c>
      <c r="AO48" s="28">
        <f t="shared" si="38"/>
        <v>0</v>
      </c>
      <c r="AP48" s="28">
        <f t="shared" si="39"/>
        <v>0</v>
      </c>
      <c r="AQ48" s="4">
        <f t="shared" si="40"/>
        <v>26981257.1656484</v>
      </c>
      <c r="AR48" s="24">
        <f t="shared" si="41"/>
        <v>1014344.0007976941</v>
      </c>
      <c r="AS48" s="24">
        <f t="shared" si="42"/>
        <v>1832418.4455963934</v>
      </c>
    </row>
    <row r="49" spans="2:45" ht="12.75">
      <c r="B49" s="56">
        <f t="shared" si="4"/>
        <v>520</v>
      </c>
      <c r="C49" s="23">
        <f t="shared" si="43"/>
        <v>520000000</v>
      </c>
      <c r="D49" s="24">
        <f t="shared" si="48"/>
        <v>1727247.5378129655</v>
      </c>
      <c r="E49" s="24">
        <f t="shared" si="49"/>
        <v>1125000</v>
      </c>
      <c r="F49" s="25">
        <f t="shared" si="46"/>
        <v>492966755.82632524</v>
      </c>
      <c r="G49" s="70">
        <f t="shared" si="47"/>
        <v>0</v>
      </c>
      <c r="H49" s="6">
        <f t="shared" si="5"/>
        <v>0.04</v>
      </c>
      <c r="I49" s="26">
        <f t="shared" si="6"/>
        <v>-0.11549676420981941</v>
      </c>
      <c r="J49" s="30">
        <f t="shared" si="7"/>
        <v>0.306330048929624</v>
      </c>
      <c r="K49" s="27">
        <f t="shared" si="8"/>
        <v>490000000</v>
      </c>
      <c r="L49" s="28">
        <f t="shared" si="9"/>
        <v>0</v>
      </c>
      <c r="M49" s="28">
        <f t="shared" si="10"/>
        <v>2966755.8263252378</v>
      </c>
      <c r="N49" s="28">
        <f t="shared" si="11"/>
        <v>103836.45392138333</v>
      </c>
      <c r="O49" s="28">
        <f t="shared" si="12"/>
        <v>0</v>
      </c>
      <c r="P49" s="28">
        <f t="shared" si="13"/>
        <v>0</v>
      </c>
      <c r="Q49" s="28">
        <f t="shared" si="14"/>
        <v>0</v>
      </c>
      <c r="R49" s="28">
        <f t="shared" si="15"/>
        <v>0</v>
      </c>
      <c r="S49" s="28">
        <f t="shared" si="16"/>
        <v>0</v>
      </c>
      <c r="T49" s="28">
        <f t="shared" si="17"/>
        <v>0</v>
      </c>
      <c r="U49" s="28">
        <f t="shared" si="18"/>
        <v>0</v>
      </c>
      <c r="V49" s="28">
        <f t="shared" si="19"/>
        <v>0</v>
      </c>
      <c r="W49" s="4">
        <f t="shared" si="20"/>
        <v>492966755.82632524</v>
      </c>
      <c r="X49" s="24">
        <f t="shared" si="21"/>
        <v>103836.45392138333</v>
      </c>
      <c r="Y49" s="27">
        <f t="shared" si="22"/>
        <v>0</v>
      </c>
      <c r="Z49" s="28">
        <f t="shared" si="23"/>
        <v>0</v>
      </c>
      <c r="AA49" s="28">
        <f t="shared" si="24"/>
        <v>0</v>
      </c>
      <c r="AB49" s="28">
        <f t="shared" si="25"/>
        <v>12033244.173674762</v>
      </c>
      <c r="AC49" s="28">
        <f t="shared" si="26"/>
        <v>421163.5460786167</v>
      </c>
      <c r="AD49" s="28">
        <f t="shared" si="27"/>
        <v>848450.668396202</v>
      </c>
      <c r="AE49" s="28">
        <f t="shared" si="28"/>
        <v>15000000</v>
      </c>
      <c r="AF49" s="28">
        <f t="shared" si="29"/>
        <v>600000</v>
      </c>
      <c r="AG49" s="28">
        <f t="shared" si="30"/>
        <v>982633.3233381467</v>
      </c>
      <c r="AH49" s="28">
        <f t="shared" si="31"/>
        <v>0</v>
      </c>
      <c r="AI49" s="28">
        <f t="shared" si="32"/>
        <v>0</v>
      </c>
      <c r="AJ49" s="28">
        <f t="shared" si="33"/>
        <v>0</v>
      </c>
      <c r="AK49" s="28">
        <f t="shared" si="34"/>
        <v>0</v>
      </c>
      <c r="AL49" s="28">
        <f t="shared" si="35"/>
        <v>0</v>
      </c>
      <c r="AM49" s="28">
        <f t="shared" si="36"/>
        <v>0</v>
      </c>
      <c r="AN49" s="28">
        <f t="shared" si="37"/>
        <v>0</v>
      </c>
      <c r="AO49" s="28">
        <f t="shared" si="38"/>
        <v>0</v>
      </c>
      <c r="AP49" s="28">
        <f t="shared" si="39"/>
        <v>0</v>
      </c>
      <c r="AQ49" s="4">
        <f t="shared" si="40"/>
        <v>27033244.173674762</v>
      </c>
      <c r="AR49" s="24">
        <f t="shared" si="41"/>
        <v>1021163.5460786168</v>
      </c>
      <c r="AS49" s="24">
        <f t="shared" si="42"/>
        <v>1831083.9917343487</v>
      </c>
    </row>
    <row r="50" spans="2:45" ht="12.75">
      <c r="B50" s="56">
        <f t="shared" si="4"/>
        <v>521</v>
      </c>
      <c r="C50" s="23">
        <f t="shared" si="43"/>
        <v>521000000</v>
      </c>
      <c r="D50" s="24">
        <f t="shared" si="48"/>
        <v>2094885.4787747567</v>
      </c>
      <c r="E50" s="24">
        <f t="shared" si="49"/>
        <v>1170000.0000000002</v>
      </c>
      <c r="F50" s="25">
        <f t="shared" si="46"/>
        <v>490055825.21267456</v>
      </c>
      <c r="G50" s="70">
        <f t="shared" si="47"/>
        <v>0</v>
      </c>
      <c r="H50" s="6">
        <f t="shared" si="5"/>
        <v>0.045</v>
      </c>
      <c r="I50" s="26">
        <f t="shared" si="6"/>
        <v>-0.12993385973604682</v>
      </c>
      <c r="J50" s="30">
        <f t="shared" si="7"/>
        <v>0.301330048929624</v>
      </c>
      <c r="K50" s="27">
        <f t="shared" si="8"/>
        <v>490000000</v>
      </c>
      <c r="L50" s="28">
        <f t="shared" si="9"/>
        <v>0</v>
      </c>
      <c r="M50" s="28">
        <f t="shared" si="10"/>
        <v>55825.21267455816</v>
      </c>
      <c r="N50" s="28">
        <f t="shared" si="11"/>
        <v>1953.8824436095358</v>
      </c>
      <c r="O50" s="28">
        <f t="shared" si="12"/>
        <v>0</v>
      </c>
      <c r="P50" s="28">
        <f t="shared" si="13"/>
        <v>0</v>
      </c>
      <c r="Q50" s="28">
        <f t="shared" si="14"/>
        <v>0</v>
      </c>
      <c r="R50" s="28">
        <f t="shared" si="15"/>
        <v>0</v>
      </c>
      <c r="S50" s="28">
        <f t="shared" si="16"/>
        <v>0</v>
      </c>
      <c r="T50" s="28">
        <f t="shared" si="17"/>
        <v>0</v>
      </c>
      <c r="U50" s="28">
        <f t="shared" si="18"/>
        <v>0</v>
      </c>
      <c r="V50" s="28">
        <f t="shared" si="19"/>
        <v>0</v>
      </c>
      <c r="W50" s="4">
        <f t="shared" si="20"/>
        <v>490055825.21267456</v>
      </c>
      <c r="X50" s="24">
        <f t="shared" si="21"/>
        <v>1953.8824436095358</v>
      </c>
      <c r="Y50" s="27">
        <f t="shared" si="22"/>
        <v>0</v>
      </c>
      <c r="Z50" s="28">
        <f t="shared" si="23"/>
        <v>0</v>
      </c>
      <c r="AA50" s="28">
        <f t="shared" si="24"/>
        <v>0</v>
      </c>
      <c r="AB50" s="28">
        <f t="shared" si="25"/>
        <v>14944174.787325442</v>
      </c>
      <c r="AC50" s="28">
        <f t="shared" si="26"/>
        <v>523046.1175563905</v>
      </c>
      <c r="AD50" s="28">
        <f t="shared" si="27"/>
        <v>1053697.1496576767</v>
      </c>
      <c r="AE50" s="28">
        <f t="shared" si="28"/>
        <v>15000000</v>
      </c>
      <c r="AF50" s="28">
        <f t="shared" si="29"/>
        <v>600000</v>
      </c>
      <c r="AG50" s="28">
        <f t="shared" si="30"/>
        <v>982633.3233381467</v>
      </c>
      <c r="AH50" s="28">
        <f t="shared" si="31"/>
        <v>1000000</v>
      </c>
      <c r="AI50" s="28">
        <f t="shared" si="32"/>
        <v>45000</v>
      </c>
      <c r="AJ50" s="28">
        <f t="shared" si="33"/>
        <v>60508.88822254311</v>
      </c>
      <c r="AK50" s="28">
        <f t="shared" si="34"/>
        <v>0</v>
      </c>
      <c r="AL50" s="28">
        <f t="shared" si="35"/>
        <v>0</v>
      </c>
      <c r="AM50" s="28">
        <f t="shared" si="36"/>
        <v>0</v>
      </c>
      <c r="AN50" s="28">
        <f t="shared" si="37"/>
        <v>0</v>
      </c>
      <c r="AO50" s="28">
        <f t="shared" si="38"/>
        <v>0</v>
      </c>
      <c r="AP50" s="28">
        <f t="shared" si="39"/>
        <v>0</v>
      </c>
      <c r="AQ50" s="4">
        <f t="shared" si="40"/>
        <v>30944174.78732544</v>
      </c>
      <c r="AR50" s="24">
        <f t="shared" si="41"/>
        <v>1168046.1175563906</v>
      </c>
      <c r="AS50" s="24">
        <f t="shared" si="42"/>
        <v>2096839.3612183663</v>
      </c>
    </row>
    <row r="51" spans="2:45" ht="12.75">
      <c r="B51" s="56">
        <f aca="true" t="shared" si="50" ref="B51:B82">C51/1000000</f>
        <v>522</v>
      </c>
      <c r="C51" s="23">
        <f t="shared" si="43"/>
        <v>522000000</v>
      </c>
      <c r="D51" s="24">
        <f t="shared" si="48"/>
        <v>2056152.0535900607</v>
      </c>
      <c r="E51" s="24">
        <f t="shared" si="49"/>
        <v>1215000</v>
      </c>
      <c r="F51" s="25">
        <f t="shared" si="46"/>
        <v>490996431.403102</v>
      </c>
      <c r="G51" s="70">
        <f t="shared" si="47"/>
        <v>0</v>
      </c>
      <c r="H51" s="6">
        <f aca="true" t="shared" si="51" ref="H51:H82">IF(C51&lt;$D$5,$F$4,IF(C51&lt;$D$6,$F$5,IF(C51&lt;$D$7,$F$6,IF(C51&lt;$D$8,$F$7,IF(C51&lt;$D$9,$F$8,$F$9)))))</f>
        <v>0.045</v>
      </c>
      <c r="I51" s="26">
        <f aca="true" t="shared" si="52" ref="I51:I82">-H51/$H$4</f>
        <v>-0.12993385973604682</v>
      </c>
      <c r="J51" s="30">
        <f aca="true" t="shared" si="53" ref="J51:J82">$H$4-H51</f>
        <v>0.301330048929624</v>
      </c>
      <c r="K51" s="27">
        <f aca="true" t="shared" si="54" ref="K51:K82">IF(F51&gt;$E$4,$E$4,F51)</f>
        <v>490000000</v>
      </c>
      <c r="L51" s="28">
        <f aca="true" t="shared" si="55" ref="L51:L82">K51*$F$4</f>
        <v>0</v>
      </c>
      <c r="M51" s="28">
        <f aca="true" t="shared" si="56" ref="M51:M82">IF(F51&lt;$D$5,0,IF(F51&gt;$E$5,($E$5-$E$4),((F51-$E$4))))</f>
        <v>996431.4031019807</v>
      </c>
      <c r="N51" s="28">
        <f aca="true" t="shared" si="57" ref="N51:N82">M51*$F$5</f>
        <v>34875.099108569324</v>
      </c>
      <c r="O51" s="28">
        <f aca="true" t="shared" si="58" ref="O51:O82">IF(F51&lt;$D$6,0,IF(F51&gt;$E$6,($E$6-$E$5),((F51-$E$5))))</f>
        <v>0</v>
      </c>
      <c r="P51" s="28">
        <f aca="true" t="shared" si="59" ref="P51:P82">O51*$F$6</f>
        <v>0</v>
      </c>
      <c r="Q51" s="28">
        <f aca="true" t="shared" si="60" ref="Q51:Q82">IF(F51&lt;$D$7,0,IF(F51&gt;$E$7,($E$7-$E$6),((F51-$E$6))))</f>
        <v>0</v>
      </c>
      <c r="R51" s="28">
        <f aca="true" t="shared" si="61" ref="R51:R82">Q51*$F$7</f>
        <v>0</v>
      </c>
      <c r="S51" s="28">
        <f aca="true" t="shared" si="62" ref="S51:S82">IF(F51&lt;$D$8,0,IF(F51&gt;$E$8,($E$8-$E$7),((F51-$E$7))))</f>
        <v>0</v>
      </c>
      <c r="T51" s="28">
        <f aca="true" t="shared" si="63" ref="T51:T82">S51*$F$8</f>
        <v>0</v>
      </c>
      <c r="U51" s="28">
        <f aca="true" t="shared" si="64" ref="U51:U82">IF(F51&lt;$D$9,0,IF(F51&gt;$E$9,($E$9-$E$8),((F51-$E$8))))</f>
        <v>0</v>
      </c>
      <c r="V51" s="28">
        <f aca="true" t="shared" si="65" ref="V51:V82">U51*$F$9</f>
        <v>0</v>
      </c>
      <c r="W51" s="4">
        <f aca="true" t="shared" si="66" ref="W51:W82">K51+M51+O51+Q51+S51+U51</f>
        <v>490996431.403102</v>
      </c>
      <c r="X51" s="24">
        <f aca="true" t="shared" si="67" ref="X51:X82">L51+N51+P51+R51+T51+V51</f>
        <v>34875.099108569324</v>
      </c>
      <c r="Y51" s="27">
        <f aca="true" t="shared" si="68" ref="Y51:Y82">(IF(C51&gt;$E$4,$E$4,C51))-K51</f>
        <v>0</v>
      </c>
      <c r="Z51" s="28">
        <f aca="true" t="shared" si="69" ref="Z51:Z82">Y51*$F$4</f>
        <v>0</v>
      </c>
      <c r="AA51" s="28">
        <f aca="true" t="shared" si="70" ref="AA51:AA82">Y51*$N$4</f>
        <v>0</v>
      </c>
      <c r="AB51" s="28">
        <f aca="true" t="shared" si="71" ref="AB51:AB82">(IF(C51&lt;$D$5,0,IF(C51&gt;$E$5,($E$5-$E$4),((C51-$E$4)))))-M51</f>
        <v>14003568.59689802</v>
      </c>
      <c r="AC51" s="28">
        <f aca="true" t="shared" si="72" ref="AC51:AC82">AB51*$F$5</f>
        <v>490124.90089143073</v>
      </c>
      <c r="AD51" s="28">
        <f aca="true" t="shared" si="73" ref="AD51:AD82">AB51*$N$5</f>
        <v>987376.0529153973</v>
      </c>
      <c r="AE51" s="28">
        <f aca="true" t="shared" si="74" ref="AE51:AE82">(IF(C51&lt;$D$6,0,IF(C51&gt;$E$6,($E$6-$E$5),((C51-$E$5)))))-O51</f>
        <v>15000000</v>
      </c>
      <c r="AF51" s="28">
        <f aca="true" t="shared" si="75" ref="AF51:AF82">AE51*$F$6</f>
        <v>600000</v>
      </c>
      <c r="AG51" s="28">
        <f aca="true" t="shared" si="76" ref="AG51:AG82">AE51*$N$6</f>
        <v>982633.3233381467</v>
      </c>
      <c r="AH51" s="28">
        <f aca="true" t="shared" si="77" ref="AH51:AH82">(IF(C51&lt;$D$7,0,IF(C51&gt;$E$7,($E$7-$E$6),((C51-$E$6)))))-Q51</f>
        <v>2000000</v>
      </c>
      <c r="AI51" s="28">
        <f aca="true" t="shared" si="78" ref="AI51:AI82">AH51*$F$7</f>
        <v>90000</v>
      </c>
      <c r="AJ51" s="28">
        <f aca="true" t="shared" si="79" ref="AJ51:AJ82">AH51*$N$7</f>
        <v>121017.77644508622</v>
      </c>
      <c r="AK51" s="28">
        <f aca="true" t="shared" si="80" ref="AK51:AK82">(IF(C51&lt;$D$8,0,IF(C51&gt;$E$8,($E$8-$E$7),((C51-$E$7)))))-S51</f>
        <v>0</v>
      </c>
      <c r="AL51" s="28">
        <f aca="true" t="shared" si="81" ref="AL51:AL82">AK51*$F$8</f>
        <v>0</v>
      </c>
      <c r="AM51" s="28">
        <f aca="true" t="shared" si="82" ref="AM51:AM82">AK51*$N$8</f>
        <v>0</v>
      </c>
      <c r="AN51" s="28">
        <f aca="true" t="shared" si="83" ref="AN51:AN82">(IF(C51&lt;$D$9,0,IF(C51&gt;$E$9,($E$9-$E$8),((C51-$E$8)))))-U51</f>
        <v>0</v>
      </c>
      <c r="AO51" s="28">
        <f aca="true" t="shared" si="84" ref="AO51:AO82">AN51*$F$9</f>
        <v>0</v>
      </c>
      <c r="AP51" s="28">
        <f aca="true" t="shared" si="85" ref="AP51:AP82">AN51*$N$9</f>
        <v>0</v>
      </c>
      <c r="AQ51" s="4">
        <f aca="true" t="shared" si="86" ref="AQ51:AQ82">Y51+AB51+AE51+AH51+AK51+AN51</f>
        <v>31003568.59689802</v>
      </c>
      <c r="AR51" s="24">
        <f aca="true" t="shared" si="87" ref="AR51:AR82">Z51+AC51+AF51+AI51+AL51+AO51</f>
        <v>1180124.9008914307</v>
      </c>
      <c r="AS51" s="24">
        <f aca="true" t="shared" si="88" ref="AS51:AS82">AA51+AD51+AG51+AJ51+AM51+AP51</f>
        <v>2091027.15269863</v>
      </c>
    </row>
    <row r="52" spans="2:45" ht="12.75">
      <c r="B52" s="56">
        <f t="shared" si="50"/>
        <v>523</v>
      </c>
      <c r="C52" s="23">
        <f aca="true" t="shared" si="89" ref="C52:C83">C51+1000000</f>
        <v>523000000</v>
      </c>
      <c r="D52" s="24">
        <f t="shared" si="48"/>
        <v>2017418.6284053652</v>
      </c>
      <c r="E52" s="24">
        <f t="shared" si="49"/>
        <v>1260000</v>
      </c>
      <c r="F52" s="25">
        <f t="shared" si="46"/>
        <v>491937037.5935294</v>
      </c>
      <c r="G52" s="70">
        <f t="shared" si="47"/>
        <v>0</v>
      </c>
      <c r="H52" s="6">
        <f t="shared" si="51"/>
        <v>0.045</v>
      </c>
      <c r="I52" s="26">
        <f t="shared" si="52"/>
        <v>-0.12993385973604682</v>
      </c>
      <c r="J52" s="30">
        <f t="shared" si="53"/>
        <v>0.301330048929624</v>
      </c>
      <c r="K52" s="27">
        <f t="shared" si="54"/>
        <v>490000000</v>
      </c>
      <c r="L52" s="28">
        <f t="shared" si="55"/>
        <v>0</v>
      </c>
      <c r="M52" s="28">
        <f t="shared" si="56"/>
        <v>1937037.5935294032</v>
      </c>
      <c r="N52" s="28">
        <f t="shared" si="57"/>
        <v>67796.31577352912</v>
      </c>
      <c r="O52" s="28">
        <f t="shared" si="58"/>
        <v>0</v>
      </c>
      <c r="P52" s="28">
        <f t="shared" si="59"/>
        <v>0</v>
      </c>
      <c r="Q52" s="28">
        <f t="shared" si="60"/>
        <v>0</v>
      </c>
      <c r="R52" s="28">
        <f t="shared" si="61"/>
        <v>0</v>
      </c>
      <c r="S52" s="28">
        <f t="shared" si="62"/>
        <v>0</v>
      </c>
      <c r="T52" s="28">
        <f t="shared" si="63"/>
        <v>0</v>
      </c>
      <c r="U52" s="28">
        <f t="shared" si="64"/>
        <v>0</v>
      </c>
      <c r="V52" s="28">
        <f t="shared" si="65"/>
        <v>0</v>
      </c>
      <c r="W52" s="4">
        <f t="shared" si="66"/>
        <v>491937037.5935294</v>
      </c>
      <c r="X52" s="24">
        <f t="shared" si="67"/>
        <v>67796.31577352912</v>
      </c>
      <c r="Y52" s="27">
        <f t="shared" si="68"/>
        <v>0</v>
      </c>
      <c r="Z52" s="28">
        <f t="shared" si="69"/>
        <v>0</v>
      </c>
      <c r="AA52" s="28">
        <f t="shared" si="70"/>
        <v>0</v>
      </c>
      <c r="AB52" s="28">
        <f t="shared" si="71"/>
        <v>13062962.406470597</v>
      </c>
      <c r="AC52" s="28">
        <f t="shared" si="72"/>
        <v>457203.68422647094</v>
      </c>
      <c r="AD52" s="28">
        <f t="shared" si="73"/>
        <v>921054.9561731181</v>
      </c>
      <c r="AE52" s="28">
        <f t="shared" si="74"/>
        <v>15000000</v>
      </c>
      <c r="AF52" s="28">
        <f t="shared" si="75"/>
        <v>600000</v>
      </c>
      <c r="AG52" s="28">
        <f t="shared" si="76"/>
        <v>982633.3233381467</v>
      </c>
      <c r="AH52" s="28">
        <f t="shared" si="77"/>
        <v>3000000</v>
      </c>
      <c r="AI52" s="28">
        <f t="shared" si="78"/>
        <v>135000</v>
      </c>
      <c r="AJ52" s="28">
        <f t="shared" si="79"/>
        <v>181526.66466762932</v>
      </c>
      <c r="AK52" s="28">
        <f t="shared" si="80"/>
        <v>0</v>
      </c>
      <c r="AL52" s="28">
        <f t="shared" si="81"/>
        <v>0</v>
      </c>
      <c r="AM52" s="28">
        <f t="shared" si="82"/>
        <v>0</v>
      </c>
      <c r="AN52" s="28">
        <f t="shared" si="83"/>
        <v>0</v>
      </c>
      <c r="AO52" s="28">
        <f t="shared" si="84"/>
        <v>0</v>
      </c>
      <c r="AP52" s="28">
        <f t="shared" si="85"/>
        <v>0</v>
      </c>
      <c r="AQ52" s="4">
        <f t="shared" si="86"/>
        <v>31062962.406470597</v>
      </c>
      <c r="AR52" s="24">
        <f t="shared" si="87"/>
        <v>1192203.684226471</v>
      </c>
      <c r="AS52" s="24">
        <f t="shared" si="88"/>
        <v>2085214.9441788942</v>
      </c>
    </row>
    <row r="53" spans="2:45" ht="12.75">
      <c r="B53" s="56">
        <f t="shared" si="50"/>
        <v>524</v>
      </c>
      <c r="C53" s="23">
        <f t="shared" si="89"/>
        <v>524000000</v>
      </c>
      <c r="D53" s="24">
        <f t="shared" si="48"/>
        <v>1978685.2032206755</v>
      </c>
      <c r="E53" s="24">
        <f t="shared" si="49"/>
        <v>1305000</v>
      </c>
      <c r="F53" s="25">
        <f t="shared" si="46"/>
        <v>492877643.78395677</v>
      </c>
      <c r="G53" s="70">
        <f t="shared" si="47"/>
        <v>0</v>
      </c>
      <c r="H53" s="6">
        <f t="shared" si="51"/>
        <v>0.045</v>
      </c>
      <c r="I53" s="26">
        <f t="shared" si="52"/>
        <v>-0.12993385973604682</v>
      </c>
      <c r="J53" s="30">
        <f t="shared" si="53"/>
        <v>0.301330048929624</v>
      </c>
      <c r="K53" s="27">
        <f t="shared" si="54"/>
        <v>490000000</v>
      </c>
      <c r="L53" s="28">
        <f t="shared" si="55"/>
        <v>0</v>
      </c>
      <c r="M53" s="28">
        <f t="shared" si="56"/>
        <v>2877643.783956766</v>
      </c>
      <c r="N53" s="28">
        <f t="shared" si="57"/>
        <v>100717.53243848683</v>
      </c>
      <c r="O53" s="28">
        <f t="shared" si="58"/>
        <v>0</v>
      </c>
      <c r="P53" s="28">
        <f t="shared" si="59"/>
        <v>0</v>
      </c>
      <c r="Q53" s="28">
        <f t="shared" si="60"/>
        <v>0</v>
      </c>
      <c r="R53" s="28">
        <f t="shared" si="61"/>
        <v>0</v>
      </c>
      <c r="S53" s="28">
        <f t="shared" si="62"/>
        <v>0</v>
      </c>
      <c r="T53" s="28">
        <f t="shared" si="63"/>
        <v>0</v>
      </c>
      <c r="U53" s="28">
        <f t="shared" si="64"/>
        <v>0</v>
      </c>
      <c r="V53" s="28">
        <f t="shared" si="65"/>
        <v>0</v>
      </c>
      <c r="W53" s="4">
        <f t="shared" si="66"/>
        <v>492877643.78395677</v>
      </c>
      <c r="X53" s="24">
        <f t="shared" si="67"/>
        <v>100717.53243848683</v>
      </c>
      <c r="Y53" s="27">
        <f t="shared" si="68"/>
        <v>0</v>
      </c>
      <c r="Z53" s="28">
        <f t="shared" si="69"/>
        <v>0</v>
      </c>
      <c r="AA53" s="28">
        <f t="shared" si="70"/>
        <v>0</v>
      </c>
      <c r="AB53" s="28">
        <f t="shared" si="71"/>
        <v>12122356.216043234</v>
      </c>
      <c r="AC53" s="28">
        <f t="shared" si="72"/>
        <v>424282.46756151324</v>
      </c>
      <c r="AD53" s="28">
        <f t="shared" si="73"/>
        <v>854733.859430843</v>
      </c>
      <c r="AE53" s="28">
        <f t="shared" si="74"/>
        <v>15000000</v>
      </c>
      <c r="AF53" s="28">
        <f t="shared" si="75"/>
        <v>600000</v>
      </c>
      <c r="AG53" s="28">
        <f t="shared" si="76"/>
        <v>982633.3233381467</v>
      </c>
      <c r="AH53" s="28">
        <f t="shared" si="77"/>
        <v>4000000</v>
      </c>
      <c r="AI53" s="28">
        <f t="shared" si="78"/>
        <v>180000</v>
      </c>
      <c r="AJ53" s="28">
        <f t="shared" si="79"/>
        <v>242035.55289017243</v>
      </c>
      <c r="AK53" s="28">
        <f t="shared" si="80"/>
        <v>0</v>
      </c>
      <c r="AL53" s="28">
        <f t="shared" si="81"/>
        <v>0</v>
      </c>
      <c r="AM53" s="28">
        <f t="shared" si="82"/>
        <v>0</v>
      </c>
      <c r="AN53" s="28">
        <f t="shared" si="83"/>
        <v>0</v>
      </c>
      <c r="AO53" s="28">
        <f t="shared" si="84"/>
        <v>0</v>
      </c>
      <c r="AP53" s="28">
        <f t="shared" si="85"/>
        <v>0</v>
      </c>
      <c r="AQ53" s="4">
        <f t="shared" si="86"/>
        <v>31122356.216043234</v>
      </c>
      <c r="AR53" s="24">
        <f t="shared" si="87"/>
        <v>1204282.4675615132</v>
      </c>
      <c r="AS53" s="24">
        <f t="shared" si="88"/>
        <v>2079402.7356591623</v>
      </c>
    </row>
    <row r="54" spans="2:45" ht="12.75">
      <c r="B54" s="56">
        <f t="shared" si="50"/>
        <v>525</v>
      </c>
      <c r="C54" s="23">
        <f t="shared" si="89"/>
        <v>525000000</v>
      </c>
      <c r="D54" s="24">
        <f t="shared" si="48"/>
        <v>1939951.7780359793</v>
      </c>
      <c r="E54" s="24">
        <f t="shared" si="49"/>
        <v>1350000</v>
      </c>
      <c r="F54" s="25">
        <f t="shared" si="46"/>
        <v>493818249.9743842</v>
      </c>
      <c r="G54" s="70">
        <f t="shared" si="47"/>
        <v>0</v>
      </c>
      <c r="H54" s="6">
        <f t="shared" si="51"/>
        <v>0.045</v>
      </c>
      <c r="I54" s="26">
        <f t="shared" si="52"/>
        <v>-0.12993385973604682</v>
      </c>
      <c r="J54" s="30">
        <f t="shared" si="53"/>
        <v>0.301330048929624</v>
      </c>
      <c r="K54" s="27">
        <f t="shared" si="54"/>
        <v>490000000</v>
      </c>
      <c r="L54" s="28">
        <f t="shared" si="55"/>
        <v>0</v>
      </c>
      <c r="M54" s="28">
        <f t="shared" si="56"/>
        <v>3818249.9743841887</v>
      </c>
      <c r="N54" s="28">
        <f t="shared" si="57"/>
        <v>133638.7491034466</v>
      </c>
      <c r="O54" s="28">
        <f t="shared" si="58"/>
        <v>0</v>
      </c>
      <c r="P54" s="28">
        <f t="shared" si="59"/>
        <v>0</v>
      </c>
      <c r="Q54" s="28">
        <f t="shared" si="60"/>
        <v>0</v>
      </c>
      <c r="R54" s="28">
        <f t="shared" si="61"/>
        <v>0</v>
      </c>
      <c r="S54" s="28">
        <f t="shared" si="62"/>
        <v>0</v>
      </c>
      <c r="T54" s="28">
        <f t="shared" si="63"/>
        <v>0</v>
      </c>
      <c r="U54" s="28">
        <f t="shared" si="64"/>
        <v>0</v>
      </c>
      <c r="V54" s="28">
        <f t="shared" si="65"/>
        <v>0</v>
      </c>
      <c r="W54" s="4">
        <f t="shared" si="66"/>
        <v>493818249.9743842</v>
      </c>
      <c r="X54" s="24">
        <f t="shared" si="67"/>
        <v>133638.7491034466</v>
      </c>
      <c r="Y54" s="27">
        <f t="shared" si="68"/>
        <v>0</v>
      </c>
      <c r="Z54" s="28">
        <f t="shared" si="69"/>
        <v>0</v>
      </c>
      <c r="AA54" s="28">
        <f t="shared" si="70"/>
        <v>0</v>
      </c>
      <c r="AB54" s="28">
        <f t="shared" si="71"/>
        <v>11181750.025615811</v>
      </c>
      <c r="AC54" s="28">
        <f t="shared" si="72"/>
        <v>391361.25089655345</v>
      </c>
      <c r="AD54" s="28">
        <f t="shared" si="73"/>
        <v>788412.7626885639</v>
      </c>
      <c r="AE54" s="28">
        <f t="shared" si="74"/>
        <v>15000000</v>
      </c>
      <c r="AF54" s="28">
        <f t="shared" si="75"/>
        <v>600000</v>
      </c>
      <c r="AG54" s="28">
        <f t="shared" si="76"/>
        <v>982633.3233381467</v>
      </c>
      <c r="AH54" s="28">
        <f t="shared" si="77"/>
        <v>5000000</v>
      </c>
      <c r="AI54" s="28">
        <f t="shared" si="78"/>
        <v>225000</v>
      </c>
      <c r="AJ54" s="28">
        <f t="shared" si="79"/>
        <v>302544.4411127155</v>
      </c>
      <c r="AK54" s="28">
        <f t="shared" si="80"/>
        <v>0</v>
      </c>
      <c r="AL54" s="28">
        <f t="shared" si="81"/>
        <v>0</v>
      </c>
      <c r="AM54" s="28">
        <f t="shared" si="82"/>
        <v>0</v>
      </c>
      <c r="AN54" s="28">
        <f t="shared" si="83"/>
        <v>0</v>
      </c>
      <c r="AO54" s="28">
        <f t="shared" si="84"/>
        <v>0</v>
      </c>
      <c r="AP54" s="28">
        <f t="shared" si="85"/>
        <v>0</v>
      </c>
      <c r="AQ54" s="4">
        <f t="shared" si="86"/>
        <v>31181750.02561581</v>
      </c>
      <c r="AR54" s="24">
        <f t="shared" si="87"/>
        <v>1216361.2508965535</v>
      </c>
      <c r="AS54" s="24">
        <f t="shared" si="88"/>
        <v>2073590.527139426</v>
      </c>
    </row>
    <row r="55" spans="2:45" ht="12.75">
      <c r="B55" s="56">
        <f t="shared" si="50"/>
        <v>526</v>
      </c>
      <c r="C55" s="23">
        <f t="shared" si="89"/>
        <v>526000000</v>
      </c>
      <c r="D55" s="24">
        <f t="shared" si="48"/>
        <v>1901218.3528512898</v>
      </c>
      <c r="E55" s="24">
        <f t="shared" si="49"/>
        <v>1395000</v>
      </c>
      <c r="F55" s="25">
        <f t="shared" si="46"/>
        <v>494758856.16481155</v>
      </c>
      <c r="G55" s="70">
        <f t="shared" si="47"/>
        <v>0</v>
      </c>
      <c r="H55" s="6">
        <f t="shared" si="51"/>
        <v>0.045</v>
      </c>
      <c r="I55" s="26">
        <f t="shared" si="52"/>
        <v>-0.12993385973604682</v>
      </c>
      <c r="J55" s="30">
        <f t="shared" si="53"/>
        <v>0.301330048929624</v>
      </c>
      <c r="K55" s="27">
        <f t="shared" si="54"/>
        <v>490000000</v>
      </c>
      <c r="L55" s="28">
        <f t="shared" si="55"/>
        <v>0</v>
      </c>
      <c r="M55" s="28">
        <f t="shared" si="56"/>
        <v>4758856.164811552</v>
      </c>
      <c r="N55" s="28">
        <f t="shared" si="57"/>
        <v>166559.96576840433</v>
      </c>
      <c r="O55" s="28">
        <f t="shared" si="58"/>
        <v>0</v>
      </c>
      <c r="P55" s="28">
        <f t="shared" si="59"/>
        <v>0</v>
      </c>
      <c r="Q55" s="28">
        <f t="shared" si="60"/>
        <v>0</v>
      </c>
      <c r="R55" s="28">
        <f t="shared" si="61"/>
        <v>0</v>
      </c>
      <c r="S55" s="28">
        <f t="shared" si="62"/>
        <v>0</v>
      </c>
      <c r="T55" s="28">
        <f t="shared" si="63"/>
        <v>0</v>
      </c>
      <c r="U55" s="28">
        <f t="shared" si="64"/>
        <v>0</v>
      </c>
      <c r="V55" s="28">
        <f t="shared" si="65"/>
        <v>0</v>
      </c>
      <c r="W55" s="4">
        <f t="shared" si="66"/>
        <v>494758856.16481155</v>
      </c>
      <c r="X55" s="24">
        <f t="shared" si="67"/>
        <v>166559.96576840433</v>
      </c>
      <c r="Y55" s="27">
        <f t="shared" si="68"/>
        <v>0</v>
      </c>
      <c r="Z55" s="28">
        <f t="shared" si="69"/>
        <v>0</v>
      </c>
      <c r="AA55" s="28">
        <f t="shared" si="70"/>
        <v>0</v>
      </c>
      <c r="AB55" s="28">
        <f t="shared" si="71"/>
        <v>10241143.835188448</v>
      </c>
      <c r="AC55" s="28">
        <f t="shared" si="72"/>
        <v>358440.03423159575</v>
      </c>
      <c r="AD55" s="28">
        <f t="shared" si="73"/>
        <v>722091.6659462888</v>
      </c>
      <c r="AE55" s="28">
        <f t="shared" si="74"/>
        <v>15000000</v>
      </c>
      <c r="AF55" s="28">
        <f t="shared" si="75"/>
        <v>600000</v>
      </c>
      <c r="AG55" s="28">
        <f t="shared" si="76"/>
        <v>982633.3233381467</v>
      </c>
      <c r="AH55" s="28">
        <f t="shared" si="77"/>
        <v>6000000</v>
      </c>
      <c r="AI55" s="28">
        <f t="shared" si="78"/>
        <v>270000</v>
      </c>
      <c r="AJ55" s="28">
        <f t="shared" si="79"/>
        <v>363053.32933525863</v>
      </c>
      <c r="AK55" s="28">
        <f t="shared" si="80"/>
        <v>0</v>
      </c>
      <c r="AL55" s="28">
        <f t="shared" si="81"/>
        <v>0</v>
      </c>
      <c r="AM55" s="28">
        <f t="shared" si="82"/>
        <v>0</v>
      </c>
      <c r="AN55" s="28">
        <f t="shared" si="83"/>
        <v>0</v>
      </c>
      <c r="AO55" s="28">
        <f t="shared" si="84"/>
        <v>0</v>
      </c>
      <c r="AP55" s="28">
        <f t="shared" si="85"/>
        <v>0</v>
      </c>
      <c r="AQ55" s="4">
        <f t="shared" si="86"/>
        <v>31241143.83518845</v>
      </c>
      <c r="AR55" s="24">
        <f t="shared" si="87"/>
        <v>1228440.0342315957</v>
      </c>
      <c r="AS55" s="24">
        <f t="shared" si="88"/>
        <v>2067778.318619694</v>
      </c>
    </row>
    <row r="56" spans="2:45" ht="12.75">
      <c r="B56" s="56">
        <f t="shared" si="50"/>
        <v>527</v>
      </c>
      <c r="C56" s="23">
        <f t="shared" si="89"/>
        <v>527000000</v>
      </c>
      <c r="D56" s="24">
        <f t="shared" si="48"/>
        <v>1862484.9276665943</v>
      </c>
      <c r="E56" s="24">
        <f t="shared" si="49"/>
        <v>1440000</v>
      </c>
      <c r="F56" s="25">
        <f t="shared" si="46"/>
        <v>495699462.355239</v>
      </c>
      <c r="G56" s="70">
        <f t="shared" si="47"/>
        <v>0</v>
      </c>
      <c r="H56" s="6">
        <f t="shared" si="51"/>
        <v>0.045</v>
      </c>
      <c r="I56" s="26">
        <f t="shared" si="52"/>
        <v>-0.12993385973604682</v>
      </c>
      <c r="J56" s="30">
        <f t="shared" si="53"/>
        <v>0.301330048929624</v>
      </c>
      <c r="K56" s="27">
        <f t="shared" si="54"/>
        <v>490000000</v>
      </c>
      <c r="L56" s="28">
        <f t="shared" si="55"/>
        <v>0</v>
      </c>
      <c r="M56" s="28">
        <f t="shared" si="56"/>
        <v>5699462.355238974</v>
      </c>
      <c r="N56" s="28">
        <f t="shared" si="57"/>
        <v>199481.1824333641</v>
      </c>
      <c r="O56" s="28">
        <f t="shared" si="58"/>
        <v>0</v>
      </c>
      <c r="P56" s="28">
        <f t="shared" si="59"/>
        <v>0</v>
      </c>
      <c r="Q56" s="28">
        <f t="shared" si="60"/>
        <v>0</v>
      </c>
      <c r="R56" s="28">
        <f t="shared" si="61"/>
        <v>0</v>
      </c>
      <c r="S56" s="28">
        <f t="shared" si="62"/>
        <v>0</v>
      </c>
      <c r="T56" s="28">
        <f t="shared" si="63"/>
        <v>0</v>
      </c>
      <c r="U56" s="28">
        <f t="shared" si="64"/>
        <v>0</v>
      </c>
      <c r="V56" s="28">
        <f t="shared" si="65"/>
        <v>0</v>
      </c>
      <c r="W56" s="4">
        <f t="shared" si="66"/>
        <v>495699462.355239</v>
      </c>
      <c r="X56" s="24">
        <f t="shared" si="67"/>
        <v>199481.1824333641</v>
      </c>
      <c r="Y56" s="27">
        <f t="shared" si="68"/>
        <v>0</v>
      </c>
      <c r="Z56" s="28">
        <f t="shared" si="69"/>
        <v>0</v>
      </c>
      <c r="AA56" s="28">
        <f t="shared" si="70"/>
        <v>0</v>
      </c>
      <c r="AB56" s="28">
        <f t="shared" si="71"/>
        <v>9300537.644761026</v>
      </c>
      <c r="AC56" s="28">
        <f t="shared" si="72"/>
        <v>325518.81756663596</v>
      </c>
      <c r="AD56" s="28">
        <f t="shared" si="73"/>
        <v>655770.5692040096</v>
      </c>
      <c r="AE56" s="28">
        <f t="shared" si="74"/>
        <v>15000000</v>
      </c>
      <c r="AF56" s="28">
        <f t="shared" si="75"/>
        <v>600000</v>
      </c>
      <c r="AG56" s="28">
        <f t="shared" si="76"/>
        <v>982633.3233381467</v>
      </c>
      <c r="AH56" s="28">
        <f t="shared" si="77"/>
        <v>7000000</v>
      </c>
      <c r="AI56" s="28">
        <f t="shared" si="78"/>
        <v>315000</v>
      </c>
      <c r="AJ56" s="28">
        <f t="shared" si="79"/>
        <v>423562.21755780175</v>
      </c>
      <c r="AK56" s="28">
        <f t="shared" si="80"/>
        <v>0</v>
      </c>
      <c r="AL56" s="28">
        <f t="shared" si="81"/>
        <v>0</v>
      </c>
      <c r="AM56" s="28">
        <f t="shared" si="82"/>
        <v>0</v>
      </c>
      <c r="AN56" s="28">
        <f t="shared" si="83"/>
        <v>0</v>
      </c>
      <c r="AO56" s="28">
        <f t="shared" si="84"/>
        <v>0</v>
      </c>
      <c r="AP56" s="28">
        <f t="shared" si="85"/>
        <v>0</v>
      </c>
      <c r="AQ56" s="4">
        <f t="shared" si="86"/>
        <v>31300537.644761026</v>
      </c>
      <c r="AR56" s="24">
        <f t="shared" si="87"/>
        <v>1240518.817566636</v>
      </c>
      <c r="AS56" s="24">
        <f t="shared" si="88"/>
        <v>2061966.1100999583</v>
      </c>
    </row>
    <row r="57" spans="2:45" ht="12.75">
      <c r="B57" s="56">
        <f t="shared" si="50"/>
        <v>528</v>
      </c>
      <c r="C57" s="23">
        <f t="shared" si="89"/>
        <v>528000000</v>
      </c>
      <c r="D57" s="24">
        <f t="shared" si="48"/>
        <v>1823751.5024819043</v>
      </c>
      <c r="E57" s="24">
        <f t="shared" si="49"/>
        <v>1485000</v>
      </c>
      <c r="F57" s="25">
        <f t="shared" si="46"/>
        <v>496640068.54566634</v>
      </c>
      <c r="G57" s="70">
        <f t="shared" si="47"/>
        <v>0</v>
      </c>
      <c r="H57" s="6">
        <f t="shared" si="51"/>
        <v>0.045</v>
      </c>
      <c r="I57" s="26">
        <f t="shared" si="52"/>
        <v>-0.12993385973604682</v>
      </c>
      <c r="J57" s="30">
        <f t="shared" si="53"/>
        <v>0.301330048929624</v>
      </c>
      <c r="K57" s="27">
        <f t="shared" si="54"/>
        <v>490000000</v>
      </c>
      <c r="L57" s="28">
        <f t="shared" si="55"/>
        <v>0</v>
      </c>
      <c r="M57" s="28">
        <f t="shared" si="56"/>
        <v>6640068.545666337</v>
      </c>
      <c r="N57" s="28">
        <f t="shared" si="57"/>
        <v>232402.39909832182</v>
      </c>
      <c r="O57" s="28">
        <f t="shared" si="58"/>
        <v>0</v>
      </c>
      <c r="P57" s="28">
        <f t="shared" si="59"/>
        <v>0</v>
      </c>
      <c r="Q57" s="28">
        <f t="shared" si="60"/>
        <v>0</v>
      </c>
      <c r="R57" s="28">
        <f t="shared" si="61"/>
        <v>0</v>
      </c>
      <c r="S57" s="28">
        <f t="shared" si="62"/>
        <v>0</v>
      </c>
      <c r="T57" s="28">
        <f t="shared" si="63"/>
        <v>0</v>
      </c>
      <c r="U57" s="28">
        <f t="shared" si="64"/>
        <v>0</v>
      </c>
      <c r="V57" s="28">
        <f t="shared" si="65"/>
        <v>0</v>
      </c>
      <c r="W57" s="4">
        <f t="shared" si="66"/>
        <v>496640068.54566634</v>
      </c>
      <c r="X57" s="24">
        <f t="shared" si="67"/>
        <v>232402.39909832182</v>
      </c>
      <c r="Y57" s="27">
        <f t="shared" si="68"/>
        <v>0</v>
      </c>
      <c r="Z57" s="28">
        <f t="shared" si="69"/>
        <v>0</v>
      </c>
      <c r="AA57" s="28">
        <f t="shared" si="70"/>
        <v>0</v>
      </c>
      <c r="AB57" s="28">
        <f t="shared" si="71"/>
        <v>8359931.454333663</v>
      </c>
      <c r="AC57" s="28">
        <f t="shared" si="72"/>
        <v>292597.6009016782</v>
      </c>
      <c r="AD57" s="28">
        <f t="shared" si="73"/>
        <v>589449.4724617345</v>
      </c>
      <c r="AE57" s="28">
        <f t="shared" si="74"/>
        <v>15000000</v>
      </c>
      <c r="AF57" s="28">
        <f t="shared" si="75"/>
        <v>600000</v>
      </c>
      <c r="AG57" s="28">
        <f t="shared" si="76"/>
        <v>982633.3233381467</v>
      </c>
      <c r="AH57" s="28">
        <f t="shared" si="77"/>
        <v>8000000</v>
      </c>
      <c r="AI57" s="28">
        <f t="shared" si="78"/>
        <v>360000</v>
      </c>
      <c r="AJ57" s="28">
        <f t="shared" si="79"/>
        <v>484071.10578034486</v>
      </c>
      <c r="AK57" s="28">
        <f t="shared" si="80"/>
        <v>0</v>
      </c>
      <c r="AL57" s="28">
        <f t="shared" si="81"/>
        <v>0</v>
      </c>
      <c r="AM57" s="28">
        <f t="shared" si="82"/>
        <v>0</v>
      </c>
      <c r="AN57" s="28">
        <f t="shared" si="83"/>
        <v>0</v>
      </c>
      <c r="AO57" s="28">
        <f t="shared" si="84"/>
        <v>0</v>
      </c>
      <c r="AP57" s="28">
        <f t="shared" si="85"/>
        <v>0</v>
      </c>
      <c r="AQ57" s="4">
        <f t="shared" si="86"/>
        <v>31359931.454333663</v>
      </c>
      <c r="AR57" s="24">
        <f t="shared" si="87"/>
        <v>1252597.6009016782</v>
      </c>
      <c r="AS57" s="24">
        <f t="shared" si="88"/>
        <v>2056153.9015802261</v>
      </c>
    </row>
    <row r="58" spans="2:45" ht="12.75">
      <c r="B58" s="56">
        <f t="shared" si="50"/>
        <v>529</v>
      </c>
      <c r="C58" s="23">
        <f t="shared" si="89"/>
        <v>529000000</v>
      </c>
      <c r="D58" s="24">
        <f t="shared" si="48"/>
        <v>1785018.0772972084</v>
      </c>
      <c r="E58" s="24">
        <f t="shared" si="49"/>
        <v>1530000</v>
      </c>
      <c r="F58" s="25">
        <f t="shared" si="46"/>
        <v>497580674.73609376</v>
      </c>
      <c r="G58" s="70">
        <f t="shared" si="47"/>
        <v>0</v>
      </c>
      <c r="H58" s="6">
        <f t="shared" si="51"/>
        <v>0.045</v>
      </c>
      <c r="I58" s="26">
        <f t="shared" si="52"/>
        <v>-0.12993385973604682</v>
      </c>
      <c r="J58" s="30">
        <f t="shared" si="53"/>
        <v>0.301330048929624</v>
      </c>
      <c r="K58" s="27">
        <f t="shared" si="54"/>
        <v>490000000</v>
      </c>
      <c r="L58" s="28">
        <f t="shared" si="55"/>
        <v>0</v>
      </c>
      <c r="M58" s="28">
        <f t="shared" si="56"/>
        <v>7580674.73609376</v>
      </c>
      <c r="N58" s="28">
        <f t="shared" si="57"/>
        <v>265323.6157632816</v>
      </c>
      <c r="O58" s="28">
        <f t="shared" si="58"/>
        <v>0</v>
      </c>
      <c r="P58" s="28">
        <f t="shared" si="59"/>
        <v>0</v>
      </c>
      <c r="Q58" s="28">
        <f t="shared" si="60"/>
        <v>0</v>
      </c>
      <c r="R58" s="28">
        <f t="shared" si="61"/>
        <v>0</v>
      </c>
      <c r="S58" s="28">
        <f t="shared" si="62"/>
        <v>0</v>
      </c>
      <c r="T58" s="28">
        <f t="shared" si="63"/>
        <v>0</v>
      </c>
      <c r="U58" s="28">
        <f t="shared" si="64"/>
        <v>0</v>
      </c>
      <c r="V58" s="28">
        <f t="shared" si="65"/>
        <v>0</v>
      </c>
      <c r="W58" s="4">
        <f t="shared" si="66"/>
        <v>497580674.73609376</v>
      </c>
      <c r="X58" s="24">
        <f t="shared" si="67"/>
        <v>265323.6157632816</v>
      </c>
      <c r="Y58" s="27">
        <f t="shared" si="68"/>
        <v>0</v>
      </c>
      <c r="Z58" s="28">
        <f t="shared" si="69"/>
        <v>0</v>
      </c>
      <c r="AA58" s="28">
        <f t="shared" si="70"/>
        <v>0</v>
      </c>
      <c r="AB58" s="28">
        <f t="shared" si="71"/>
        <v>7419325.26390624</v>
      </c>
      <c r="AC58" s="28">
        <f t="shared" si="72"/>
        <v>259676.38423671844</v>
      </c>
      <c r="AD58" s="28">
        <f t="shared" si="73"/>
        <v>523128.3757194553</v>
      </c>
      <c r="AE58" s="28">
        <f t="shared" si="74"/>
        <v>15000000</v>
      </c>
      <c r="AF58" s="28">
        <f t="shared" si="75"/>
        <v>600000</v>
      </c>
      <c r="AG58" s="28">
        <f t="shared" si="76"/>
        <v>982633.3233381467</v>
      </c>
      <c r="AH58" s="28">
        <f t="shared" si="77"/>
        <v>9000000</v>
      </c>
      <c r="AI58" s="28">
        <f t="shared" si="78"/>
        <v>405000</v>
      </c>
      <c r="AJ58" s="28">
        <f t="shared" si="79"/>
        <v>544579.994002888</v>
      </c>
      <c r="AK58" s="28">
        <f t="shared" si="80"/>
        <v>0</v>
      </c>
      <c r="AL58" s="28">
        <f t="shared" si="81"/>
        <v>0</v>
      </c>
      <c r="AM58" s="28">
        <f t="shared" si="82"/>
        <v>0</v>
      </c>
      <c r="AN58" s="28">
        <f t="shared" si="83"/>
        <v>0</v>
      </c>
      <c r="AO58" s="28">
        <f t="shared" si="84"/>
        <v>0</v>
      </c>
      <c r="AP58" s="28">
        <f t="shared" si="85"/>
        <v>0</v>
      </c>
      <c r="AQ58" s="4">
        <f t="shared" si="86"/>
        <v>31419325.26390624</v>
      </c>
      <c r="AR58" s="24">
        <f t="shared" si="87"/>
        <v>1264676.3842367185</v>
      </c>
      <c r="AS58" s="24">
        <f t="shared" si="88"/>
        <v>2050341.6930604898</v>
      </c>
    </row>
    <row r="59" spans="2:45" ht="12.75">
      <c r="B59" s="56">
        <f t="shared" si="50"/>
        <v>530</v>
      </c>
      <c r="C59" s="23">
        <f t="shared" si="89"/>
        <v>530000000</v>
      </c>
      <c r="D59" s="24">
        <f t="shared" si="48"/>
        <v>1746284.6521125187</v>
      </c>
      <c r="E59" s="24">
        <f t="shared" si="49"/>
        <v>1575000</v>
      </c>
      <c r="F59" s="25">
        <f t="shared" si="46"/>
        <v>498521280.9265211</v>
      </c>
      <c r="G59" s="70">
        <f t="shared" si="47"/>
        <v>0</v>
      </c>
      <c r="H59" s="6">
        <f t="shared" si="51"/>
        <v>0.045</v>
      </c>
      <c r="I59" s="26">
        <f t="shared" si="52"/>
        <v>-0.12993385973604682</v>
      </c>
      <c r="J59" s="30">
        <f t="shared" si="53"/>
        <v>0.301330048929624</v>
      </c>
      <c r="K59" s="27">
        <f t="shared" si="54"/>
        <v>490000000</v>
      </c>
      <c r="L59" s="28">
        <f t="shared" si="55"/>
        <v>0</v>
      </c>
      <c r="M59" s="28">
        <f t="shared" si="56"/>
        <v>8521280.926521122</v>
      </c>
      <c r="N59" s="28">
        <f t="shared" si="57"/>
        <v>298244.8324282393</v>
      </c>
      <c r="O59" s="28">
        <f t="shared" si="58"/>
        <v>0</v>
      </c>
      <c r="P59" s="28">
        <f t="shared" si="59"/>
        <v>0</v>
      </c>
      <c r="Q59" s="28">
        <f t="shared" si="60"/>
        <v>0</v>
      </c>
      <c r="R59" s="28">
        <f t="shared" si="61"/>
        <v>0</v>
      </c>
      <c r="S59" s="28">
        <f t="shared" si="62"/>
        <v>0</v>
      </c>
      <c r="T59" s="28">
        <f t="shared" si="63"/>
        <v>0</v>
      </c>
      <c r="U59" s="28">
        <f t="shared" si="64"/>
        <v>0</v>
      </c>
      <c r="V59" s="28">
        <f t="shared" si="65"/>
        <v>0</v>
      </c>
      <c r="W59" s="4">
        <f t="shared" si="66"/>
        <v>498521280.9265211</v>
      </c>
      <c r="X59" s="24">
        <f t="shared" si="67"/>
        <v>298244.8324282393</v>
      </c>
      <c r="Y59" s="27">
        <f t="shared" si="68"/>
        <v>0</v>
      </c>
      <c r="Z59" s="28">
        <f t="shared" si="69"/>
        <v>0</v>
      </c>
      <c r="AA59" s="28">
        <f t="shared" si="70"/>
        <v>0</v>
      </c>
      <c r="AB59" s="28">
        <f t="shared" si="71"/>
        <v>6478719.073478878</v>
      </c>
      <c r="AC59" s="28">
        <f t="shared" si="72"/>
        <v>226755.16757176074</v>
      </c>
      <c r="AD59" s="28">
        <f t="shared" si="73"/>
        <v>456807.27897718025</v>
      </c>
      <c r="AE59" s="28">
        <f t="shared" si="74"/>
        <v>15000000</v>
      </c>
      <c r="AF59" s="28">
        <f t="shared" si="75"/>
        <v>600000</v>
      </c>
      <c r="AG59" s="28">
        <f t="shared" si="76"/>
        <v>982633.3233381467</v>
      </c>
      <c r="AH59" s="28">
        <f t="shared" si="77"/>
        <v>10000000</v>
      </c>
      <c r="AI59" s="28">
        <f t="shared" si="78"/>
        <v>450000</v>
      </c>
      <c r="AJ59" s="28">
        <f t="shared" si="79"/>
        <v>605088.882225431</v>
      </c>
      <c r="AK59" s="28">
        <f t="shared" si="80"/>
        <v>0</v>
      </c>
      <c r="AL59" s="28">
        <f t="shared" si="81"/>
        <v>0</v>
      </c>
      <c r="AM59" s="28">
        <f t="shared" si="82"/>
        <v>0</v>
      </c>
      <c r="AN59" s="28">
        <f t="shared" si="83"/>
        <v>0</v>
      </c>
      <c r="AO59" s="28">
        <f t="shared" si="84"/>
        <v>0</v>
      </c>
      <c r="AP59" s="28">
        <f t="shared" si="85"/>
        <v>0</v>
      </c>
      <c r="AQ59" s="4">
        <f t="shared" si="86"/>
        <v>31478719.073478878</v>
      </c>
      <c r="AR59" s="24">
        <f t="shared" si="87"/>
        <v>1276755.1675717607</v>
      </c>
      <c r="AS59" s="24">
        <f t="shared" si="88"/>
        <v>2044529.484540758</v>
      </c>
    </row>
    <row r="60" spans="2:45" ht="12.75">
      <c r="B60" s="56">
        <f t="shared" si="50"/>
        <v>531</v>
      </c>
      <c r="C60" s="23">
        <f t="shared" si="89"/>
        <v>531000000</v>
      </c>
      <c r="D60" s="24">
        <f t="shared" si="48"/>
        <v>1707551.226927823</v>
      </c>
      <c r="E60" s="24">
        <f t="shared" si="49"/>
        <v>1620000</v>
      </c>
      <c r="F60" s="25">
        <f t="shared" si="46"/>
        <v>499461887.11694854</v>
      </c>
      <c r="G60" s="70">
        <f t="shared" si="47"/>
        <v>0</v>
      </c>
      <c r="H60" s="6">
        <f t="shared" si="51"/>
        <v>0.045</v>
      </c>
      <c r="I60" s="26">
        <f t="shared" si="52"/>
        <v>-0.12993385973604682</v>
      </c>
      <c r="J60" s="30">
        <f t="shared" si="53"/>
        <v>0.301330048929624</v>
      </c>
      <c r="K60" s="27">
        <f t="shared" si="54"/>
        <v>490000000</v>
      </c>
      <c r="L60" s="28">
        <f t="shared" si="55"/>
        <v>0</v>
      </c>
      <c r="M60" s="28">
        <f t="shared" si="56"/>
        <v>9461887.116948545</v>
      </c>
      <c r="N60" s="28">
        <f t="shared" si="57"/>
        <v>331166.0490931991</v>
      </c>
      <c r="O60" s="28">
        <f t="shared" si="58"/>
        <v>0</v>
      </c>
      <c r="P60" s="28">
        <f t="shared" si="59"/>
        <v>0</v>
      </c>
      <c r="Q60" s="28">
        <f t="shared" si="60"/>
        <v>0</v>
      </c>
      <c r="R60" s="28">
        <f t="shared" si="61"/>
        <v>0</v>
      </c>
      <c r="S60" s="28">
        <f t="shared" si="62"/>
        <v>0</v>
      </c>
      <c r="T60" s="28">
        <f t="shared" si="63"/>
        <v>0</v>
      </c>
      <c r="U60" s="28">
        <f t="shared" si="64"/>
        <v>0</v>
      </c>
      <c r="V60" s="28">
        <f t="shared" si="65"/>
        <v>0</v>
      </c>
      <c r="W60" s="4">
        <f t="shared" si="66"/>
        <v>499461887.11694854</v>
      </c>
      <c r="X60" s="24">
        <f t="shared" si="67"/>
        <v>331166.0490931991</v>
      </c>
      <c r="Y60" s="27">
        <f t="shared" si="68"/>
        <v>0</v>
      </c>
      <c r="Z60" s="28">
        <f t="shared" si="69"/>
        <v>0</v>
      </c>
      <c r="AA60" s="28">
        <f t="shared" si="70"/>
        <v>0</v>
      </c>
      <c r="AB60" s="28">
        <f t="shared" si="71"/>
        <v>5538112.883051455</v>
      </c>
      <c r="AC60" s="28">
        <f t="shared" si="72"/>
        <v>193833.95090680095</v>
      </c>
      <c r="AD60" s="28">
        <f t="shared" si="73"/>
        <v>390486.182234901</v>
      </c>
      <c r="AE60" s="28">
        <f t="shared" si="74"/>
        <v>15000000</v>
      </c>
      <c r="AF60" s="28">
        <f t="shared" si="75"/>
        <v>600000</v>
      </c>
      <c r="AG60" s="28">
        <f t="shared" si="76"/>
        <v>982633.3233381467</v>
      </c>
      <c r="AH60" s="28">
        <f t="shared" si="77"/>
        <v>11000000</v>
      </c>
      <c r="AI60" s="28">
        <f t="shared" si="78"/>
        <v>495000</v>
      </c>
      <c r="AJ60" s="28">
        <f t="shared" si="79"/>
        <v>665597.7704479742</v>
      </c>
      <c r="AK60" s="28">
        <f t="shared" si="80"/>
        <v>0</v>
      </c>
      <c r="AL60" s="28">
        <f t="shared" si="81"/>
        <v>0</v>
      </c>
      <c r="AM60" s="28">
        <f t="shared" si="82"/>
        <v>0</v>
      </c>
      <c r="AN60" s="28">
        <f t="shared" si="83"/>
        <v>0</v>
      </c>
      <c r="AO60" s="28">
        <f t="shared" si="84"/>
        <v>0</v>
      </c>
      <c r="AP60" s="28">
        <f t="shared" si="85"/>
        <v>0</v>
      </c>
      <c r="AQ60" s="4">
        <f t="shared" si="86"/>
        <v>31538112.883051455</v>
      </c>
      <c r="AR60" s="24">
        <f t="shared" si="87"/>
        <v>1288833.950906801</v>
      </c>
      <c r="AS60" s="24">
        <f t="shared" si="88"/>
        <v>2038717.276021022</v>
      </c>
    </row>
    <row r="61" spans="2:45" ht="12.75">
      <c r="B61" s="56">
        <f t="shared" si="50"/>
        <v>532</v>
      </c>
      <c r="C61" s="23">
        <f t="shared" si="89"/>
        <v>532000000</v>
      </c>
      <c r="D61" s="24">
        <f t="shared" si="48"/>
        <v>1668817.8017431267</v>
      </c>
      <c r="E61" s="24">
        <f t="shared" si="49"/>
        <v>1665000</v>
      </c>
      <c r="F61" s="25">
        <f t="shared" si="46"/>
        <v>500402493.30737597</v>
      </c>
      <c r="G61" s="70">
        <f t="shared" si="47"/>
        <v>0</v>
      </c>
      <c r="H61" s="6">
        <f t="shared" si="51"/>
        <v>0.045</v>
      </c>
      <c r="I61" s="26">
        <f t="shared" si="52"/>
        <v>-0.12993385973604682</v>
      </c>
      <c r="J61" s="30">
        <f t="shared" si="53"/>
        <v>0.301330048929624</v>
      </c>
      <c r="K61" s="27">
        <f t="shared" si="54"/>
        <v>490000000</v>
      </c>
      <c r="L61" s="28">
        <f t="shared" si="55"/>
        <v>0</v>
      </c>
      <c r="M61" s="28">
        <f t="shared" si="56"/>
        <v>10402493.307375968</v>
      </c>
      <c r="N61" s="28">
        <f t="shared" si="57"/>
        <v>364087.2657581589</v>
      </c>
      <c r="O61" s="28">
        <f t="shared" si="58"/>
        <v>0</v>
      </c>
      <c r="P61" s="28">
        <f t="shared" si="59"/>
        <v>0</v>
      </c>
      <c r="Q61" s="28">
        <f t="shared" si="60"/>
        <v>0</v>
      </c>
      <c r="R61" s="28">
        <f t="shared" si="61"/>
        <v>0</v>
      </c>
      <c r="S61" s="28">
        <f t="shared" si="62"/>
        <v>0</v>
      </c>
      <c r="T61" s="28">
        <f t="shared" si="63"/>
        <v>0</v>
      </c>
      <c r="U61" s="28">
        <f t="shared" si="64"/>
        <v>0</v>
      </c>
      <c r="V61" s="28">
        <f t="shared" si="65"/>
        <v>0</v>
      </c>
      <c r="W61" s="4">
        <f t="shared" si="66"/>
        <v>500402493.30737597</v>
      </c>
      <c r="X61" s="24">
        <f t="shared" si="67"/>
        <v>364087.2657581589</v>
      </c>
      <c r="Y61" s="27">
        <f t="shared" si="68"/>
        <v>0</v>
      </c>
      <c r="Z61" s="28">
        <f t="shared" si="69"/>
        <v>0</v>
      </c>
      <c r="AA61" s="28">
        <f t="shared" si="70"/>
        <v>0</v>
      </c>
      <c r="AB61" s="28">
        <f t="shared" si="71"/>
        <v>4597506.6926240325</v>
      </c>
      <c r="AC61" s="28">
        <f t="shared" si="72"/>
        <v>160912.73424184116</v>
      </c>
      <c r="AD61" s="28">
        <f t="shared" si="73"/>
        <v>324165.0854926218</v>
      </c>
      <c r="AE61" s="28">
        <f t="shared" si="74"/>
        <v>15000000</v>
      </c>
      <c r="AF61" s="28">
        <f t="shared" si="75"/>
        <v>600000</v>
      </c>
      <c r="AG61" s="28">
        <f t="shared" si="76"/>
        <v>982633.3233381467</v>
      </c>
      <c r="AH61" s="28">
        <f t="shared" si="77"/>
        <v>12000000</v>
      </c>
      <c r="AI61" s="28">
        <f t="shared" si="78"/>
        <v>540000</v>
      </c>
      <c r="AJ61" s="28">
        <f t="shared" si="79"/>
        <v>726106.6586705173</v>
      </c>
      <c r="AK61" s="28">
        <f t="shared" si="80"/>
        <v>0</v>
      </c>
      <c r="AL61" s="28">
        <f t="shared" si="81"/>
        <v>0</v>
      </c>
      <c r="AM61" s="28">
        <f t="shared" si="82"/>
        <v>0</v>
      </c>
      <c r="AN61" s="28">
        <f t="shared" si="83"/>
        <v>0</v>
      </c>
      <c r="AO61" s="28">
        <f t="shared" si="84"/>
        <v>0</v>
      </c>
      <c r="AP61" s="28">
        <f t="shared" si="85"/>
        <v>0</v>
      </c>
      <c r="AQ61" s="4">
        <f t="shared" si="86"/>
        <v>31597506.692624032</v>
      </c>
      <c r="AR61" s="24">
        <f t="shared" si="87"/>
        <v>1300912.7342418411</v>
      </c>
      <c r="AS61" s="24">
        <f t="shared" si="88"/>
        <v>2032905.0675012856</v>
      </c>
    </row>
    <row r="62" spans="2:45" ht="12.75">
      <c r="B62" s="56">
        <f t="shared" si="50"/>
        <v>533</v>
      </c>
      <c r="C62" s="23">
        <f t="shared" si="89"/>
        <v>533000000</v>
      </c>
      <c r="D62" s="24">
        <f t="shared" si="48"/>
        <v>1630084.3765584372</v>
      </c>
      <c r="E62" s="24">
        <f t="shared" si="49"/>
        <v>1710000.0000000002</v>
      </c>
      <c r="F62" s="25">
        <f t="shared" si="46"/>
        <v>501343099.49780333</v>
      </c>
      <c r="G62" s="70">
        <f t="shared" si="47"/>
        <v>0</v>
      </c>
      <c r="H62" s="6">
        <f t="shared" si="51"/>
        <v>0.045</v>
      </c>
      <c r="I62" s="26">
        <f t="shared" si="52"/>
        <v>-0.12993385973604682</v>
      </c>
      <c r="J62" s="30">
        <f t="shared" si="53"/>
        <v>0.301330048929624</v>
      </c>
      <c r="K62" s="27">
        <f t="shared" si="54"/>
        <v>490000000</v>
      </c>
      <c r="L62" s="28">
        <f t="shared" si="55"/>
        <v>0</v>
      </c>
      <c r="M62" s="28">
        <f t="shared" si="56"/>
        <v>11343099.49780333</v>
      </c>
      <c r="N62" s="28">
        <f t="shared" si="57"/>
        <v>397008.4824231166</v>
      </c>
      <c r="O62" s="28">
        <f t="shared" si="58"/>
        <v>0</v>
      </c>
      <c r="P62" s="28">
        <f t="shared" si="59"/>
        <v>0</v>
      </c>
      <c r="Q62" s="28">
        <f t="shared" si="60"/>
        <v>0</v>
      </c>
      <c r="R62" s="28">
        <f t="shared" si="61"/>
        <v>0</v>
      </c>
      <c r="S62" s="28">
        <f t="shared" si="62"/>
        <v>0</v>
      </c>
      <c r="T62" s="28">
        <f t="shared" si="63"/>
        <v>0</v>
      </c>
      <c r="U62" s="28">
        <f t="shared" si="64"/>
        <v>0</v>
      </c>
      <c r="V62" s="28">
        <f t="shared" si="65"/>
        <v>0</v>
      </c>
      <c r="W62" s="4">
        <f t="shared" si="66"/>
        <v>501343099.49780333</v>
      </c>
      <c r="X62" s="24">
        <f t="shared" si="67"/>
        <v>397008.4824231166</v>
      </c>
      <c r="Y62" s="27">
        <f t="shared" si="68"/>
        <v>0</v>
      </c>
      <c r="Z62" s="28">
        <f t="shared" si="69"/>
        <v>0</v>
      </c>
      <c r="AA62" s="28">
        <f t="shared" si="70"/>
        <v>0</v>
      </c>
      <c r="AB62" s="28">
        <f t="shared" si="71"/>
        <v>3656900.5021966696</v>
      </c>
      <c r="AC62" s="28">
        <f t="shared" si="72"/>
        <v>127991.51757688345</v>
      </c>
      <c r="AD62" s="28">
        <f t="shared" si="73"/>
        <v>257843.98875034676</v>
      </c>
      <c r="AE62" s="28">
        <f t="shared" si="74"/>
        <v>15000000</v>
      </c>
      <c r="AF62" s="28">
        <f t="shared" si="75"/>
        <v>600000</v>
      </c>
      <c r="AG62" s="28">
        <f t="shared" si="76"/>
        <v>982633.3233381467</v>
      </c>
      <c r="AH62" s="28">
        <f t="shared" si="77"/>
        <v>13000000</v>
      </c>
      <c r="AI62" s="28">
        <f t="shared" si="78"/>
        <v>585000</v>
      </c>
      <c r="AJ62" s="28">
        <f t="shared" si="79"/>
        <v>786615.5468930603</v>
      </c>
      <c r="AK62" s="28">
        <f t="shared" si="80"/>
        <v>0</v>
      </c>
      <c r="AL62" s="28">
        <f t="shared" si="81"/>
        <v>0</v>
      </c>
      <c r="AM62" s="28">
        <f t="shared" si="82"/>
        <v>0</v>
      </c>
      <c r="AN62" s="28">
        <f t="shared" si="83"/>
        <v>0</v>
      </c>
      <c r="AO62" s="28">
        <f t="shared" si="84"/>
        <v>0</v>
      </c>
      <c r="AP62" s="28">
        <f t="shared" si="85"/>
        <v>0</v>
      </c>
      <c r="AQ62" s="4">
        <f t="shared" si="86"/>
        <v>31656900.50219667</v>
      </c>
      <c r="AR62" s="24">
        <f t="shared" si="87"/>
        <v>1312991.5175768835</v>
      </c>
      <c r="AS62" s="24">
        <f t="shared" si="88"/>
        <v>2027092.858981554</v>
      </c>
    </row>
    <row r="63" spans="2:45" ht="12.75">
      <c r="B63" s="56">
        <f t="shared" si="50"/>
        <v>534</v>
      </c>
      <c r="C63" s="23">
        <f t="shared" si="89"/>
        <v>534000000</v>
      </c>
      <c r="D63" s="24">
        <f t="shared" si="48"/>
        <v>1591350.9513737413</v>
      </c>
      <c r="E63" s="24">
        <f t="shared" si="49"/>
        <v>1755000</v>
      </c>
      <c r="F63" s="25">
        <f t="shared" si="46"/>
        <v>502283705.68823075</v>
      </c>
      <c r="G63" s="70">
        <f t="shared" si="47"/>
        <v>0</v>
      </c>
      <c r="H63" s="6">
        <f t="shared" si="51"/>
        <v>0.045</v>
      </c>
      <c r="I63" s="26">
        <f t="shared" si="52"/>
        <v>-0.12993385973604682</v>
      </c>
      <c r="J63" s="30">
        <f t="shared" si="53"/>
        <v>0.301330048929624</v>
      </c>
      <c r="K63" s="27">
        <f t="shared" si="54"/>
        <v>490000000</v>
      </c>
      <c r="L63" s="28">
        <f t="shared" si="55"/>
        <v>0</v>
      </c>
      <c r="M63" s="28">
        <f t="shared" si="56"/>
        <v>12283705.688230753</v>
      </c>
      <c r="N63" s="28">
        <f t="shared" si="57"/>
        <v>429929.6990880764</v>
      </c>
      <c r="O63" s="28">
        <f t="shared" si="58"/>
        <v>0</v>
      </c>
      <c r="P63" s="28">
        <f t="shared" si="59"/>
        <v>0</v>
      </c>
      <c r="Q63" s="28">
        <f t="shared" si="60"/>
        <v>0</v>
      </c>
      <c r="R63" s="28">
        <f t="shared" si="61"/>
        <v>0</v>
      </c>
      <c r="S63" s="28">
        <f t="shared" si="62"/>
        <v>0</v>
      </c>
      <c r="T63" s="28">
        <f t="shared" si="63"/>
        <v>0</v>
      </c>
      <c r="U63" s="28">
        <f t="shared" si="64"/>
        <v>0</v>
      </c>
      <c r="V63" s="28">
        <f t="shared" si="65"/>
        <v>0</v>
      </c>
      <c r="W63" s="4">
        <f t="shared" si="66"/>
        <v>502283705.68823075</v>
      </c>
      <c r="X63" s="24">
        <f t="shared" si="67"/>
        <v>429929.6990880764</v>
      </c>
      <c r="Y63" s="27">
        <f t="shared" si="68"/>
        <v>0</v>
      </c>
      <c r="Z63" s="28">
        <f t="shared" si="69"/>
        <v>0</v>
      </c>
      <c r="AA63" s="28">
        <f t="shared" si="70"/>
        <v>0</v>
      </c>
      <c r="AB63" s="28">
        <f t="shared" si="71"/>
        <v>2716294.311769247</v>
      </c>
      <c r="AC63" s="28">
        <f t="shared" si="72"/>
        <v>95070.30091192365</v>
      </c>
      <c r="AD63" s="28">
        <f t="shared" si="73"/>
        <v>191522.89200806752</v>
      </c>
      <c r="AE63" s="28">
        <f t="shared" si="74"/>
        <v>15000000</v>
      </c>
      <c r="AF63" s="28">
        <f t="shared" si="75"/>
        <v>600000</v>
      </c>
      <c r="AG63" s="28">
        <f t="shared" si="76"/>
        <v>982633.3233381467</v>
      </c>
      <c r="AH63" s="28">
        <f t="shared" si="77"/>
        <v>14000000</v>
      </c>
      <c r="AI63" s="28">
        <f t="shared" si="78"/>
        <v>630000</v>
      </c>
      <c r="AJ63" s="28">
        <f t="shared" si="79"/>
        <v>847124.4351156035</v>
      </c>
      <c r="AK63" s="28">
        <f t="shared" si="80"/>
        <v>0</v>
      </c>
      <c r="AL63" s="28">
        <f t="shared" si="81"/>
        <v>0</v>
      </c>
      <c r="AM63" s="28">
        <f t="shared" si="82"/>
        <v>0</v>
      </c>
      <c r="AN63" s="28">
        <f t="shared" si="83"/>
        <v>0</v>
      </c>
      <c r="AO63" s="28">
        <f t="shared" si="84"/>
        <v>0</v>
      </c>
      <c r="AP63" s="28">
        <f t="shared" si="85"/>
        <v>0</v>
      </c>
      <c r="AQ63" s="4">
        <f t="shared" si="86"/>
        <v>31716294.311769247</v>
      </c>
      <c r="AR63" s="24">
        <f t="shared" si="87"/>
        <v>1325070.3009119236</v>
      </c>
      <c r="AS63" s="24">
        <f t="shared" si="88"/>
        <v>2021280.6504618176</v>
      </c>
    </row>
    <row r="64" spans="2:45" ht="12.75">
      <c r="B64" s="56">
        <f t="shared" si="50"/>
        <v>535</v>
      </c>
      <c r="C64" s="23">
        <f t="shared" si="89"/>
        <v>535000000</v>
      </c>
      <c r="D64" s="24">
        <f t="shared" si="48"/>
        <v>1552617.5261890516</v>
      </c>
      <c r="E64" s="24">
        <f t="shared" si="49"/>
        <v>1800000.0000000002</v>
      </c>
      <c r="F64" s="25">
        <f t="shared" si="46"/>
        <v>503224311.8786581</v>
      </c>
      <c r="G64" s="70">
        <f t="shared" si="47"/>
        <v>0</v>
      </c>
      <c r="H64" s="6">
        <f t="shared" si="51"/>
        <v>0.045</v>
      </c>
      <c r="I64" s="26">
        <f t="shared" si="52"/>
        <v>-0.12993385973604682</v>
      </c>
      <c r="J64" s="30">
        <f t="shared" si="53"/>
        <v>0.301330048929624</v>
      </c>
      <c r="K64" s="27">
        <f t="shared" si="54"/>
        <v>490000000</v>
      </c>
      <c r="L64" s="28">
        <f t="shared" si="55"/>
        <v>0</v>
      </c>
      <c r="M64" s="28">
        <f t="shared" si="56"/>
        <v>13224311.878658116</v>
      </c>
      <c r="N64" s="28">
        <f t="shared" si="57"/>
        <v>462850.9157530341</v>
      </c>
      <c r="O64" s="28">
        <f t="shared" si="58"/>
        <v>0</v>
      </c>
      <c r="P64" s="28">
        <f t="shared" si="59"/>
        <v>0</v>
      </c>
      <c r="Q64" s="28">
        <f t="shared" si="60"/>
        <v>0</v>
      </c>
      <c r="R64" s="28">
        <f t="shared" si="61"/>
        <v>0</v>
      </c>
      <c r="S64" s="28">
        <f t="shared" si="62"/>
        <v>0</v>
      </c>
      <c r="T64" s="28">
        <f t="shared" si="63"/>
        <v>0</v>
      </c>
      <c r="U64" s="28">
        <f t="shared" si="64"/>
        <v>0</v>
      </c>
      <c r="V64" s="28">
        <f t="shared" si="65"/>
        <v>0</v>
      </c>
      <c r="W64" s="4">
        <f t="shared" si="66"/>
        <v>503224311.8786581</v>
      </c>
      <c r="X64" s="24">
        <f t="shared" si="67"/>
        <v>462850.9157530341</v>
      </c>
      <c r="Y64" s="27">
        <f t="shared" si="68"/>
        <v>0</v>
      </c>
      <c r="Z64" s="28">
        <f t="shared" si="69"/>
        <v>0</v>
      </c>
      <c r="AA64" s="28">
        <f t="shared" si="70"/>
        <v>0</v>
      </c>
      <c r="AB64" s="28">
        <f t="shared" si="71"/>
        <v>1775688.1213418841</v>
      </c>
      <c r="AC64" s="28">
        <f t="shared" si="72"/>
        <v>62149.08424696595</v>
      </c>
      <c r="AD64" s="28">
        <f t="shared" si="73"/>
        <v>125201.79526579248</v>
      </c>
      <c r="AE64" s="28">
        <f t="shared" si="74"/>
        <v>15000000</v>
      </c>
      <c r="AF64" s="28">
        <f t="shared" si="75"/>
        <v>600000</v>
      </c>
      <c r="AG64" s="28">
        <f t="shared" si="76"/>
        <v>982633.3233381467</v>
      </c>
      <c r="AH64" s="28">
        <f t="shared" si="77"/>
        <v>15000000</v>
      </c>
      <c r="AI64" s="28">
        <f t="shared" si="78"/>
        <v>675000</v>
      </c>
      <c r="AJ64" s="28">
        <f t="shared" si="79"/>
        <v>907633.3233381466</v>
      </c>
      <c r="AK64" s="28">
        <f t="shared" si="80"/>
        <v>0</v>
      </c>
      <c r="AL64" s="28">
        <f t="shared" si="81"/>
        <v>0</v>
      </c>
      <c r="AM64" s="28">
        <f t="shared" si="82"/>
        <v>0</v>
      </c>
      <c r="AN64" s="28">
        <f t="shared" si="83"/>
        <v>0</v>
      </c>
      <c r="AO64" s="28">
        <f t="shared" si="84"/>
        <v>0</v>
      </c>
      <c r="AP64" s="28">
        <f t="shared" si="85"/>
        <v>0</v>
      </c>
      <c r="AQ64" s="4">
        <f t="shared" si="86"/>
        <v>31775688.121341884</v>
      </c>
      <c r="AR64" s="24">
        <f t="shared" si="87"/>
        <v>1337149.084246966</v>
      </c>
      <c r="AS64" s="24">
        <f t="shared" si="88"/>
        <v>2015468.4419420857</v>
      </c>
    </row>
    <row r="65" spans="2:45" ht="12.75">
      <c r="B65" s="56">
        <f t="shared" si="50"/>
        <v>536</v>
      </c>
      <c r="C65" s="23">
        <f t="shared" si="89"/>
        <v>536000000</v>
      </c>
      <c r="D65" s="24">
        <f t="shared" si="48"/>
        <v>1513884.1010043558</v>
      </c>
      <c r="E65" s="24">
        <f t="shared" si="49"/>
        <v>1845000</v>
      </c>
      <c r="F65" s="25">
        <f t="shared" si="46"/>
        <v>504164918.06908554</v>
      </c>
      <c r="G65" s="70">
        <f t="shared" si="47"/>
        <v>0</v>
      </c>
      <c r="H65" s="6">
        <f t="shared" si="51"/>
        <v>0.045</v>
      </c>
      <c r="I65" s="26">
        <f t="shared" si="52"/>
        <v>-0.12993385973604682</v>
      </c>
      <c r="J65" s="30">
        <f t="shared" si="53"/>
        <v>0.301330048929624</v>
      </c>
      <c r="K65" s="27">
        <f t="shared" si="54"/>
        <v>490000000</v>
      </c>
      <c r="L65" s="28">
        <f t="shared" si="55"/>
        <v>0</v>
      </c>
      <c r="M65" s="28">
        <f t="shared" si="56"/>
        <v>14164918.069085538</v>
      </c>
      <c r="N65" s="28">
        <f t="shared" si="57"/>
        <v>495772.1324179939</v>
      </c>
      <c r="O65" s="28">
        <f t="shared" si="58"/>
        <v>0</v>
      </c>
      <c r="P65" s="28">
        <f t="shared" si="59"/>
        <v>0</v>
      </c>
      <c r="Q65" s="28">
        <f t="shared" si="60"/>
        <v>0</v>
      </c>
      <c r="R65" s="28">
        <f t="shared" si="61"/>
        <v>0</v>
      </c>
      <c r="S65" s="28">
        <f t="shared" si="62"/>
        <v>0</v>
      </c>
      <c r="T65" s="28">
        <f t="shared" si="63"/>
        <v>0</v>
      </c>
      <c r="U65" s="28">
        <f t="shared" si="64"/>
        <v>0</v>
      </c>
      <c r="V65" s="28">
        <f t="shared" si="65"/>
        <v>0</v>
      </c>
      <c r="W65" s="4">
        <f t="shared" si="66"/>
        <v>504164918.06908554</v>
      </c>
      <c r="X65" s="24">
        <f t="shared" si="67"/>
        <v>495772.1324179939</v>
      </c>
      <c r="Y65" s="27">
        <f t="shared" si="68"/>
        <v>0</v>
      </c>
      <c r="Z65" s="28">
        <f t="shared" si="69"/>
        <v>0</v>
      </c>
      <c r="AA65" s="28">
        <f t="shared" si="70"/>
        <v>0</v>
      </c>
      <c r="AB65" s="28">
        <f t="shared" si="71"/>
        <v>835081.9309144616</v>
      </c>
      <c r="AC65" s="28">
        <f t="shared" si="72"/>
        <v>29227.867582006158</v>
      </c>
      <c r="AD65" s="28">
        <f t="shared" si="73"/>
        <v>58880.698523513245</v>
      </c>
      <c r="AE65" s="28">
        <f t="shared" si="74"/>
        <v>15000000</v>
      </c>
      <c r="AF65" s="28">
        <f t="shared" si="75"/>
        <v>600000</v>
      </c>
      <c r="AG65" s="28">
        <f t="shared" si="76"/>
        <v>982633.3233381467</v>
      </c>
      <c r="AH65" s="28">
        <f t="shared" si="77"/>
        <v>16000000</v>
      </c>
      <c r="AI65" s="28">
        <f t="shared" si="78"/>
        <v>720000</v>
      </c>
      <c r="AJ65" s="28">
        <f t="shared" si="79"/>
        <v>968142.2115606897</v>
      </c>
      <c r="AK65" s="28">
        <f t="shared" si="80"/>
        <v>0</v>
      </c>
      <c r="AL65" s="28">
        <f t="shared" si="81"/>
        <v>0</v>
      </c>
      <c r="AM65" s="28">
        <f t="shared" si="82"/>
        <v>0</v>
      </c>
      <c r="AN65" s="28">
        <f t="shared" si="83"/>
        <v>0</v>
      </c>
      <c r="AO65" s="28">
        <f t="shared" si="84"/>
        <v>0</v>
      </c>
      <c r="AP65" s="28">
        <f t="shared" si="85"/>
        <v>0</v>
      </c>
      <c r="AQ65" s="4">
        <f t="shared" si="86"/>
        <v>31835081.93091446</v>
      </c>
      <c r="AR65" s="24">
        <f t="shared" si="87"/>
        <v>1349227.8675820061</v>
      </c>
      <c r="AS65" s="24">
        <f t="shared" si="88"/>
        <v>2009656.2334223497</v>
      </c>
    </row>
    <row r="66" spans="2:45" ht="12.75">
      <c r="B66" s="56">
        <f t="shared" si="50"/>
        <v>537</v>
      </c>
      <c r="C66" s="23">
        <f t="shared" si="89"/>
        <v>537000000</v>
      </c>
      <c r="D66" s="24">
        <f t="shared" si="48"/>
        <v>1475150.6758196596</v>
      </c>
      <c r="E66" s="24">
        <f t="shared" si="49"/>
        <v>1890000</v>
      </c>
      <c r="F66" s="25">
        <f t="shared" si="46"/>
        <v>505105524.25951296</v>
      </c>
      <c r="G66" s="70">
        <f t="shared" si="47"/>
        <v>0</v>
      </c>
      <c r="H66" s="6">
        <f t="shared" si="51"/>
        <v>0.045</v>
      </c>
      <c r="I66" s="26">
        <f t="shared" si="52"/>
        <v>-0.12993385973604682</v>
      </c>
      <c r="J66" s="30">
        <f t="shared" si="53"/>
        <v>0.301330048929624</v>
      </c>
      <c r="K66" s="27">
        <f t="shared" si="54"/>
        <v>490000000</v>
      </c>
      <c r="L66" s="28">
        <f t="shared" si="55"/>
        <v>0</v>
      </c>
      <c r="M66" s="28">
        <f t="shared" si="56"/>
        <v>15000000</v>
      </c>
      <c r="N66" s="28">
        <f t="shared" si="57"/>
        <v>525000</v>
      </c>
      <c r="O66" s="28">
        <f t="shared" si="58"/>
        <v>105524.25951296091</v>
      </c>
      <c r="P66" s="28">
        <f t="shared" si="59"/>
        <v>4220.970380518436</v>
      </c>
      <c r="Q66" s="28">
        <f t="shared" si="60"/>
        <v>0</v>
      </c>
      <c r="R66" s="28">
        <f t="shared" si="61"/>
        <v>0</v>
      </c>
      <c r="S66" s="28">
        <f t="shared" si="62"/>
        <v>0</v>
      </c>
      <c r="T66" s="28">
        <f t="shared" si="63"/>
        <v>0</v>
      </c>
      <c r="U66" s="28">
        <f t="shared" si="64"/>
        <v>0</v>
      </c>
      <c r="V66" s="28">
        <f t="shared" si="65"/>
        <v>0</v>
      </c>
      <c r="W66" s="4">
        <f t="shared" si="66"/>
        <v>505105524.25951296</v>
      </c>
      <c r="X66" s="24">
        <f t="shared" si="67"/>
        <v>529220.9703805185</v>
      </c>
      <c r="Y66" s="27">
        <f t="shared" si="68"/>
        <v>0</v>
      </c>
      <c r="Z66" s="28">
        <f t="shared" si="69"/>
        <v>0</v>
      </c>
      <c r="AA66" s="28">
        <f t="shared" si="70"/>
        <v>0</v>
      </c>
      <c r="AB66" s="28">
        <f t="shared" si="71"/>
        <v>0</v>
      </c>
      <c r="AC66" s="28">
        <f t="shared" si="72"/>
        <v>0</v>
      </c>
      <c r="AD66" s="28">
        <f t="shared" si="73"/>
        <v>0</v>
      </c>
      <c r="AE66" s="28">
        <f t="shared" si="74"/>
        <v>14894475.74048704</v>
      </c>
      <c r="AF66" s="28">
        <f t="shared" si="75"/>
        <v>595779.0296194815</v>
      </c>
      <c r="AG66" s="28">
        <f t="shared" si="76"/>
        <v>975720.5464169455</v>
      </c>
      <c r="AH66" s="28">
        <f t="shared" si="77"/>
        <v>17000000</v>
      </c>
      <c r="AI66" s="28">
        <f t="shared" si="78"/>
        <v>765000</v>
      </c>
      <c r="AJ66" s="28">
        <f t="shared" si="79"/>
        <v>1028651.0997832328</v>
      </c>
      <c r="AK66" s="28">
        <f t="shared" si="80"/>
        <v>0</v>
      </c>
      <c r="AL66" s="28">
        <f t="shared" si="81"/>
        <v>0</v>
      </c>
      <c r="AM66" s="28">
        <f t="shared" si="82"/>
        <v>0</v>
      </c>
      <c r="AN66" s="28">
        <f t="shared" si="83"/>
        <v>0</v>
      </c>
      <c r="AO66" s="28">
        <f t="shared" si="84"/>
        <v>0</v>
      </c>
      <c r="AP66" s="28">
        <f t="shared" si="85"/>
        <v>0</v>
      </c>
      <c r="AQ66" s="4">
        <f t="shared" si="86"/>
        <v>31894475.74048704</v>
      </c>
      <c r="AR66" s="24">
        <f t="shared" si="87"/>
        <v>1360779.0296194814</v>
      </c>
      <c r="AS66" s="24">
        <f t="shared" si="88"/>
        <v>2004371.6462001782</v>
      </c>
    </row>
    <row r="67" spans="2:45" ht="12.75">
      <c r="B67" s="56">
        <f t="shared" si="50"/>
        <v>538</v>
      </c>
      <c r="C67" s="23">
        <f t="shared" si="89"/>
        <v>538000000</v>
      </c>
      <c r="D67" s="24">
        <f t="shared" si="48"/>
        <v>1436417.2506349701</v>
      </c>
      <c r="E67" s="24">
        <f t="shared" si="49"/>
        <v>1935000</v>
      </c>
      <c r="F67" s="25">
        <f t="shared" si="46"/>
        <v>506046130.4499403</v>
      </c>
      <c r="G67" s="70">
        <f t="shared" si="47"/>
        <v>0</v>
      </c>
      <c r="H67" s="6">
        <f t="shared" si="51"/>
        <v>0.045</v>
      </c>
      <c r="I67" s="26">
        <f t="shared" si="52"/>
        <v>-0.12993385973604682</v>
      </c>
      <c r="J67" s="30">
        <f t="shared" si="53"/>
        <v>0.301330048929624</v>
      </c>
      <c r="K67" s="27">
        <f t="shared" si="54"/>
        <v>490000000</v>
      </c>
      <c r="L67" s="28">
        <f t="shared" si="55"/>
        <v>0</v>
      </c>
      <c r="M67" s="28">
        <f t="shared" si="56"/>
        <v>15000000</v>
      </c>
      <c r="N67" s="28">
        <f t="shared" si="57"/>
        <v>525000</v>
      </c>
      <c r="O67" s="28">
        <f t="shared" si="58"/>
        <v>1046130.4499403238</v>
      </c>
      <c r="P67" s="28">
        <f t="shared" si="59"/>
        <v>41845.217997612956</v>
      </c>
      <c r="Q67" s="28">
        <f t="shared" si="60"/>
        <v>0</v>
      </c>
      <c r="R67" s="28">
        <f t="shared" si="61"/>
        <v>0</v>
      </c>
      <c r="S67" s="28">
        <f t="shared" si="62"/>
        <v>0</v>
      </c>
      <c r="T67" s="28">
        <f t="shared" si="63"/>
        <v>0</v>
      </c>
      <c r="U67" s="28">
        <f t="shared" si="64"/>
        <v>0</v>
      </c>
      <c r="V67" s="28">
        <f t="shared" si="65"/>
        <v>0</v>
      </c>
      <c r="W67" s="4">
        <f t="shared" si="66"/>
        <v>506046130.4499403</v>
      </c>
      <c r="X67" s="24">
        <f t="shared" si="67"/>
        <v>566845.2179976129</v>
      </c>
      <c r="Y67" s="27">
        <f t="shared" si="68"/>
        <v>0</v>
      </c>
      <c r="Z67" s="28">
        <f t="shared" si="69"/>
        <v>0</v>
      </c>
      <c r="AA67" s="28">
        <f t="shared" si="70"/>
        <v>0</v>
      </c>
      <c r="AB67" s="28">
        <f t="shared" si="71"/>
        <v>0</v>
      </c>
      <c r="AC67" s="28">
        <f t="shared" si="72"/>
        <v>0</v>
      </c>
      <c r="AD67" s="28">
        <f t="shared" si="73"/>
        <v>0</v>
      </c>
      <c r="AE67" s="28">
        <f t="shared" si="74"/>
        <v>13953869.550059676</v>
      </c>
      <c r="AF67" s="28">
        <f t="shared" si="75"/>
        <v>558154.7820023871</v>
      </c>
      <c r="AG67" s="28">
        <f t="shared" si="76"/>
        <v>914102.4806268072</v>
      </c>
      <c r="AH67" s="28">
        <f t="shared" si="77"/>
        <v>18000000</v>
      </c>
      <c r="AI67" s="28">
        <f t="shared" si="78"/>
        <v>810000</v>
      </c>
      <c r="AJ67" s="28">
        <f t="shared" si="79"/>
        <v>1089159.988005776</v>
      </c>
      <c r="AK67" s="28">
        <f t="shared" si="80"/>
        <v>0</v>
      </c>
      <c r="AL67" s="28">
        <f t="shared" si="81"/>
        <v>0</v>
      </c>
      <c r="AM67" s="28">
        <f t="shared" si="82"/>
        <v>0</v>
      </c>
      <c r="AN67" s="28">
        <f t="shared" si="83"/>
        <v>0</v>
      </c>
      <c r="AO67" s="28">
        <f t="shared" si="84"/>
        <v>0</v>
      </c>
      <c r="AP67" s="28">
        <f t="shared" si="85"/>
        <v>0</v>
      </c>
      <c r="AQ67" s="4">
        <f t="shared" si="86"/>
        <v>31953869.550059676</v>
      </c>
      <c r="AR67" s="24">
        <f t="shared" si="87"/>
        <v>1368154.782002387</v>
      </c>
      <c r="AS67" s="24">
        <f t="shared" si="88"/>
        <v>2003262.468632583</v>
      </c>
    </row>
    <row r="68" spans="2:45" ht="12.75">
      <c r="B68" s="56">
        <f t="shared" si="50"/>
        <v>539</v>
      </c>
      <c r="C68" s="23">
        <f t="shared" si="89"/>
        <v>539000000</v>
      </c>
      <c r="D68" s="24">
        <f t="shared" si="48"/>
        <v>1397683.8254502742</v>
      </c>
      <c r="E68" s="24">
        <f t="shared" si="49"/>
        <v>1980000</v>
      </c>
      <c r="F68" s="25">
        <f t="shared" si="46"/>
        <v>506986736.64036775</v>
      </c>
      <c r="G68" s="70">
        <f t="shared" si="47"/>
        <v>0</v>
      </c>
      <c r="H68" s="6">
        <f t="shared" si="51"/>
        <v>0.045</v>
      </c>
      <c r="I68" s="26">
        <f t="shared" si="52"/>
        <v>-0.12993385973604682</v>
      </c>
      <c r="J68" s="30">
        <f t="shared" si="53"/>
        <v>0.301330048929624</v>
      </c>
      <c r="K68" s="27">
        <f t="shared" si="54"/>
        <v>490000000</v>
      </c>
      <c r="L68" s="28">
        <f t="shared" si="55"/>
        <v>0</v>
      </c>
      <c r="M68" s="28">
        <f t="shared" si="56"/>
        <v>15000000</v>
      </c>
      <c r="N68" s="28">
        <f t="shared" si="57"/>
        <v>525000</v>
      </c>
      <c r="O68" s="28">
        <f t="shared" si="58"/>
        <v>1986736.6403677464</v>
      </c>
      <c r="P68" s="28">
        <f t="shared" si="59"/>
        <v>79469.46561470986</v>
      </c>
      <c r="Q68" s="28">
        <f t="shared" si="60"/>
        <v>0</v>
      </c>
      <c r="R68" s="28">
        <f t="shared" si="61"/>
        <v>0</v>
      </c>
      <c r="S68" s="28">
        <f t="shared" si="62"/>
        <v>0</v>
      </c>
      <c r="T68" s="28">
        <f t="shared" si="63"/>
        <v>0</v>
      </c>
      <c r="U68" s="28">
        <f t="shared" si="64"/>
        <v>0</v>
      </c>
      <c r="V68" s="28">
        <f t="shared" si="65"/>
        <v>0</v>
      </c>
      <c r="W68" s="4">
        <f t="shared" si="66"/>
        <v>506986736.64036775</v>
      </c>
      <c r="X68" s="24">
        <f t="shared" si="67"/>
        <v>604469.4656147099</v>
      </c>
      <c r="Y68" s="27">
        <f t="shared" si="68"/>
        <v>0</v>
      </c>
      <c r="Z68" s="28">
        <f t="shared" si="69"/>
        <v>0</v>
      </c>
      <c r="AA68" s="28">
        <f t="shared" si="70"/>
        <v>0</v>
      </c>
      <c r="AB68" s="28">
        <f t="shared" si="71"/>
        <v>0</v>
      </c>
      <c r="AC68" s="28">
        <f t="shared" si="72"/>
        <v>0</v>
      </c>
      <c r="AD68" s="28">
        <f t="shared" si="73"/>
        <v>0</v>
      </c>
      <c r="AE68" s="28">
        <f t="shared" si="74"/>
        <v>13013263.359632254</v>
      </c>
      <c r="AF68" s="28">
        <f t="shared" si="75"/>
        <v>520530.5343852902</v>
      </c>
      <c r="AG68" s="28">
        <f t="shared" si="76"/>
        <v>852484.4148366651</v>
      </c>
      <c r="AH68" s="28">
        <f t="shared" si="77"/>
        <v>19000000</v>
      </c>
      <c r="AI68" s="28">
        <f t="shared" si="78"/>
        <v>855000</v>
      </c>
      <c r="AJ68" s="28">
        <f t="shared" si="79"/>
        <v>1149668.876228319</v>
      </c>
      <c r="AK68" s="28">
        <f t="shared" si="80"/>
        <v>0</v>
      </c>
      <c r="AL68" s="28">
        <f t="shared" si="81"/>
        <v>0</v>
      </c>
      <c r="AM68" s="28">
        <f t="shared" si="82"/>
        <v>0</v>
      </c>
      <c r="AN68" s="28">
        <f t="shared" si="83"/>
        <v>0</v>
      </c>
      <c r="AO68" s="28">
        <f t="shared" si="84"/>
        <v>0</v>
      </c>
      <c r="AP68" s="28">
        <f t="shared" si="85"/>
        <v>0</v>
      </c>
      <c r="AQ68" s="4">
        <f t="shared" si="86"/>
        <v>32013263.359632254</v>
      </c>
      <c r="AR68" s="24">
        <f t="shared" si="87"/>
        <v>1375530.5343852902</v>
      </c>
      <c r="AS68" s="24">
        <f t="shared" si="88"/>
        <v>2002153.2910649842</v>
      </c>
    </row>
    <row r="69" spans="2:45" ht="12.75">
      <c r="B69" s="56">
        <f t="shared" si="50"/>
        <v>540</v>
      </c>
      <c r="C69" s="23">
        <f t="shared" si="89"/>
        <v>540000000</v>
      </c>
      <c r="D69" s="24">
        <f t="shared" si="48"/>
        <v>1358950.4002655847</v>
      </c>
      <c r="E69" s="24">
        <f t="shared" si="49"/>
        <v>2025000</v>
      </c>
      <c r="F69" s="25">
        <f t="shared" si="46"/>
        <v>507927342.8307951</v>
      </c>
      <c r="G69" s="70">
        <f t="shared" si="47"/>
        <v>0</v>
      </c>
      <c r="H69" s="6">
        <f t="shared" si="51"/>
        <v>0.045</v>
      </c>
      <c r="I69" s="26">
        <f t="shared" si="52"/>
        <v>-0.12993385973604682</v>
      </c>
      <c r="J69" s="30">
        <f t="shared" si="53"/>
        <v>0.301330048929624</v>
      </c>
      <c r="K69" s="27">
        <f t="shared" si="54"/>
        <v>490000000</v>
      </c>
      <c r="L69" s="28">
        <f t="shared" si="55"/>
        <v>0</v>
      </c>
      <c r="M69" s="28">
        <f t="shared" si="56"/>
        <v>15000000</v>
      </c>
      <c r="N69" s="28">
        <f t="shared" si="57"/>
        <v>525000</v>
      </c>
      <c r="O69" s="28">
        <f t="shared" si="58"/>
        <v>2927342.8307951093</v>
      </c>
      <c r="P69" s="28">
        <f t="shared" si="59"/>
        <v>117093.71323180437</v>
      </c>
      <c r="Q69" s="28">
        <f t="shared" si="60"/>
        <v>0</v>
      </c>
      <c r="R69" s="28">
        <f t="shared" si="61"/>
        <v>0</v>
      </c>
      <c r="S69" s="28">
        <f t="shared" si="62"/>
        <v>0</v>
      </c>
      <c r="T69" s="28">
        <f t="shared" si="63"/>
        <v>0</v>
      </c>
      <c r="U69" s="28">
        <f t="shared" si="64"/>
        <v>0</v>
      </c>
      <c r="V69" s="28">
        <f t="shared" si="65"/>
        <v>0</v>
      </c>
      <c r="W69" s="4">
        <f t="shared" si="66"/>
        <v>507927342.8307951</v>
      </c>
      <c r="X69" s="24">
        <f t="shared" si="67"/>
        <v>642093.7132318043</v>
      </c>
      <c r="Y69" s="27">
        <f t="shared" si="68"/>
        <v>0</v>
      </c>
      <c r="Z69" s="28">
        <f t="shared" si="69"/>
        <v>0</v>
      </c>
      <c r="AA69" s="28">
        <f t="shared" si="70"/>
        <v>0</v>
      </c>
      <c r="AB69" s="28">
        <f t="shared" si="71"/>
        <v>0</v>
      </c>
      <c r="AC69" s="28">
        <f t="shared" si="72"/>
        <v>0</v>
      </c>
      <c r="AD69" s="28">
        <f t="shared" si="73"/>
        <v>0</v>
      </c>
      <c r="AE69" s="28">
        <f t="shared" si="74"/>
        <v>12072657.16920489</v>
      </c>
      <c r="AF69" s="28">
        <f t="shared" si="75"/>
        <v>482906.2867681956</v>
      </c>
      <c r="AG69" s="28">
        <f t="shared" si="76"/>
        <v>790866.349046527</v>
      </c>
      <c r="AH69" s="28">
        <f t="shared" si="77"/>
        <v>20000000</v>
      </c>
      <c r="AI69" s="28">
        <f t="shared" si="78"/>
        <v>900000</v>
      </c>
      <c r="AJ69" s="28">
        <f t="shared" si="79"/>
        <v>1210177.764450862</v>
      </c>
      <c r="AK69" s="28">
        <f t="shared" si="80"/>
        <v>0</v>
      </c>
      <c r="AL69" s="28">
        <f t="shared" si="81"/>
        <v>0</v>
      </c>
      <c r="AM69" s="28">
        <f t="shared" si="82"/>
        <v>0</v>
      </c>
      <c r="AN69" s="28">
        <f t="shared" si="83"/>
        <v>0</v>
      </c>
      <c r="AO69" s="28">
        <f t="shared" si="84"/>
        <v>0</v>
      </c>
      <c r="AP69" s="28">
        <f t="shared" si="85"/>
        <v>0</v>
      </c>
      <c r="AQ69" s="4">
        <f t="shared" si="86"/>
        <v>32072657.16920489</v>
      </c>
      <c r="AR69" s="24">
        <f t="shared" si="87"/>
        <v>1382906.2867681957</v>
      </c>
      <c r="AS69" s="24">
        <f t="shared" si="88"/>
        <v>2001044.113497389</v>
      </c>
    </row>
    <row r="70" spans="2:45" ht="12.75">
      <c r="B70" s="56">
        <f t="shared" si="50"/>
        <v>541</v>
      </c>
      <c r="C70" s="23">
        <f t="shared" si="89"/>
        <v>541000000</v>
      </c>
      <c r="D70" s="24">
        <f t="shared" si="48"/>
        <v>1320216.9750808887</v>
      </c>
      <c r="E70" s="24">
        <f t="shared" si="49"/>
        <v>2070000</v>
      </c>
      <c r="F70" s="25">
        <f t="shared" si="46"/>
        <v>508867949.02122253</v>
      </c>
      <c r="G70" s="70">
        <f t="shared" si="47"/>
        <v>0</v>
      </c>
      <c r="H70" s="6">
        <f t="shared" si="51"/>
        <v>0.045</v>
      </c>
      <c r="I70" s="26">
        <f t="shared" si="52"/>
        <v>-0.12993385973604682</v>
      </c>
      <c r="J70" s="30">
        <f t="shared" si="53"/>
        <v>0.301330048929624</v>
      </c>
      <c r="K70" s="27">
        <f t="shared" si="54"/>
        <v>490000000</v>
      </c>
      <c r="L70" s="28">
        <f t="shared" si="55"/>
        <v>0</v>
      </c>
      <c r="M70" s="28">
        <f t="shared" si="56"/>
        <v>15000000</v>
      </c>
      <c r="N70" s="28">
        <f t="shared" si="57"/>
        <v>525000</v>
      </c>
      <c r="O70" s="28">
        <f t="shared" si="58"/>
        <v>3867949.021222532</v>
      </c>
      <c r="P70" s="28">
        <f t="shared" si="59"/>
        <v>154717.96084890128</v>
      </c>
      <c r="Q70" s="28">
        <f t="shared" si="60"/>
        <v>0</v>
      </c>
      <c r="R70" s="28">
        <f t="shared" si="61"/>
        <v>0</v>
      </c>
      <c r="S70" s="28">
        <f t="shared" si="62"/>
        <v>0</v>
      </c>
      <c r="T70" s="28">
        <f t="shared" si="63"/>
        <v>0</v>
      </c>
      <c r="U70" s="28">
        <f t="shared" si="64"/>
        <v>0</v>
      </c>
      <c r="V70" s="28">
        <f t="shared" si="65"/>
        <v>0</v>
      </c>
      <c r="W70" s="4">
        <f t="shared" si="66"/>
        <v>508867949.02122253</v>
      </c>
      <c r="X70" s="24">
        <f t="shared" si="67"/>
        <v>679717.9608489013</v>
      </c>
      <c r="Y70" s="27">
        <f t="shared" si="68"/>
        <v>0</v>
      </c>
      <c r="Z70" s="28">
        <f t="shared" si="69"/>
        <v>0</v>
      </c>
      <c r="AA70" s="28">
        <f t="shared" si="70"/>
        <v>0</v>
      </c>
      <c r="AB70" s="28">
        <f t="shared" si="71"/>
        <v>0</v>
      </c>
      <c r="AC70" s="28">
        <f t="shared" si="72"/>
        <v>0</v>
      </c>
      <c r="AD70" s="28">
        <f t="shared" si="73"/>
        <v>0</v>
      </c>
      <c r="AE70" s="28">
        <f t="shared" si="74"/>
        <v>11132050.978777468</v>
      </c>
      <c r="AF70" s="28">
        <f t="shared" si="75"/>
        <v>445282.03915109875</v>
      </c>
      <c r="AG70" s="28">
        <f t="shared" si="76"/>
        <v>729248.2832563848</v>
      </c>
      <c r="AH70" s="28">
        <f t="shared" si="77"/>
        <v>21000000</v>
      </c>
      <c r="AI70" s="28">
        <f t="shared" si="78"/>
        <v>945000</v>
      </c>
      <c r="AJ70" s="28">
        <f t="shared" si="79"/>
        <v>1270686.6526734051</v>
      </c>
      <c r="AK70" s="28">
        <f t="shared" si="80"/>
        <v>0</v>
      </c>
      <c r="AL70" s="28">
        <f t="shared" si="81"/>
        <v>0</v>
      </c>
      <c r="AM70" s="28">
        <f t="shared" si="82"/>
        <v>0</v>
      </c>
      <c r="AN70" s="28">
        <f t="shared" si="83"/>
        <v>0</v>
      </c>
      <c r="AO70" s="28">
        <f t="shared" si="84"/>
        <v>0</v>
      </c>
      <c r="AP70" s="28">
        <f t="shared" si="85"/>
        <v>0</v>
      </c>
      <c r="AQ70" s="4">
        <f t="shared" si="86"/>
        <v>32132050.97877747</v>
      </c>
      <c r="AR70" s="24">
        <f t="shared" si="87"/>
        <v>1390282.0391510988</v>
      </c>
      <c r="AS70" s="24">
        <f t="shared" si="88"/>
        <v>1999934.93592979</v>
      </c>
    </row>
    <row r="71" spans="2:45" ht="12.75">
      <c r="B71" s="56">
        <f t="shared" si="50"/>
        <v>542</v>
      </c>
      <c r="C71" s="23">
        <f t="shared" si="89"/>
        <v>542000000</v>
      </c>
      <c r="D71" s="24">
        <f t="shared" si="48"/>
        <v>1281483.5498961927</v>
      </c>
      <c r="E71" s="24">
        <f t="shared" si="49"/>
        <v>2115000</v>
      </c>
      <c r="F71" s="25">
        <f t="shared" si="46"/>
        <v>509808555.21164995</v>
      </c>
      <c r="G71" s="70">
        <f t="shared" si="47"/>
        <v>0</v>
      </c>
      <c r="H71" s="6">
        <f t="shared" si="51"/>
        <v>0.045</v>
      </c>
      <c r="I71" s="26">
        <f t="shared" si="52"/>
        <v>-0.12993385973604682</v>
      </c>
      <c r="J71" s="30">
        <f t="shared" si="53"/>
        <v>0.301330048929624</v>
      </c>
      <c r="K71" s="27">
        <f t="shared" si="54"/>
        <v>490000000</v>
      </c>
      <c r="L71" s="28">
        <f t="shared" si="55"/>
        <v>0</v>
      </c>
      <c r="M71" s="28">
        <f t="shared" si="56"/>
        <v>15000000</v>
      </c>
      <c r="N71" s="28">
        <f t="shared" si="57"/>
        <v>525000</v>
      </c>
      <c r="O71" s="28">
        <f t="shared" si="58"/>
        <v>4808555.211649954</v>
      </c>
      <c r="P71" s="28">
        <f t="shared" si="59"/>
        <v>192342.20846599818</v>
      </c>
      <c r="Q71" s="28">
        <f t="shared" si="60"/>
        <v>0</v>
      </c>
      <c r="R71" s="28">
        <f t="shared" si="61"/>
        <v>0</v>
      </c>
      <c r="S71" s="28">
        <f t="shared" si="62"/>
        <v>0</v>
      </c>
      <c r="T71" s="28">
        <f t="shared" si="63"/>
        <v>0</v>
      </c>
      <c r="U71" s="28">
        <f t="shared" si="64"/>
        <v>0</v>
      </c>
      <c r="V71" s="28">
        <f t="shared" si="65"/>
        <v>0</v>
      </c>
      <c r="W71" s="4">
        <f t="shared" si="66"/>
        <v>509808555.21164995</v>
      </c>
      <c r="X71" s="24">
        <f t="shared" si="67"/>
        <v>717342.2084659982</v>
      </c>
      <c r="Y71" s="27">
        <f t="shared" si="68"/>
        <v>0</v>
      </c>
      <c r="Z71" s="28">
        <f t="shared" si="69"/>
        <v>0</v>
      </c>
      <c r="AA71" s="28">
        <f t="shared" si="70"/>
        <v>0</v>
      </c>
      <c r="AB71" s="28">
        <f t="shared" si="71"/>
        <v>0</v>
      </c>
      <c r="AC71" s="28">
        <f t="shared" si="72"/>
        <v>0</v>
      </c>
      <c r="AD71" s="28">
        <f t="shared" si="73"/>
        <v>0</v>
      </c>
      <c r="AE71" s="28">
        <f t="shared" si="74"/>
        <v>10191444.788350046</v>
      </c>
      <c r="AF71" s="28">
        <f t="shared" si="75"/>
        <v>407657.7915340018</v>
      </c>
      <c r="AG71" s="28">
        <f t="shared" si="76"/>
        <v>667630.2174662426</v>
      </c>
      <c r="AH71" s="28">
        <f t="shared" si="77"/>
        <v>22000000</v>
      </c>
      <c r="AI71" s="28">
        <f t="shared" si="78"/>
        <v>990000</v>
      </c>
      <c r="AJ71" s="28">
        <f t="shared" si="79"/>
        <v>1331195.5408959484</v>
      </c>
      <c r="AK71" s="28">
        <f t="shared" si="80"/>
        <v>0</v>
      </c>
      <c r="AL71" s="28">
        <f t="shared" si="81"/>
        <v>0</v>
      </c>
      <c r="AM71" s="28">
        <f t="shared" si="82"/>
        <v>0</v>
      </c>
      <c r="AN71" s="28">
        <f t="shared" si="83"/>
        <v>0</v>
      </c>
      <c r="AO71" s="28">
        <f t="shared" si="84"/>
        <v>0</v>
      </c>
      <c r="AP71" s="28">
        <f t="shared" si="85"/>
        <v>0</v>
      </c>
      <c r="AQ71" s="4">
        <f t="shared" si="86"/>
        <v>32191444.788350046</v>
      </c>
      <c r="AR71" s="24">
        <f t="shared" si="87"/>
        <v>1397657.791534002</v>
      </c>
      <c r="AS71" s="24">
        <f t="shared" si="88"/>
        <v>1998825.758362191</v>
      </c>
    </row>
    <row r="72" spans="2:45" ht="12.75">
      <c r="B72" s="56">
        <f t="shared" si="50"/>
        <v>543</v>
      </c>
      <c r="C72" s="23">
        <f t="shared" si="89"/>
        <v>543000000</v>
      </c>
      <c r="D72" s="24">
        <f t="shared" si="48"/>
        <v>1242750.1247115033</v>
      </c>
      <c r="E72" s="24">
        <f t="shared" si="49"/>
        <v>2160000</v>
      </c>
      <c r="F72" s="25">
        <f t="shared" si="46"/>
        <v>510749161.4020773</v>
      </c>
      <c r="G72" s="70">
        <f t="shared" si="47"/>
        <v>0</v>
      </c>
      <c r="H72" s="6">
        <f t="shared" si="51"/>
        <v>0.045</v>
      </c>
      <c r="I72" s="26">
        <f t="shared" si="52"/>
        <v>-0.12993385973604682</v>
      </c>
      <c r="J72" s="30">
        <f t="shared" si="53"/>
        <v>0.301330048929624</v>
      </c>
      <c r="K72" s="27">
        <f t="shared" si="54"/>
        <v>490000000</v>
      </c>
      <c r="L72" s="28">
        <f t="shared" si="55"/>
        <v>0</v>
      </c>
      <c r="M72" s="28">
        <f t="shared" si="56"/>
        <v>15000000</v>
      </c>
      <c r="N72" s="28">
        <f t="shared" si="57"/>
        <v>525000</v>
      </c>
      <c r="O72" s="28">
        <f t="shared" si="58"/>
        <v>5749161.402077317</v>
      </c>
      <c r="P72" s="28">
        <f t="shared" si="59"/>
        <v>229966.4560830927</v>
      </c>
      <c r="Q72" s="28">
        <f t="shared" si="60"/>
        <v>0</v>
      </c>
      <c r="R72" s="28">
        <f t="shared" si="61"/>
        <v>0</v>
      </c>
      <c r="S72" s="28">
        <f t="shared" si="62"/>
        <v>0</v>
      </c>
      <c r="T72" s="28">
        <f t="shared" si="63"/>
        <v>0</v>
      </c>
      <c r="U72" s="28">
        <f t="shared" si="64"/>
        <v>0</v>
      </c>
      <c r="V72" s="28">
        <f t="shared" si="65"/>
        <v>0</v>
      </c>
      <c r="W72" s="4">
        <f t="shared" si="66"/>
        <v>510749161.4020773</v>
      </c>
      <c r="X72" s="24">
        <f t="shared" si="67"/>
        <v>754966.4560830927</v>
      </c>
      <c r="Y72" s="27">
        <f t="shared" si="68"/>
        <v>0</v>
      </c>
      <c r="Z72" s="28">
        <f t="shared" si="69"/>
        <v>0</v>
      </c>
      <c r="AA72" s="28">
        <f t="shared" si="70"/>
        <v>0</v>
      </c>
      <c r="AB72" s="28">
        <f t="shared" si="71"/>
        <v>0</v>
      </c>
      <c r="AC72" s="28">
        <f t="shared" si="72"/>
        <v>0</v>
      </c>
      <c r="AD72" s="28">
        <f t="shared" si="73"/>
        <v>0</v>
      </c>
      <c r="AE72" s="28">
        <f t="shared" si="74"/>
        <v>9250838.597922683</v>
      </c>
      <c r="AF72" s="28">
        <f t="shared" si="75"/>
        <v>370033.54391690734</v>
      </c>
      <c r="AG72" s="28">
        <f t="shared" si="76"/>
        <v>606012.1516761044</v>
      </c>
      <c r="AH72" s="28">
        <f t="shared" si="77"/>
        <v>23000000</v>
      </c>
      <c r="AI72" s="28">
        <f t="shared" si="78"/>
        <v>1035000</v>
      </c>
      <c r="AJ72" s="28">
        <f t="shared" si="79"/>
        <v>1391704.4291184915</v>
      </c>
      <c r="AK72" s="28">
        <f t="shared" si="80"/>
        <v>0</v>
      </c>
      <c r="AL72" s="28">
        <f t="shared" si="81"/>
        <v>0</v>
      </c>
      <c r="AM72" s="28">
        <f t="shared" si="82"/>
        <v>0</v>
      </c>
      <c r="AN72" s="28">
        <f t="shared" si="83"/>
        <v>0</v>
      </c>
      <c r="AO72" s="28">
        <f t="shared" si="84"/>
        <v>0</v>
      </c>
      <c r="AP72" s="28">
        <f t="shared" si="85"/>
        <v>0</v>
      </c>
      <c r="AQ72" s="4">
        <f t="shared" si="86"/>
        <v>32250838.597922683</v>
      </c>
      <c r="AR72" s="24">
        <f t="shared" si="87"/>
        <v>1405033.5439169074</v>
      </c>
      <c r="AS72" s="24">
        <f t="shared" si="88"/>
        <v>1997716.5807945959</v>
      </c>
    </row>
    <row r="73" spans="2:45" ht="12.75">
      <c r="B73" s="56">
        <f t="shared" si="50"/>
        <v>544</v>
      </c>
      <c r="C73" s="23">
        <f t="shared" si="89"/>
        <v>544000000</v>
      </c>
      <c r="D73" s="24">
        <f t="shared" si="48"/>
        <v>1204016.6995268073</v>
      </c>
      <c r="E73" s="24">
        <f t="shared" si="49"/>
        <v>2205000</v>
      </c>
      <c r="F73" s="25">
        <f t="shared" si="46"/>
        <v>511689767.59250474</v>
      </c>
      <c r="G73" s="70">
        <f t="shared" si="47"/>
        <v>0</v>
      </c>
      <c r="H73" s="6">
        <f t="shared" si="51"/>
        <v>0.045</v>
      </c>
      <c r="I73" s="26">
        <f t="shared" si="52"/>
        <v>-0.12993385973604682</v>
      </c>
      <c r="J73" s="30">
        <f t="shared" si="53"/>
        <v>0.301330048929624</v>
      </c>
      <c r="K73" s="27">
        <f t="shared" si="54"/>
        <v>490000000</v>
      </c>
      <c r="L73" s="28">
        <f t="shared" si="55"/>
        <v>0</v>
      </c>
      <c r="M73" s="28">
        <f t="shared" si="56"/>
        <v>15000000</v>
      </c>
      <c r="N73" s="28">
        <f t="shared" si="57"/>
        <v>525000</v>
      </c>
      <c r="O73" s="28">
        <f t="shared" si="58"/>
        <v>6689767.59250474</v>
      </c>
      <c r="P73" s="28">
        <f t="shared" si="59"/>
        <v>267590.7037001896</v>
      </c>
      <c r="Q73" s="28">
        <f t="shared" si="60"/>
        <v>0</v>
      </c>
      <c r="R73" s="28">
        <f t="shared" si="61"/>
        <v>0</v>
      </c>
      <c r="S73" s="28">
        <f t="shared" si="62"/>
        <v>0</v>
      </c>
      <c r="T73" s="28">
        <f t="shared" si="63"/>
        <v>0</v>
      </c>
      <c r="U73" s="28">
        <f t="shared" si="64"/>
        <v>0</v>
      </c>
      <c r="V73" s="28">
        <f t="shared" si="65"/>
        <v>0</v>
      </c>
      <c r="W73" s="4">
        <f t="shared" si="66"/>
        <v>511689767.59250474</v>
      </c>
      <c r="X73" s="24">
        <f t="shared" si="67"/>
        <v>792590.7037001896</v>
      </c>
      <c r="Y73" s="27">
        <f t="shared" si="68"/>
        <v>0</v>
      </c>
      <c r="Z73" s="28">
        <f t="shared" si="69"/>
        <v>0</v>
      </c>
      <c r="AA73" s="28">
        <f t="shared" si="70"/>
        <v>0</v>
      </c>
      <c r="AB73" s="28">
        <f t="shared" si="71"/>
        <v>0</v>
      </c>
      <c r="AC73" s="28">
        <f t="shared" si="72"/>
        <v>0</v>
      </c>
      <c r="AD73" s="28">
        <f t="shared" si="73"/>
        <v>0</v>
      </c>
      <c r="AE73" s="28">
        <f t="shared" si="74"/>
        <v>8310232.40749526</v>
      </c>
      <c r="AF73" s="28">
        <f t="shared" si="75"/>
        <v>332409.2962998104</v>
      </c>
      <c r="AG73" s="28">
        <f t="shared" si="76"/>
        <v>544394.0858859624</v>
      </c>
      <c r="AH73" s="28">
        <f t="shared" si="77"/>
        <v>24000000</v>
      </c>
      <c r="AI73" s="28">
        <f t="shared" si="78"/>
        <v>1080000</v>
      </c>
      <c r="AJ73" s="28">
        <f t="shared" si="79"/>
        <v>1452213.3173410345</v>
      </c>
      <c r="AK73" s="28">
        <f t="shared" si="80"/>
        <v>0</v>
      </c>
      <c r="AL73" s="28">
        <f t="shared" si="81"/>
        <v>0</v>
      </c>
      <c r="AM73" s="28">
        <f t="shared" si="82"/>
        <v>0</v>
      </c>
      <c r="AN73" s="28">
        <f t="shared" si="83"/>
        <v>0</v>
      </c>
      <c r="AO73" s="28">
        <f t="shared" si="84"/>
        <v>0</v>
      </c>
      <c r="AP73" s="28">
        <f t="shared" si="85"/>
        <v>0</v>
      </c>
      <c r="AQ73" s="4">
        <f t="shared" si="86"/>
        <v>32310232.40749526</v>
      </c>
      <c r="AR73" s="24">
        <f t="shared" si="87"/>
        <v>1412409.2962998105</v>
      </c>
      <c r="AS73" s="24">
        <f t="shared" si="88"/>
        <v>1996607.4032269968</v>
      </c>
    </row>
    <row r="74" spans="2:45" ht="12.75">
      <c r="B74" s="56">
        <f t="shared" si="50"/>
        <v>545</v>
      </c>
      <c r="C74" s="23">
        <f t="shared" si="89"/>
        <v>545000000</v>
      </c>
      <c r="D74" s="24">
        <f t="shared" si="48"/>
        <v>1165283.2743421174</v>
      </c>
      <c r="E74" s="24">
        <f t="shared" si="49"/>
        <v>2250000</v>
      </c>
      <c r="F74" s="25">
        <f t="shared" si="46"/>
        <v>512630373.7829321</v>
      </c>
      <c r="G74" s="70">
        <f t="shared" si="47"/>
        <v>0</v>
      </c>
      <c r="H74" s="6">
        <f t="shared" si="51"/>
        <v>0.045</v>
      </c>
      <c r="I74" s="26">
        <f t="shared" si="52"/>
        <v>-0.12993385973604682</v>
      </c>
      <c r="J74" s="30">
        <f t="shared" si="53"/>
        <v>0.301330048929624</v>
      </c>
      <c r="K74" s="27">
        <f t="shared" si="54"/>
        <v>490000000</v>
      </c>
      <c r="L74" s="28">
        <f t="shared" si="55"/>
        <v>0</v>
      </c>
      <c r="M74" s="28">
        <f t="shared" si="56"/>
        <v>15000000</v>
      </c>
      <c r="N74" s="28">
        <f t="shared" si="57"/>
        <v>525000</v>
      </c>
      <c r="O74" s="28">
        <f t="shared" si="58"/>
        <v>7630373.782932103</v>
      </c>
      <c r="P74" s="28">
        <f t="shared" si="59"/>
        <v>305214.95131728414</v>
      </c>
      <c r="Q74" s="28">
        <f t="shared" si="60"/>
        <v>0</v>
      </c>
      <c r="R74" s="28">
        <f t="shared" si="61"/>
        <v>0</v>
      </c>
      <c r="S74" s="28">
        <f t="shared" si="62"/>
        <v>0</v>
      </c>
      <c r="T74" s="28">
        <f t="shared" si="63"/>
        <v>0</v>
      </c>
      <c r="U74" s="28">
        <f t="shared" si="64"/>
        <v>0</v>
      </c>
      <c r="V74" s="28">
        <f t="shared" si="65"/>
        <v>0</v>
      </c>
      <c r="W74" s="4">
        <f t="shared" si="66"/>
        <v>512630373.7829321</v>
      </c>
      <c r="X74" s="24">
        <f t="shared" si="67"/>
        <v>830214.9513172841</v>
      </c>
      <c r="Y74" s="27">
        <f t="shared" si="68"/>
        <v>0</v>
      </c>
      <c r="Z74" s="28">
        <f t="shared" si="69"/>
        <v>0</v>
      </c>
      <c r="AA74" s="28">
        <f t="shared" si="70"/>
        <v>0</v>
      </c>
      <c r="AB74" s="28">
        <f t="shared" si="71"/>
        <v>0</v>
      </c>
      <c r="AC74" s="28">
        <f t="shared" si="72"/>
        <v>0</v>
      </c>
      <c r="AD74" s="28">
        <f t="shared" si="73"/>
        <v>0</v>
      </c>
      <c r="AE74" s="28">
        <f t="shared" si="74"/>
        <v>7369626.217067897</v>
      </c>
      <c r="AF74" s="28">
        <f t="shared" si="75"/>
        <v>294785.0486827159</v>
      </c>
      <c r="AG74" s="28">
        <f t="shared" si="76"/>
        <v>482776.0200958241</v>
      </c>
      <c r="AH74" s="28">
        <f t="shared" si="77"/>
        <v>25000000</v>
      </c>
      <c r="AI74" s="28">
        <f t="shared" si="78"/>
        <v>1125000</v>
      </c>
      <c r="AJ74" s="28">
        <f t="shared" si="79"/>
        <v>1512722.2055635776</v>
      </c>
      <c r="AK74" s="28">
        <f t="shared" si="80"/>
        <v>0</v>
      </c>
      <c r="AL74" s="28">
        <f t="shared" si="81"/>
        <v>0</v>
      </c>
      <c r="AM74" s="28">
        <f t="shared" si="82"/>
        <v>0</v>
      </c>
      <c r="AN74" s="28">
        <f t="shared" si="83"/>
        <v>0</v>
      </c>
      <c r="AO74" s="28">
        <f t="shared" si="84"/>
        <v>0</v>
      </c>
      <c r="AP74" s="28">
        <f t="shared" si="85"/>
        <v>0</v>
      </c>
      <c r="AQ74" s="4">
        <f t="shared" si="86"/>
        <v>32369626.217067897</v>
      </c>
      <c r="AR74" s="24">
        <f t="shared" si="87"/>
        <v>1419785.048682716</v>
      </c>
      <c r="AS74" s="24">
        <f t="shared" si="88"/>
        <v>1995498.2256594016</v>
      </c>
    </row>
    <row r="75" spans="2:45" ht="12.75">
      <c r="B75" s="56">
        <f t="shared" si="50"/>
        <v>546</v>
      </c>
      <c r="C75" s="23">
        <f t="shared" si="89"/>
        <v>546000000</v>
      </c>
      <c r="D75" s="24">
        <f t="shared" si="48"/>
        <v>1126549.8491574218</v>
      </c>
      <c r="E75" s="24">
        <f t="shared" si="49"/>
        <v>2295000</v>
      </c>
      <c r="F75" s="25">
        <f t="shared" si="46"/>
        <v>513570979.9733595</v>
      </c>
      <c r="G75" s="70">
        <f t="shared" si="47"/>
        <v>0</v>
      </c>
      <c r="H75" s="6">
        <f t="shared" si="51"/>
        <v>0.045</v>
      </c>
      <c r="I75" s="26">
        <f t="shared" si="52"/>
        <v>-0.12993385973604682</v>
      </c>
      <c r="J75" s="30">
        <f t="shared" si="53"/>
        <v>0.301330048929624</v>
      </c>
      <c r="K75" s="27">
        <f t="shared" si="54"/>
        <v>490000000</v>
      </c>
      <c r="L75" s="28">
        <f t="shared" si="55"/>
        <v>0</v>
      </c>
      <c r="M75" s="28">
        <f t="shared" si="56"/>
        <v>15000000</v>
      </c>
      <c r="N75" s="28">
        <f t="shared" si="57"/>
        <v>525000</v>
      </c>
      <c r="O75" s="28">
        <f t="shared" si="58"/>
        <v>8570979.973359525</v>
      </c>
      <c r="P75" s="28">
        <f t="shared" si="59"/>
        <v>342839.198934381</v>
      </c>
      <c r="Q75" s="28">
        <f t="shared" si="60"/>
        <v>0</v>
      </c>
      <c r="R75" s="28">
        <f t="shared" si="61"/>
        <v>0</v>
      </c>
      <c r="S75" s="28">
        <f t="shared" si="62"/>
        <v>0</v>
      </c>
      <c r="T75" s="28">
        <f t="shared" si="63"/>
        <v>0</v>
      </c>
      <c r="U75" s="28">
        <f t="shared" si="64"/>
        <v>0</v>
      </c>
      <c r="V75" s="28">
        <f t="shared" si="65"/>
        <v>0</v>
      </c>
      <c r="W75" s="4">
        <f t="shared" si="66"/>
        <v>513570979.9733595</v>
      </c>
      <c r="X75" s="24">
        <f t="shared" si="67"/>
        <v>867839.198934381</v>
      </c>
      <c r="Y75" s="27">
        <f t="shared" si="68"/>
        <v>0</v>
      </c>
      <c r="Z75" s="28">
        <f t="shared" si="69"/>
        <v>0</v>
      </c>
      <c r="AA75" s="28">
        <f t="shared" si="70"/>
        <v>0</v>
      </c>
      <c r="AB75" s="28">
        <f t="shared" si="71"/>
        <v>0</v>
      </c>
      <c r="AC75" s="28">
        <f t="shared" si="72"/>
        <v>0</v>
      </c>
      <c r="AD75" s="28">
        <f t="shared" si="73"/>
        <v>0</v>
      </c>
      <c r="AE75" s="28">
        <f t="shared" si="74"/>
        <v>6429020.026640475</v>
      </c>
      <c r="AF75" s="28">
        <f t="shared" si="75"/>
        <v>257160.801065619</v>
      </c>
      <c r="AG75" s="28">
        <f t="shared" si="76"/>
        <v>421157.954305682</v>
      </c>
      <c r="AH75" s="28">
        <f t="shared" si="77"/>
        <v>26000000</v>
      </c>
      <c r="AI75" s="28">
        <f t="shared" si="78"/>
        <v>1170000</v>
      </c>
      <c r="AJ75" s="28">
        <f t="shared" si="79"/>
        <v>1573231.0937861206</v>
      </c>
      <c r="AK75" s="28">
        <f t="shared" si="80"/>
        <v>0</v>
      </c>
      <c r="AL75" s="28">
        <f t="shared" si="81"/>
        <v>0</v>
      </c>
      <c r="AM75" s="28">
        <f t="shared" si="82"/>
        <v>0</v>
      </c>
      <c r="AN75" s="28">
        <f t="shared" si="83"/>
        <v>0</v>
      </c>
      <c r="AO75" s="28">
        <f t="shared" si="84"/>
        <v>0</v>
      </c>
      <c r="AP75" s="28">
        <f t="shared" si="85"/>
        <v>0</v>
      </c>
      <c r="AQ75" s="4">
        <f t="shared" si="86"/>
        <v>32429020.026640475</v>
      </c>
      <c r="AR75" s="24">
        <f t="shared" si="87"/>
        <v>1427160.801065619</v>
      </c>
      <c r="AS75" s="24">
        <f t="shared" si="88"/>
        <v>1994389.0480918027</v>
      </c>
    </row>
    <row r="76" spans="2:45" ht="12.75">
      <c r="B76" s="56">
        <f t="shared" si="50"/>
        <v>547</v>
      </c>
      <c r="C76" s="23">
        <f t="shared" si="89"/>
        <v>547000000</v>
      </c>
      <c r="D76" s="24">
        <f t="shared" si="48"/>
        <v>1087816.4239727259</v>
      </c>
      <c r="E76" s="24">
        <f t="shared" si="49"/>
        <v>2340000</v>
      </c>
      <c r="F76" s="25">
        <f t="shared" si="46"/>
        <v>514511586.16378695</v>
      </c>
      <c r="G76" s="70">
        <f t="shared" si="47"/>
        <v>0</v>
      </c>
      <c r="H76" s="6">
        <f t="shared" si="51"/>
        <v>0.045</v>
      </c>
      <c r="I76" s="26">
        <f t="shared" si="52"/>
        <v>-0.12993385973604682</v>
      </c>
      <c r="J76" s="30">
        <f t="shared" si="53"/>
        <v>0.301330048929624</v>
      </c>
      <c r="K76" s="27">
        <f t="shared" si="54"/>
        <v>490000000</v>
      </c>
      <c r="L76" s="28">
        <f t="shared" si="55"/>
        <v>0</v>
      </c>
      <c r="M76" s="28">
        <f t="shared" si="56"/>
        <v>15000000</v>
      </c>
      <c r="N76" s="28">
        <f t="shared" si="57"/>
        <v>525000</v>
      </c>
      <c r="O76" s="28">
        <f t="shared" si="58"/>
        <v>9511586.163786948</v>
      </c>
      <c r="P76" s="28">
        <f t="shared" si="59"/>
        <v>380463.44655147794</v>
      </c>
      <c r="Q76" s="28">
        <f t="shared" si="60"/>
        <v>0</v>
      </c>
      <c r="R76" s="28">
        <f t="shared" si="61"/>
        <v>0</v>
      </c>
      <c r="S76" s="28">
        <f t="shared" si="62"/>
        <v>0</v>
      </c>
      <c r="T76" s="28">
        <f t="shared" si="63"/>
        <v>0</v>
      </c>
      <c r="U76" s="28">
        <f t="shared" si="64"/>
        <v>0</v>
      </c>
      <c r="V76" s="28">
        <f t="shared" si="65"/>
        <v>0</v>
      </c>
      <c r="W76" s="4">
        <f t="shared" si="66"/>
        <v>514511586.16378695</v>
      </c>
      <c r="X76" s="24">
        <f t="shared" si="67"/>
        <v>905463.446551478</v>
      </c>
      <c r="Y76" s="27">
        <f t="shared" si="68"/>
        <v>0</v>
      </c>
      <c r="Z76" s="28">
        <f t="shared" si="69"/>
        <v>0</v>
      </c>
      <c r="AA76" s="28">
        <f t="shared" si="70"/>
        <v>0</v>
      </c>
      <c r="AB76" s="28">
        <f t="shared" si="71"/>
        <v>0</v>
      </c>
      <c r="AC76" s="28">
        <f t="shared" si="72"/>
        <v>0</v>
      </c>
      <c r="AD76" s="28">
        <f t="shared" si="73"/>
        <v>0</v>
      </c>
      <c r="AE76" s="28">
        <f t="shared" si="74"/>
        <v>5488413.836213052</v>
      </c>
      <c r="AF76" s="28">
        <f t="shared" si="75"/>
        <v>219536.55344852209</v>
      </c>
      <c r="AG76" s="28">
        <f t="shared" si="76"/>
        <v>359539.8885155399</v>
      </c>
      <c r="AH76" s="28">
        <f t="shared" si="77"/>
        <v>27000000</v>
      </c>
      <c r="AI76" s="28">
        <f t="shared" si="78"/>
        <v>1215000</v>
      </c>
      <c r="AJ76" s="28">
        <f t="shared" si="79"/>
        <v>1633739.982008664</v>
      </c>
      <c r="AK76" s="28">
        <f t="shared" si="80"/>
        <v>0</v>
      </c>
      <c r="AL76" s="28">
        <f t="shared" si="81"/>
        <v>0</v>
      </c>
      <c r="AM76" s="28">
        <f t="shared" si="82"/>
        <v>0</v>
      </c>
      <c r="AN76" s="28">
        <f t="shared" si="83"/>
        <v>0</v>
      </c>
      <c r="AO76" s="28">
        <f t="shared" si="84"/>
        <v>0</v>
      </c>
      <c r="AP76" s="28">
        <f t="shared" si="85"/>
        <v>0</v>
      </c>
      <c r="AQ76" s="4">
        <f t="shared" si="86"/>
        <v>32488413.836213052</v>
      </c>
      <c r="AR76" s="24">
        <f t="shared" si="87"/>
        <v>1434536.553448522</v>
      </c>
      <c r="AS76" s="24">
        <f t="shared" si="88"/>
        <v>1993279.8705242039</v>
      </c>
    </row>
    <row r="77" spans="2:45" ht="12.75">
      <c r="B77" s="56">
        <f t="shared" si="50"/>
        <v>548</v>
      </c>
      <c r="C77" s="23">
        <f t="shared" si="89"/>
        <v>548000000</v>
      </c>
      <c r="D77" s="24">
        <f t="shared" si="48"/>
        <v>1049082.9987880364</v>
      </c>
      <c r="E77" s="24">
        <f t="shared" si="49"/>
        <v>2385000</v>
      </c>
      <c r="F77" s="25">
        <f t="shared" si="46"/>
        <v>515452192.3542143</v>
      </c>
      <c r="G77" s="70">
        <f t="shared" si="47"/>
        <v>0</v>
      </c>
      <c r="H77" s="6">
        <f t="shared" si="51"/>
        <v>0.045</v>
      </c>
      <c r="I77" s="26">
        <f t="shared" si="52"/>
        <v>-0.12993385973604682</v>
      </c>
      <c r="J77" s="30">
        <f t="shared" si="53"/>
        <v>0.301330048929624</v>
      </c>
      <c r="K77" s="27">
        <f t="shared" si="54"/>
        <v>490000000</v>
      </c>
      <c r="L77" s="28">
        <f t="shared" si="55"/>
        <v>0</v>
      </c>
      <c r="M77" s="28">
        <f t="shared" si="56"/>
        <v>15000000</v>
      </c>
      <c r="N77" s="28">
        <f t="shared" si="57"/>
        <v>525000</v>
      </c>
      <c r="O77" s="28">
        <f t="shared" si="58"/>
        <v>10452192.35421431</v>
      </c>
      <c r="P77" s="28">
        <f t="shared" si="59"/>
        <v>418087.69416857243</v>
      </c>
      <c r="Q77" s="28">
        <f t="shared" si="60"/>
        <v>0</v>
      </c>
      <c r="R77" s="28">
        <f t="shared" si="61"/>
        <v>0</v>
      </c>
      <c r="S77" s="28">
        <f t="shared" si="62"/>
        <v>0</v>
      </c>
      <c r="T77" s="28">
        <f t="shared" si="63"/>
        <v>0</v>
      </c>
      <c r="U77" s="28">
        <f t="shared" si="64"/>
        <v>0</v>
      </c>
      <c r="V77" s="28">
        <f t="shared" si="65"/>
        <v>0</v>
      </c>
      <c r="W77" s="4">
        <f t="shared" si="66"/>
        <v>515452192.3542143</v>
      </c>
      <c r="X77" s="24">
        <f t="shared" si="67"/>
        <v>943087.6941685724</v>
      </c>
      <c r="Y77" s="27">
        <f t="shared" si="68"/>
        <v>0</v>
      </c>
      <c r="Z77" s="28">
        <f t="shared" si="69"/>
        <v>0</v>
      </c>
      <c r="AA77" s="28">
        <f t="shared" si="70"/>
        <v>0</v>
      </c>
      <c r="AB77" s="28">
        <f t="shared" si="71"/>
        <v>0</v>
      </c>
      <c r="AC77" s="28">
        <f t="shared" si="72"/>
        <v>0</v>
      </c>
      <c r="AD77" s="28">
        <f t="shared" si="73"/>
        <v>0</v>
      </c>
      <c r="AE77" s="28">
        <f t="shared" si="74"/>
        <v>4547807.645785689</v>
      </c>
      <c r="AF77" s="28">
        <f t="shared" si="75"/>
        <v>181912.30583142757</v>
      </c>
      <c r="AG77" s="28">
        <f t="shared" si="76"/>
        <v>297921.82272540167</v>
      </c>
      <c r="AH77" s="28">
        <f t="shared" si="77"/>
        <v>28000000</v>
      </c>
      <c r="AI77" s="28">
        <f t="shared" si="78"/>
        <v>1260000</v>
      </c>
      <c r="AJ77" s="28">
        <f t="shared" si="79"/>
        <v>1694248.870231207</v>
      </c>
      <c r="AK77" s="28">
        <f t="shared" si="80"/>
        <v>0</v>
      </c>
      <c r="AL77" s="28">
        <f t="shared" si="81"/>
        <v>0</v>
      </c>
      <c r="AM77" s="28">
        <f t="shared" si="82"/>
        <v>0</v>
      </c>
      <c r="AN77" s="28">
        <f t="shared" si="83"/>
        <v>0</v>
      </c>
      <c r="AO77" s="28">
        <f t="shared" si="84"/>
        <v>0</v>
      </c>
      <c r="AP77" s="28">
        <f t="shared" si="85"/>
        <v>0</v>
      </c>
      <c r="AQ77" s="4">
        <f t="shared" si="86"/>
        <v>32547807.64578569</v>
      </c>
      <c r="AR77" s="24">
        <f t="shared" si="87"/>
        <v>1441912.3058314277</v>
      </c>
      <c r="AS77" s="24">
        <f t="shared" si="88"/>
        <v>1992170.6929566087</v>
      </c>
    </row>
    <row r="78" spans="2:45" ht="12.75">
      <c r="B78" s="56">
        <f t="shared" si="50"/>
        <v>549</v>
      </c>
      <c r="C78" s="23">
        <f t="shared" si="89"/>
        <v>549000000</v>
      </c>
      <c r="D78" s="24">
        <f t="shared" si="48"/>
        <v>1010349.5736033466</v>
      </c>
      <c r="E78" s="24">
        <f t="shared" si="49"/>
        <v>2430000</v>
      </c>
      <c r="F78" s="25">
        <f t="shared" si="46"/>
        <v>516392798.5446417</v>
      </c>
      <c r="G78" s="70">
        <f t="shared" si="47"/>
        <v>0</v>
      </c>
      <c r="H78" s="6">
        <f t="shared" si="51"/>
        <v>0.045</v>
      </c>
      <c r="I78" s="26">
        <f t="shared" si="52"/>
        <v>-0.12993385973604682</v>
      </c>
      <c r="J78" s="30">
        <f t="shared" si="53"/>
        <v>0.301330048929624</v>
      </c>
      <c r="K78" s="27">
        <f t="shared" si="54"/>
        <v>490000000</v>
      </c>
      <c r="L78" s="28">
        <f t="shared" si="55"/>
        <v>0</v>
      </c>
      <c r="M78" s="28">
        <f t="shared" si="56"/>
        <v>15000000</v>
      </c>
      <c r="N78" s="28">
        <f t="shared" si="57"/>
        <v>525000</v>
      </c>
      <c r="O78" s="28">
        <f t="shared" si="58"/>
        <v>11392798.544641674</v>
      </c>
      <c r="P78" s="28">
        <f t="shared" si="59"/>
        <v>455711.941785667</v>
      </c>
      <c r="Q78" s="28">
        <f t="shared" si="60"/>
        <v>0</v>
      </c>
      <c r="R78" s="28">
        <f t="shared" si="61"/>
        <v>0</v>
      </c>
      <c r="S78" s="28">
        <f t="shared" si="62"/>
        <v>0</v>
      </c>
      <c r="T78" s="28">
        <f t="shared" si="63"/>
        <v>0</v>
      </c>
      <c r="U78" s="28">
        <f t="shared" si="64"/>
        <v>0</v>
      </c>
      <c r="V78" s="28">
        <f t="shared" si="65"/>
        <v>0</v>
      </c>
      <c r="W78" s="4">
        <f t="shared" si="66"/>
        <v>516392798.5446417</v>
      </c>
      <c r="X78" s="24">
        <f t="shared" si="67"/>
        <v>980711.941785667</v>
      </c>
      <c r="Y78" s="27">
        <f t="shared" si="68"/>
        <v>0</v>
      </c>
      <c r="Z78" s="28">
        <f t="shared" si="69"/>
        <v>0</v>
      </c>
      <c r="AA78" s="28">
        <f t="shared" si="70"/>
        <v>0</v>
      </c>
      <c r="AB78" s="28">
        <f t="shared" si="71"/>
        <v>0</v>
      </c>
      <c r="AC78" s="28">
        <f t="shared" si="72"/>
        <v>0</v>
      </c>
      <c r="AD78" s="28">
        <f t="shared" si="73"/>
        <v>0</v>
      </c>
      <c r="AE78" s="28">
        <f t="shared" si="74"/>
        <v>3607201.4553583264</v>
      </c>
      <c r="AF78" s="28">
        <f t="shared" si="75"/>
        <v>144288.05821433305</v>
      </c>
      <c r="AG78" s="28">
        <f t="shared" si="76"/>
        <v>236303.75693526343</v>
      </c>
      <c r="AH78" s="28">
        <f t="shared" si="77"/>
        <v>29000000</v>
      </c>
      <c r="AI78" s="28">
        <f t="shared" si="78"/>
        <v>1305000</v>
      </c>
      <c r="AJ78" s="28">
        <f t="shared" si="79"/>
        <v>1754757.75845375</v>
      </c>
      <c r="AK78" s="28">
        <f t="shared" si="80"/>
        <v>0</v>
      </c>
      <c r="AL78" s="28">
        <f t="shared" si="81"/>
        <v>0</v>
      </c>
      <c r="AM78" s="28">
        <f t="shared" si="82"/>
        <v>0</v>
      </c>
      <c r="AN78" s="28">
        <f t="shared" si="83"/>
        <v>0</v>
      </c>
      <c r="AO78" s="28">
        <f t="shared" si="84"/>
        <v>0</v>
      </c>
      <c r="AP78" s="28">
        <f t="shared" si="85"/>
        <v>0</v>
      </c>
      <c r="AQ78" s="4">
        <f t="shared" si="86"/>
        <v>32607201.455358326</v>
      </c>
      <c r="AR78" s="24">
        <f t="shared" si="87"/>
        <v>1449288.0582143331</v>
      </c>
      <c r="AS78" s="24">
        <f t="shared" si="88"/>
        <v>1991061.5153890136</v>
      </c>
    </row>
    <row r="79" spans="2:45" ht="12.75">
      <c r="B79" s="56">
        <f t="shared" si="50"/>
        <v>550</v>
      </c>
      <c r="C79" s="23">
        <f t="shared" si="89"/>
        <v>550000000</v>
      </c>
      <c r="D79" s="24">
        <f t="shared" si="48"/>
        <v>971616.1484186442</v>
      </c>
      <c r="E79" s="24">
        <f t="shared" si="49"/>
        <v>2475000</v>
      </c>
      <c r="F79" s="25">
        <f t="shared" si="46"/>
        <v>517333404.73506916</v>
      </c>
      <c r="G79" s="70">
        <f t="shared" si="47"/>
        <v>0</v>
      </c>
      <c r="H79" s="6">
        <f t="shared" si="51"/>
        <v>0.045</v>
      </c>
      <c r="I79" s="26">
        <f t="shared" si="52"/>
        <v>-0.12993385973604682</v>
      </c>
      <c r="J79" s="30">
        <f t="shared" si="53"/>
        <v>0.301330048929624</v>
      </c>
      <c r="K79" s="27">
        <f t="shared" si="54"/>
        <v>490000000</v>
      </c>
      <c r="L79" s="28">
        <f t="shared" si="55"/>
        <v>0</v>
      </c>
      <c r="M79" s="28">
        <f t="shared" si="56"/>
        <v>15000000</v>
      </c>
      <c r="N79" s="28">
        <f t="shared" si="57"/>
        <v>525000</v>
      </c>
      <c r="O79" s="28">
        <f t="shared" si="58"/>
        <v>12333404.735069156</v>
      </c>
      <c r="P79" s="28">
        <f t="shared" si="59"/>
        <v>493336.18940276623</v>
      </c>
      <c r="Q79" s="28">
        <f t="shared" si="60"/>
        <v>0</v>
      </c>
      <c r="R79" s="28">
        <f t="shared" si="61"/>
        <v>0</v>
      </c>
      <c r="S79" s="28">
        <f t="shared" si="62"/>
        <v>0</v>
      </c>
      <c r="T79" s="28">
        <f t="shared" si="63"/>
        <v>0</v>
      </c>
      <c r="U79" s="28">
        <f t="shared" si="64"/>
        <v>0</v>
      </c>
      <c r="V79" s="28">
        <f t="shared" si="65"/>
        <v>0</v>
      </c>
      <c r="W79" s="4">
        <f t="shared" si="66"/>
        <v>517333404.73506916</v>
      </c>
      <c r="X79" s="24">
        <f t="shared" si="67"/>
        <v>1018336.1894027663</v>
      </c>
      <c r="Y79" s="27">
        <f t="shared" si="68"/>
        <v>0</v>
      </c>
      <c r="Z79" s="28">
        <f t="shared" si="69"/>
        <v>0</v>
      </c>
      <c r="AA79" s="28">
        <f t="shared" si="70"/>
        <v>0</v>
      </c>
      <c r="AB79" s="28">
        <f t="shared" si="71"/>
        <v>0</v>
      </c>
      <c r="AC79" s="28">
        <f t="shared" si="72"/>
        <v>0</v>
      </c>
      <c r="AD79" s="28">
        <f t="shared" si="73"/>
        <v>0</v>
      </c>
      <c r="AE79" s="28">
        <f t="shared" si="74"/>
        <v>2666595.2649308443</v>
      </c>
      <c r="AF79" s="28">
        <f t="shared" si="75"/>
        <v>106663.81059723378</v>
      </c>
      <c r="AG79" s="28">
        <f t="shared" si="76"/>
        <v>174685.69114511742</v>
      </c>
      <c r="AH79" s="28">
        <f t="shared" si="77"/>
        <v>30000000</v>
      </c>
      <c r="AI79" s="28">
        <f t="shared" si="78"/>
        <v>1350000</v>
      </c>
      <c r="AJ79" s="28">
        <f t="shared" si="79"/>
        <v>1815266.646676293</v>
      </c>
      <c r="AK79" s="28">
        <f t="shared" si="80"/>
        <v>0</v>
      </c>
      <c r="AL79" s="28">
        <f t="shared" si="81"/>
        <v>0</v>
      </c>
      <c r="AM79" s="28">
        <f t="shared" si="82"/>
        <v>0</v>
      </c>
      <c r="AN79" s="28">
        <f t="shared" si="83"/>
        <v>0</v>
      </c>
      <c r="AO79" s="28">
        <f t="shared" si="84"/>
        <v>0</v>
      </c>
      <c r="AP79" s="28">
        <f t="shared" si="85"/>
        <v>0</v>
      </c>
      <c r="AQ79" s="4">
        <f t="shared" si="86"/>
        <v>32666595.264930844</v>
      </c>
      <c r="AR79" s="24">
        <f t="shared" si="87"/>
        <v>1456663.8105972337</v>
      </c>
      <c r="AS79" s="24">
        <f t="shared" si="88"/>
        <v>1989952.3378214105</v>
      </c>
    </row>
    <row r="80" spans="2:45" ht="12.75">
      <c r="B80" s="56">
        <f t="shared" si="50"/>
        <v>551</v>
      </c>
      <c r="C80" s="23">
        <f t="shared" si="89"/>
        <v>551000000</v>
      </c>
      <c r="D80" s="24">
        <f t="shared" si="48"/>
        <v>932882.7232339545</v>
      </c>
      <c r="E80" s="24">
        <f t="shared" si="49"/>
        <v>2520000</v>
      </c>
      <c r="F80" s="25">
        <f t="shared" si="46"/>
        <v>518274010.9254965</v>
      </c>
      <c r="G80" s="70">
        <f t="shared" si="47"/>
        <v>0</v>
      </c>
      <c r="H80" s="6">
        <f t="shared" si="51"/>
        <v>0.045</v>
      </c>
      <c r="I80" s="26">
        <f t="shared" si="52"/>
        <v>-0.12993385973604682</v>
      </c>
      <c r="J80" s="30">
        <f t="shared" si="53"/>
        <v>0.301330048929624</v>
      </c>
      <c r="K80" s="27">
        <f t="shared" si="54"/>
        <v>490000000</v>
      </c>
      <c r="L80" s="28">
        <f t="shared" si="55"/>
        <v>0</v>
      </c>
      <c r="M80" s="28">
        <f t="shared" si="56"/>
        <v>15000000</v>
      </c>
      <c r="N80" s="28">
        <f t="shared" si="57"/>
        <v>525000</v>
      </c>
      <c r="O80" s="28">
        <f t="shared" si="58"/>
        <v>13274010.925496519</v>
      </c>
      <c r="P80" s="28">
        <f t="shared" si="59"/>
        <v>530960.4370198607</v>
      </c>
      <c r="Q80" s="28">
        <f t="shared" si="60"/>
        <v>0</v>
      </c>
      <c r="R80" s="28">
        <f t="shared" si="61"/>
        <v>0</v>
      </c>
      <c r="S80" s="28">
        <f t="shared" si="62"/>
        <v>0</v>
      </c>
      <c r="T80" s="28">
        <f t="shared" si="63"/>
        <v>0</v>
      </c>
      <c r="U80" s="28">
        <f t="shared" si="64"/>
        <v>0</v>
      </c>
      <c r="V80" s="28">
        <f t="shared" si="65"/>
        <v>0</v>
      </c>
      <c r="W80" s="4">
        <f t="shared" si="66"/>
        <v>518274010.9254965</v>
      </c>
      <c r="X80" s="24">
        <f t="shared" si="67"/>
        <v>1055960.4370198608</v>
      </c>
      <c r="Y80" s="27">
        <f t="shared" si="68"/>
        <v>0</v>
      </c>
      <c r="Z80" s="28">
        <f t="shared" si="69"/>
        <v>0</v>
      </c>
      <c r="AA80" s="28">
        <f t="shared" si="70"/>
        <v>0</v>
      </c>
      <c r="AB80" s="28">
        <f t="shared" si="71"/>
        <v>0</v>
      </c>
      <c r="AC80" s="28">
        <f t="shared" si="72"/>
        <v>0</v>
      </c>
      <c r="AD80" s="28">
        <f t="shared" si="73"/>
        <v>0</v>
      </c>
      <c r="AE80" s="28">
        <f t="shared" si="74"/>
        <v>1725989.0745034814</v>
      </c>
      <c r="AF80" s="28">
        <f t="shared" si="75"/>
        <v>69039.56298013925</v>
      </c>
      <c r="AG80" s="28">
        <f t="shared" si="76"/>
        <v>113067.6253549792</v>
      </c>
      <c r="AH80" s="28">
        <f t="shared" si="77"/>
        <v>31000000</v>
      </c>
      <c r="AI80" s="28">
        <f t="shared" si="78"/>
        <v>1395000</v>
      </c>
      <c r="AJ80" s="28">
        <f t="shared" si="79"/>
        <v>1875775.5348988362</v>
      </c>
      <c r="AK80" s="28">
        <f t="shared" si="80"/>
        <v>0</v>
      </c>
      <c r="AL80" s="28">
        <f t="shared" si="81"/>
        <v>0</v>
      </c>
      <c r="AM80" s="28">
        <f t="shared" si="82"/>
        <v>0</v>
      </c>
      <c r="AN80" s="28">
        <f t="shared" si="83"/>
        <v>0</v>
      </c>
      <c r="AO80" s="28">
        <f t="shared" si="84"/>
        <v>0</v>
      </c>
      <c r="AP80" s="28">
        <f t="shared" si="85"/>
        <v>0</v>
      </c>
      <c r="AQ80" s="4">
        <f t="shared" si="86"/>
        <v>32725989.07450348</v>
      </c>
      <c r="AR80" s="24">
        <f t="shared" si="87"/>
        <v>1464039.5629801392</v>
      </c>
      <c r="AS80" s="24">
        <f t="shared" si="88"/>
        <v>1988843.1602538154</v>
      </c>
    </row>
    <row r="81" spans="2:45" ht="12.75">
      <c r="B81" s="56">
        <f t="shared" si="50"/>
        <v>552</v>
      </c>
      <c r="C81" s="23">
        <f t="shared" si="89"/>
        <v>552000000</v>
      </c>
      <c r="D81" s="24">
        <f t="shared" si="48"/>
        <v>894149.2980492653</v>
      </c>
      <c r="E81" s="24">
        <f t="shared" si="49"/>
        <v>2565000</v>
      </c>
      <c r="F81" s="25">
        <f t="shared" si="46"/>
        <v>519214617.1159239</v>
      </c>
      <c r="G81" s="70">
        <f t="shared" si="47"/>
        <v>0</v>
      </c>
      <c r="H81" s="6">
        <f t="shared" si="51"/>
        <v>0.045</v>
      </c>
      <c r="I81" s="26">
        <f t="shared" si="52"/>
        <v>-0.12993385973604682</v>
      </c>
      <c r="J81" s="30">
        <f t="shared" si="53"/>
        <v>0.301330048929624</v>
      </c>
      <c r="K81" s="27">
        <f t="shared" si="54"/>
        <v>490000000</v>
      </c>
      <c r="L81" s="28">
        <f t="shared" si="55"/>
        <v>0</v>
      </c>
      <c r="M81" s="28">
        <f t="shared" si="56"/>
        <v>15000000</v>
      </c>
      <c r="N81" s="28">
        <f t="shared" si="57"/>
        <v>525000</v>
      </c>
      <c r="O81" s="28">
        <f t="shared" si="58"/>
        <v>14214617.115923882</v>
      </c>
      <c r="P81" s="28">
        <f t="shared" si="59"/>
        <v>568584.6846369553</v>
      </c>
      <c r="Q81" s="28">
        <f t="shared" si="60"/>
        <v>0</v>
      </c>
      <c r="R81" s="28">
        <f t="shared" si="61"/>
        <v>0</v>
      </c>
      <c r="S81" s="28">
        <f t="shared" si="62"/>
        <v>0</v>
      </c>
      <c r="T81" s="28">
        <f t="shared" si="63"/>
        <v>0</v>
      </c>
      <c r="U81" s="28">
        <f t="shared" si="64"/>
        <v>0</v>
      </c>
      <c r="V81" s="28">
        <f t="shared" si="65"/>
        <v>0</v>
      </c>
      <c r="W81" s="4">
        <f t="shared" si="66"/>
        <v>519214617.1159239</v>
      </c>
      <c r="X81" s="24">
        <f t="shared" si="67"/>
        <v>1093584.6846369551</v>
      </c>
      <c r="Y81" s="27">
        <f t="shared" si="68"/>
        <v>0</v>
      </c>
      <c r="Z81" s="28">
        <f t="shared" si="69"/>
        <v>0</v>
      </c>
      <c r="AA81" s="28">
        <f t="shared" si="70"/>
        <v>0</v>
      </c>
      <c r="AB81" s="28">
        <f t="shared" si="71"/>
        <v>0</v>
      </c>
      <c r="AC81" s="28">
        <f t="shared" si="72"/>
        <v>0</v>
      </c>
      <c r="AD81" s="28">
        <f t="shared" si="73"/>
        <v>0</v>
      </c>
      <c r="AE81" s="28">
        <f t="shared" si="74"/>
        <v>785382.8840761185</v>
      </c>
      <c r="AF81" s="28">
        <f t="shared" si="75"/>
        <v>31415.315363044738</v>
      </c>
      <c r="AG81" s="28">
        <f t="shared" si="76"/>
        <v>51449.55956484098</v>
      </c>
      <c r="AH81" s="28">
        <f t="shared" si="77"/>
        <v>32000000</v>
      </c>
      <c r="AI81" s="28">
        <f t="shared" si="78"/>
        <v>1440000</v>
      </c>
      <c r="AJ81" s="28">
        <f t="shared" si="79"/>
        <v>1936284.4231213795</v>
      </c>
      <c r="AK81" s="28">
        <f t="shared" si="80"/>
        <v>0</v>
      </c>
      <c r="AL81" s="28">
        <f t="shared" si="81"/>
        <v>0</v>
      </c>
      <c r="AM81" s="28">
        <f t="shared" si="82"/>
        <v>0</v>
      </c>
      <c r="AN81" s="28">
        <f t="shared" si="83"/>
        <v>0</v>
      </c>
      <c r="AO81" s="28">
        <f t="shared" si="84"/>
        <v>0</v>
      </c>
      <c r="AP81" s="28">
        <f t="shared" si="85"/>
        <v>0</v>
      </c>
      <c r="AQ81" s="4">
        <f t="shared" si="86"/>
        <v>32785382.88407612</v>
      </c>
      <c r="AR81" s="24">
        <f t="shared" si="87"/>
        <v>1471415.3153630449</v>
      </c>
      <c r="AS81" s="24">
        <f t="shared" si="88"/>
        <v>1987733.9826862204</v>
      </c>
    </row>
    <row r="82" spans="2:45" ht="12.75">
      <c r="B82" s="56">
        <f t="shared" si="50"/>
        <v>553</v>
      </c>
      <c r="C82" s="23">
        <f t="shared" si="89"/>
        <v>553000000</v>
      </c>
      <c r="D82" s="24">
        <f t="shared" si="48"/>
        <v>855415.872864563</v>
      </c>
      <c r="E82" s="24">
        <f t="shared" si="49"/>
        <v>2610000</v>
      </c>
      <c r="F82" s="25">
        <f t="shared" si="46"/>
        <v>520155223.30635136</v>
      </c>
      <c r="G82" s="70">
        <f t="shared" si="47"/>
        <v>0</v>
      </c>
      <c r="H82" s="6">
        <f t="shared" si="51"/>
        <v>0.045</v>
      </c>
      <c r="I82" s="26">
        <f t="shared" si="52"/>
        <v>-0.12993385973604682</v>
      </c>
      <c r="J82" s="30">
        <f t="shared" si="53"/>
        <v>0.301330048929624</v>
      </c>
      <c r="K82" s="27">
        <f t="shared" si="54"/>
        <v>490000000</v>
      </c>
      <c r="L82" s="28">
        <f t="shared" si="55"/>
        <v>0</v>
      </c>
      <c r="M82" s="28">
        <f t="shared" si="56"/>
        <v>15000000</v>
      </c>
      <c r="N82" s="28">
        <f t="shared" si="57"/>
        <v>525000</v>
      </c>
      <c r="O82" s="28">
        <f t="shared" si="58"/>
        <v>15000000</v>
      </c>
      <c r="P82" s="28">
        <f t="shared" si="59"/>
        <v>600000</v>
      </c>
      <c r="Q82" s="28">
        <f t="shared" si="60"/>
        <v>155223.30635136366</v>
      </c>
      <c r="R82" s="28">
        <f t="shared" si="61"/>
        <v>6985.048785811365</v>
      </c>
      <c r="S82" s="28">
        <f t="shared" si="62"/>
        <v>0</v>
      </c>
      <c r="T82" s="28">
        <f t="shared" si="63"/>
        <v>0</v>
      </c>
      <c r="U82" s="28">
        <f t="shared" si="64"/>
        <v>0</v>
      </c>
      <c r="V82" s="28">
        <f t="shared" si="65"/>
        <v>0</v>
      </c>
      <c r="W82" s="4">
        <f t="shared" si="66"/>
        <v>520155223.30635136</v>
      </c>
      <c r="X82" s="24">
        <f t="shared" si="67"/>
        <v>1131985.0487858113</v>
      </c>
      <c r="Y82" s="27">
        <f t="shared" si="68"/>
        <v>0</v>
      </c>
      <c r="Z82" s="28">
        <f t="shared" si="69"/>
        <v>0</v>
      </c>
      <c r="AA82" s="28">
        <f t="shared" si="70"/>
        <v>0</v>
      </c>
      <c r="AB82" s="28">
        <f t="shared" si="71"/>
        <v>0</v>
      </c>
      <c r="AC82" s="28">
        <f t="shared" si="72"/>
        <v>0</v>
      </c>
      <c r="AD82" s="28">
        <f t="shared" si="73"/>
        <v>0</v>
      </c>
      <c r="AE82" s="28">
        <f t="shared" si="74"/>
        <v>0</v>
      </c>
      <c r="AF82" s="28">
        <f t="shared" si="75"/>
        <v>0</v>
      </c>
      <c r="AG82" s="28">
        <f t="shared" si="76"/>
        <v>0</v>
      </c>
      <c r="AH82" s="28">
        <f t="shared" si="77"/>
        <v>32844776.693648636</v>
      </c>
      <c r="AI82" s="28">
        <f t="shared" si="78"/>
        <v>1478014.9512141885</v>
      </c>
      <c r="AJ82" s="28">
        <f t="shared" si="79"/>
        <v>1987400.9216503743</v>
      </c>
      <c r="AK82" s="28">
        <f t="shared" si="80"/>
        <v>0</v>
      </c>
      <c r="AL82" s="28">
        <f t="shared" si="81"/>
        <v>0</v>
      </c>
      <c r="AM82" s="28">
        <f t="shared" si="82"/>
        <v>0</v>
      </c>
      <c r="AN82" s="28">
        <f t="shared" si="83"/>
        <v>0</v>
      </c>
      <c r="AO82" s="28">
        <f t="shared" si="84"/>
        <v>0</v>
      </c>
      <c r="AP82" s="28">
        <f t="shared" si="85"/>
        <v>0</v>
      </c>
      <c r="AQ82" s="4">
        <f t="shared" si="86"/>
        <v>32844776.693648636</v>
      </c>
      <c r="AR82" s="24">
        <f t="shared" si="87"/>
        <v>1478014.9512141885</v>
      </c>
      <c r="AS82" s="24">
        <f t="shared" si="88"/>
        <v>1987400.9216503743</v>
      </c>
    </row>
    <row r="83" spans="2:45" ht="12.75">
      <c r="B83" s="56">
        <f aca="true" t="shared" si="90" ref="B83:B114">C83/1000000</f>
        <v>554</v>
      </c>
      <c r="C83" s="23">
        <f t="shared" si="89"/>
        <v>554000000</v>
      </c>
      <c r="D83" s="24">
        <f t="shared" si="48"/>
        <v>816682.4476798731</v>
      </c>
      <c r="E83" s="24">
        <f t="shared" si="49"/>
        <v>2655000</v>
      </c>
      <c r="F83" s="25">
        <f t="shared" si="46"/>
        <v>521095829.4967787</v>
      </c>
      <c r="G83" s="70">
        <f t="shared" si="47"/>
        <v>0</v>
      </c>
      <c r="H83" s="6">
        <f aca="true" t="shared" si="91" ref="H83:H114">IF(C83&lt;$D$5,$F$4,IF(C83&lt;$D$6,$F$5,IF(C83&lt;$D$7,$F$6,IF(C83&lt;$D$8,$F$7,IF(C83&lt;$D$9,$F$8,$F$9)))))</f>
        <v>0.045</v>
      </c>
      <c r="I83" s="26">
        <f aca="true" t="shared" si="92" ref="I83:I114">-H83/$H$4</f>
        <v>-0.12993385973604682</v>
      </c>
      <c r="J83" s="30">
        <f aca="true" t="shared" si="93" ref="J83:J114">$H$4-H83</f>
        <v>0.301330048929624</v>
      </c>
      <c r="K83" s="27">
        <f aca="true" t="shared" si="94" ref="K83:K114">IF(F83&gt;$E$4,$E$4,F83)</f>
        <v>490000000</v>
      </c>
      <c r="L83" s="28">
        <f aca="true" t="shared" si="95" ref="L83:L114">K83*$F$4</f>
        <v>0</v>
      </c>
      <c r="M83" s="28">
        <f aca="true" t="shared" si="96" ref="M83:M114">IF(F83&lt;$D$5,0,IF(F83&gt;$E$5,($E$5-$E$4),((F83-$E$4))))</f>
        <v>15000000</v>
      </c>
      <c r="N83" s="28">
        <f aca="true" t="shared" si="97" ref="N83:N114">M83*$F$5</f>
        <v>525000</v>
      </c>
      <c r="O83" s="28">
        <f aca="true" t="shared" si="98" ref="O83:O114">IF(F83&lt;$D$6,0,IF(F83&gt;$E$6,($E$6-$E$5),((F83-$E$5))))</f>
        <v>15000000</v>
      </c>
      <c r="P83" s="28">
        <f aca="true" t="shared" si="99" ref="P83:P114">O83*$F$6</f>
        <v>600000</v>
      </c>
      <c r="Q83" s="28">
        <f aca="true" t="shared" si="100" ref="Q83:Q114">IF(F83&lt;$D$7,0,IF(F83&gt;$E$7,($E$7-$E$6),((F83-$E$6))))</f>
        <v>1095829.4967787266</v>
      </c>
      <c r="R83" s="28">
        <f aca="true" t="shared" si="101" ref="R83:R114">Q83*$F$7</f>
        <v>49312.3273550427</v>
      </c>
      <c r="S83" s="28">
        <f aca="true" t="shared" si="102" ref="S83:S114">IF(F83&lt;$D$8,0,IF(F83&gt;$E$8,($E$8-$E$7),((F83-$E$7))))</f>
        <v>0</v>
      </c>
      <c r="T83" s="28">
        <f aca="true" t="shared" si="103" ref="T83:T114">S83*$F$8</f>
        <v>0</v>
      </c>
      <c r="U83" s="28">
        <f aca="true" t="shared" si="104" ref="U83:U114">IF(F83&lt;$D$9,0,IF(F83&gt;$E$9,($E$9-$E$8),((F83-$E$8))))</f>
        <v>0</v>
      </c>
      <c r="V83" s="28">
        <f aca="true" t="shared" si="105" ref="V83:V114">U83*$F$9</f>
        <v>0</v>
      </c>
      <c r="W83" s="4">
        <f aca="true" t="shared" si="106" ref="W83:W114">K83+M83+O83+Q83+S83+U83</f>
        <v>521095829.4967787</v>
      </c>
      <c r="X83" s="24">
        <f aca="true" t="shared" si="107" ref="X83:X114">L83+N83+P83+R83+T83+V83</f>
        <v>1174312.3273550428</v>
      </c>
      <c r="Y83" s="27">
        <f aca="true" t="shared" si="108" ref="Y83:Y114">(IF(C83&gt;$E$4,$E$4,C83))-K83</f>
        <v>0</v>
      </c>
      <c r="Z83" s="28">
        <f aca="true" t="shared" si="109" ref="Z83:Z114">Y83*$F$4</f>
        <v>0</v>
      </c>
      <c r="AA83" s="28">
        <f aca="true" t="shared" si="110" ref="AA83:AA114">Y83*$N$4</f>
        <v>0</v>
      </c>
      <c r="AB83" s="28">
        <f aca="true" t="shared" si="111" ref="AB83:AB114">(IF(C83&lt;$D$5,0,IF(C83&gt;$E$5,($E$5-$E$4),((C83-$E$4)))))-M83</f>
        <v>0</v>
      </c>
      <c r="AC83" s="28">
        <f aca="true" t="shared" si="112" ref="AC83:AC114">AB83*$F$5</f>
        <v>0</v>
      </c>
      <c r="AD83" s="28">
        <f aca="true" t="shared" si="113" ref="AD83:AD114">AB83*$N$5</f>
        <v>0</v>
      </c>
      <c r="AE83" s="28">
        <f aca="true" t="shared" si="114" ref="AE83:AE114">(IF(C83&lt;$D$6,0,IF(C83&gt;$E$6,($E$6-$E$5),((C83-$E$5)))))-O83</f>
        <v>0</v>
      </c>
      <c r="AF83" s="28">
        <f aca="true" t="shared" si="115" ref="AF83:AF114">AE83*$F$6</f>
        <v>0</v>
      </c>
      <c r="AG83" s="28">
        <f aca="true" t="shared" si="116" ref="AG83:AG114">AE83*$N$6</f>
        <v>0</v>
      </c>
      <c r="AH83" s="28">
        <f aca="true" t="shared" si="117" ref="AH83:AH114">(IF(C83&lt;$D$7,0,IF(C83&gt;$E$7,($E$7-$E$6),((C83-$E$6)))))-Q83</f>
        <v>32904170.503221273</v>
      </c>
      <c r="AI83" s="28">
        <f aca="true" t="shared" si="118" ref="AI83:AI114">AH83*$F$7</f>
        <v>1480687.6726449572</v>
      </c>
      <c r="AJ83" s="28">
        <f aca="true" t="shared" si="119" ref="AJ83:AJ114">AH83*$N$7</f>
        <v>1990994.775034916</v>
      </c>
      <c r="AK83" s="28">
        <f aca="true" t="shared" si="120" ref="AK83:AK114">(IF(C83&lt;$D$8,0,IF(C83&gt;$E$8,($E$8-$E$7),((C83-$E$7)))))-S83</f>
        <v>0</v>
      </c>
      <c r="AL83" s="28">
        <f aca="true" t="shared" si="121" ref="AL83:AL114">AK83*$F$8</f>
        <v>0</v>
      </c>
      <c r="AM83" s="28">
        <f aca="true" t="shared" si="122" ref="AM83:AM114">AK83*$N$8</f>
        <v>0</v>
      </c>
      <c r="AN83" s="28">
        <f aca="true" t="shared" si="123" ref="AN83:AN114">(IF(C83&lt;$D$9,0,IF(C83&gt;$E$9,($E$9-$E$8),((C83-$E$8)))))-U83</f>
        <v>0</v>
      </c>
      <c r="AO83" s="28">
        <f aca="true" t="shared" si="124" ref="AO83:AO114">AN83*$F$9</f>
        <v>0</v>
      </c>
      <c r="AP83" s="28">
        <f aca="true" t="shared" si="125" ref="AP83:AP114">AN83*$N$9</f>
        <v>0</v>
      </c>
      <c r="AQ83" s="4">
        <f aca="true" t="shared" si="126" ref="AQ83:AQ114">Y83+AB83+AE83+AH83+AK83+AN83</f>
        <v>32904170.503221273</v>
      </c>
      <c r="AR83" s="24">
        <f aca="true" t="shared" si="127" ref="AR83:AR114">Z83+AC83+AF83+AI83+AL83+AO83</f>
        <v>1480687.6726449572</v>
      </c>
      <c r="AS83" s="24">
        <f aca="true" t="shared" si="128" ref="AS83:AS114">AA83+AD83+AG83+AJ83+AM83+AP83</f>
        <v>1990994.775034916</v>
      </c>
    </row>
    <row r="84" spans="2:45" ht="12.75">
      <c r="B84" s="56">
        <f t="shared" si="90"/>
        <v>555</v>
      </c>
      <c r="C84" s="23">
        <f aca="true" t="shared" si="129" ref="C84:C115">C83+1000000</f>
        <v>555000000</v>
      </c>
      <c r="D84" s="24">
        <f t="shared" si="48"/>
        <v>777949.0224951836</v>
      </c>
      <c r="E84" s="24">
        <f t="shared" si="49"/>
        <v>2700000</v>
      </c>
      <c r="F84" s="25">
        <f aca="true" t="shared" si="130" ref="F84:F147">C84*(($H$4/J84)^$D$12)*((($H$4-$K$4)/(J84-$K$4))^$D$11)</f>
        <v>522036435.6872061</v>
      </c>
      <c r="G84" s="70">
        <f aca="true" t="shared" si="131" ref="G84:G147">IF(C84&gt;($G$4-1000000),0,IF(C84=$E$4,0,$G$5))</f>
        <v>0</v>
      </c>
      <c r="H84" s="6">
        <f t="shared" si="91"/>
        <v>0.045</v>
      </c>
      <c r="I84" s="26">
        <f t="shared" si="92"/>
        <v>-0.12993385973604682</v>
      </c>
      <c r="J84" s="30">
        <f t="shared" si="93"/>
        <v>0.301330048929624</v>
      </c>
      <c r="K84" s="27">
        <f t="shared" si="94"/>
        <v>490000000</v>
      </c>
      <c r="L84" s="28">
        <f t="shared" si="95"/>
        <v>0</v>
      </c>
      <c r="M84" s="28">
        <f t="shared" si="96"/>
        <v>15000000</v>
      </c>
      <c r="N84" s="28">
        <f t="shared" si="97"/>
        <v>525000</v>
      </c>
      <c r="O84" s="28">
        <f t="shared" si="98"/>
        <v>15000000</v>
      </c>
      <c r="P84" s="28">
        <f t="shared" si="99"/>
        <v>600000</v>
      </c>
      <c r="Q84" s="28">
        <f t="shared" si="100"/>
        <v>2036435.6872060895</v>
      </c>
      <c r="R84" s="28">
        <f t="shared" si="101"/>
        <v>91639.60592427403</v>
      </c>
      <c r="S84" s="28">
        <f t="shared" si="102"/>
        <v>0</v>
      </c>
      <c r="T84" s="28">
        <f t="shared" si="103"/>
        <v>0</v>
      </c>
      <c r="U84" s="28">
        <f t="shared" si="104"/>
        <v>0</v>
      </c>
      <c r="V84" s="28">
        <f t="shared" si="105"/>
        <v>0</v>
      </c>
      <c r="W84" s="4">
        <f t="shared" si="106"/>
        <v>522036435.6872061</v>
      </c>
      <c r="X84" s="24">
        <f t="shared" si="107"/>
        <v>1216639.605924274</v>
      </c>
      <c r="Y84" s="27">
        <f t="shared" si="108"/>
        <v>0</v>
      </c>
      <c r="Z84" s="28">
        <f t="shared" si="109"/>
        <v>0</v>
      </c>
      <c r="AA84" s="28">
        <f t="shared" si="110"/>
        <v>0</v>
      </c>
      <c r="AB84" s="28">
        <f t="shared" si="111"/>
        <v>0</v>
      </c>
      <c r="AC84" s="28">
        <f t="shared" si="112"/>
        <v>0</v>
      </c>
      <c r="AD84" s="28">
        <f t="shared" si="113"/>
        <v>0</v>
      </c>
      <c r="AE84" s="28">
        <f t="shared" si="114"/>
        <v>0</v>
      </c>
      <c r="AF84" s="28">
        <f t="shared" si="115"/>
        <v>0</v>
      </c>
      <c r="AG84" s="28">
        <f t="shared" si="116"/>
        <v>0</v>
      </c>
      <c r="AH84" s="28">
        <f t="shared" si="117"/>
        <v>32963564.31279391</v>
      </c>
      <c r="AI84" s="28">
        <f t="shared" si="118"/>
        <v>1483360.394075726</v>
      </c>
      <c r="AJ84" s="28">
        <f t="shared" si="119"/>
        <v>1994588.6284194577</v>
      </c>
      <c r="AK84" s="28">
        <f t="shared" si="120"/>
        <v>0</v>
      </c>
      <c r="AL84" s="28">
        <f t="shared" si="121"/>
        <v>0</v>
      </c>
      <c r="AM84" s="28">
        <f t="shared" si="122"/>
        <v>0</v>
      </c>
      <c r="AN84" s="28">
        <f t="shared" si="123"/>
        <v>0</v>
      </c>
      <c r="AO84" s="28">
        <f t="shared" si="124"/>
        <v>0</v>
      </c>
      <c r="AP84" s="28">
        <f t="shared" si="125"/>
        <v>0</v>
      </c>
      <c r="AQ84" s="4">
        <f t="shared" si="126"/>
        <v>32963564.31279391</v>
      </c>
      <c r="AR84" s="24">
        <f t="shared" si="127"/>
        <v>1483360.394075726</v>
      </c>
      <c r="AS84" s="24">
        <f t="shared" si="128"/>
        <v>1994588.6284194577</v>
      </c>
    </row>
    <row r="85" spans="2:45" ht="12.75">
      <c r="B85" s="56">
        <f t="shared" si="90"/>
        <v>556</v>
      </c>
      <c r="C85" s="23">
        <f t="shared" si="129"/>
        <v>556000000</v>
      </c>
      <c r="D85" s="24">
        <f t="shared" si="48"/>
        <v>739215.5973104814</v>
      </c>
      <c r="E85" s="24">
        <f t="shared" si="49"/>
        <v>2745000</v>
      </c>
      <c r="F85" s="25">
        <f t="shared" si="130"/>
        <v>522977041.8776336</v>
      </c>
      <c r="G85" s="70">
        <f t="shared" si="131"/>
        <v>0</v>
      </c>
      <c r="H85" s="6">
        <f t="shared" si="91"/>
        <v>0.045</v>
      </c>
      <c r="I85" s="26">
        <f t="shared" si="92"/>
        <v>-0.12993385973604682</v>
      </c>
      <c r="J85" s="30">
        <f t="shared" si="93"/>
        <v>0.301330048929624</v>
      </c>
      <c r="K85" s="27">
        <f t="shared" si="94"/>
        <v>490000000</v>
      </c>
      <c r="L85" s="28">
        <f t="shared" si="95"/>
        <v>0</v>
      </c>
      <c r="M85" s="28">
        <f t="shared" si="96"/>
        <v>15000000</v>
      </c>
      <c r="N85" s="28">
        <f t="shared" si="97"/>
        <v>525000</v>
      </c>
      <c r="O85" s="28">
        <f t="shared" si="98"/>
        <v>15000000</v>
      </c>
      <c r="P85" s="28">
        <f t="shared" si="99"/>
        <v>600000</v>
      </c>
      <c r="Q85" s="28">
        <f t="shared" si="100"/>
        <v>2977041.8776335716</v>
      </c>
      <c r="R85" s="28">
        <f t="shared" si="101"/>
        <v>133966.8844935107</v>
      </c>
      <c r="S85" s="28">
        <f t="shared" si="102"/>
        <v>0</v>
      </c>
      <c r="T85" s="28">
        <f t="shared" si="103"/>
        <v>0</v>
      </c>
      <c r="U85" s="28">
        <f t="shared" si="104"/>
        <v>0</v>
      </c>
      <c r="V85" s="28">
        <f t="shared" si="105"/>
        <v>0</v>
      </c>
      <c r="W85" s="4">
        <f t="shared" si="106"/>
        <v>522977041.8776336</v>
      </c>
      <c r="X85" s="24">
        <f t="shared" si="107"/>
        <v>1258966.8844935107</v>
      </c>
      <c r="Y85" s="27">
        <f t="shared" si="108"/>
        <v>0</v>
      </c>
      <c r="Z85" s="28">
        <f t="shared" si="109"/>
        <v>0</v>
      </c>
      <c r="AA85" s="28">
        <f t="shared" si="110"/>
        <v>0</v>
      </c>
      <c r="AB85" s="28">
        <f t="shared" si="111"/>
        <v>0</v>
      </c>
      <c r="AC85" s="28">
        <f t="shared" si="112"/>
        <v>0</v>
      </c>
      <c r="AD85" s="28">
        <f t="shared" si="113"/>
        <v>0</v>
      </c>
      <c r="AE85" s="28">
        <f t="shared" si="114"/>
        <v>0</v>
      </c>
      <c r="AF85" s="28">
        <f t="shared" si="115"/>
        <v>0</v>
      </c>
      <c r="AG85" s="28">
        <f t="shared" si="116"/>
        <v>0</v>
      </c>
      <c r="AH85" s="28">
        <f t="shared" si="117"/>
        <v>33022958.12236643</v>
      </c>
      <c r="AI85" s="28">
        <f t="shared" si="118"/>
        <v>1486033.1155064893</v>
      </c>
      <c r="AJ85" s="28">
        <f t="shared" si="119"/>
        <v>1998182.481803992</v>
      </c>
      <c r="AK85" s="28">
        <f t="shared" si="120"/>
        <v>0</v>
      </c>
      <c r="AL85" s="28">
        <f t="shared" si="121"/>
        <v>0</v>
      </c>
      <c r="AM85" s="28">
        <f t="shared" si="122"/>
        <v>0</v>
      </c>
      <c r="AN85" s="28">
        <f t="shared" si="123"/>
        <v>0</v>
      </c>
      <c r="AO85" s="28">
        <f t="shared" si="124"/>
        <v>0</v>
      </c>
      <c r="AP85" s="28">
        <f t="shared" si="125"/>
        <v>0</v>
      </c>
      <c r="AQ85" s="4">
        <f t="shared" si="126"/>
        <v>33022958.12236643</v>
      </c>
      <c r="AR85" s="24">
        <f t="shared" si="127"/>
        <v>1486033.1155064893</v>
      </c>
      <c r="AS85" s="24">
        <f t="shared" si="128"/>
        <v>1998182.481803992</v>
      </c>
    </row>
    <row r="86" spans="2:45" ht="12.75">
      <c r="B86" s="56">
        <f t="shared" si="90"/>
        <v>557</v>
      </c>
      <c r="C86" s="23">
        <f t="shared" si="129"/>
        <v>557000000</v>
      </c>
      <c r="D86" s="24">
        <f t="shared" si="48"/>
        <v>700482.1721257919</v>
      </c>
      <c r="E86" s="24">
        <f t="shared" si="49"/>
        <v>2790000</v>
      </c>
      <c r="F86" s="25">
        <f t="shared" si="130"/>
        <v>523917648.06806093</v>
      </c>
      <c r="G86" s="70">
        <f t="shared" si="131"/>
        <v>0</v>
      </c>
      <c r="H86" s="6">
        <f t="shared" si="91"/>
        <v>0.045</v>
      </c>
      <c r="I86" s="26">
        <f t="shared" si="92"/>
        <v>-0.12993385973604682</v>
      </c>
      <c r="J86" s="30">
        <f t="shared" si="93"/>
        <v>0.301330048929624</v>
      </c>
      <c r="K86" s="27">
        <f t="shared" si="94"/>
        <v>490000000</v>
      </c>
      <c r="L86" s="28">
        <f t="shared" si="95"/>
        <v>0</v>
      </c>
      <c r="M86" s="28">
        <f t="shared" si="96"/>
        <v>15000000</v>
      </c>
      <c r="N86" s="28">
        <f t="shared" si="97"/>
        <v>525000</v>
      </c>
      <c r="O86" s="28">
        <f t="shared" si="98"/>
        <v>15000000</v>
      </c>
      <c r="P86" s="28">
        <f t="shared" si="99"/>
        <v>600000</v>
      </c>
      <c r="Q86" s="28">
        <f t="shared" si="100"/>
        <v>3917648.0680609345</v>
      </c>
      <c r="R86" s="28">
        <f t="shared" si="101"/>
        <v>176294.16306274204</v>
      </c>
      <c r="S86" s="28">
        <f t="shared" si="102"/>
        <v>0</v>
      </c>
      <c r="T86" s="28">
        <f t="shared" si="103"/>
        <v>0</v>
      </c>
      <c r="U86" s="28">
        <f t="shared" si="104"/>
        <v>0</v>
      </c>
      <c r="V86" s="28">
        <f t="shared" si="105"/>
        <v>0</v>
      </c>
      <c r="W86" s="4">
        <f t="shared" si="106"/>
        <v>523917648.06806093</v>
      </c>
      <c r="X86" s="24">
        <f t="shared" si="107"/>
        <v>1301294.163062742</v>
      </c>
      <c r="Y86" s="27">
        <f t="shared" si="108"/>
        <v>0</v>
      </c>
      <c r="Z86" s="28">
        <f t="shared" si="109"/>
        <v>0</v>
      </c>
      <c r="AA86" s="28">
        <f t="shared" si="110"/>
        <v>0</v>
      </c>
      <c r="AB86" s="28">
        <f t="shared" si="111"/>
        <v>0</v>
      </c>
      <c r="AC86" s="28">
        <f t="shared" si="112"/>
        <v>0</v>
      </c>
      <c r="AD86" s="28">
        <f t="shared" si="113"/>
        <v>0</v>
      </c>
      <c r="AE86" s="28">
        <f t="shared" si="114"/>
        <v>0</v>
      </c>
      <c r="AF86" s="28">
        <f t="shared" si="115"/>
        <v>0</v>
      </c>
      <c r="AG86" s="28">
        <f t="shared" si="116"/>
        <v>0</v>
      </c>
      <c r="AH86" s="28">
        <f t="shared" si="117"/>
        <v>33082351.931939065</v>
      </c>
      <c r="AI86" s="28">
        <f t="shared" si="118"/>
        <v>1488705.8369372578</v>
      </c>
      <c r="AJ86" s="28">
        <f t="shared" si="119"/>
        <v>2001776.3351885339</v>
      </c>
      <c r="AK86" s="28">
        <f t="shared" si="120"/>
        <v>0</v>
      </c>
      <c r="AL86" s="28">
        <f t="shared" si="121"/>
        <v>0</v>
      </c>
      <c r="AM86" s="28">
        <f t="shared" si="122"/>
        <v>0</v>
      </c>
      <c r="AN86" s="28">
        <f t="shared" si="123"/>
        <v>0</v>
      </c>
      <c r="AO86" s="28">
        <f t="shared" si="124"/>
        <v>0</v>
      </c>
      <c r="AP86" s="28">
        <f t="shared" si="125"/>
        <v>0</v>
      </c>
      <c r="AQ86" s="4">
        <f t="shared" si="126"/>
        <v>33082351.931939065</v>
      </c>
      <c r="AR86" s="24">
        <f t="shared" si="127"/>
        <v>1488705.8369372578</v>
      </c>
      <c r="AS86" s="24">
        <f t="shared" si="128"/>
        <v>2001776.3351885339</v>
      </c>
    </row>
    <row r="87" spans="2:45" ht="12.75">
      <c r="B87" s="56">
        <f t="shared" si="90"/>
        <v>558</v>
      </c>
      <c r="C87" s="23">
        <f t="shared" si="129"/>
        <v>558000000</v>
      </c>
      <c r="D87" s="24">
        <f t="shared" si="48"/>
        <v>661748.7469411024</v>
      </c>
      <c r="E87" s="24">
        <f t="shared" si="49"/>
        <v>2835000</v>
      </c>
      <c r="F87" s="25">
        <f t="shared" si="130"/>
        <v>524858254.2584883</v>
      </c>
      <c r="G87" s="70">
        <f t="shared" si="131"/>
        <v>0</v>
      </c>
      <c r="H87" s="6">
        <f t="shared" si="91"/>
        <v>0.045</v>
      </c>
      <c r="I87" s="26">
        <f t="shared" si="92"/>
        <v>-0.12993385973604682</v>
      </c>
      <c r="J87" s="30">
        <f t="shared" si="93"/>
        <v>0.301330048929624</v>
      </c>
      <c r="K87" s="27">
        <f t="shared" si="94"/>
        <v>490000000</v>
      </c>
      <c r="L87" s="28">
        <f t="shared" si="95"/>
        <v>0</v>
      </c>
      <c r="M87" s="28">
        <f t="shared" si="96"/>
        <v>15000000</v>
      </c>
      <c r="N87" s="28">
        <f t="shared" si="97"/>
        <v>525000</v>
      </c>
      <c r="O87" s="28">
        <f t="shared" si="98"/>
        <v>15000000</v>
      </c>
      <c r="P87" s="28">
        <f t="shared" si="99"/>
        <v>600000</v>
      </c>
      <c r="Q87" s="28">
        <f t="shared" si="100"/>
        <v>4858254.258488297</v>
      </c>
      <c r="R87" s="28">
        <f t="shared" si="101"/>
        <v>218621.44163197337</v>
      </c>
      <c r="S87" s="28">
        <f t="shared" si="102"/>
        <v>0</v>
      </c>
      <c r="T87" s="28">
        <f t="shared" si="103"/>
        <v>0</v>
      </c>
      <c r="U87" s="28">
        <f t="shared" si="104"/>
        <v>0</v>
      </c>
      <c r="V87" s="28">
        <f t="shared" si="105"/>
        <v>0</v>
      </c>
      <c r="W87" s="4">
        <f t="shared" si="106"/>
        <v>524858254.2584883</v>
      </c>
      <c r="X87" s="24">
        <f t="shared" si="107"/>
        <v>1343621.4416319733</v>
      </c>
      <c r="Y87" s="27">
        <f t="shared" si="108"/>
        <v>0</v>
      </c>
      <c r="Z87" s="28">
        <f t="shared" si="109"/>
        <v>0</v>
      </c>
      <c r="AA87" s="28">
        <f t="shared" si="110"/>
        <v>0</v>
      </c>
      <c r="AB87" s="28">
        <f t="shared" si="111"/>
        <v>0</v>
      </c>
      <c r="AC87" s="28">
        <f t="shared" si="112"/>
        <v>0</v>
      </c>
      <c r="AD87" s="28">
        <f t="shared" si="113"/>
        <v>0</v>
      </c>
      <c r="AE87" s="28">
        <f t="shared" si="114"/>
        <v>0</v>
      </c>
      <c r="AF87" s="28">
        <f t="shared" si="115"/>
        <v>0</v>
      </c>
      <c r="AG87" s="28">
        <f t="shared" si="116"/>
        <v>0</v>
      </c>
      <c r="AH87" s="28">
        <f t="shared" si="117"/>
        <v>33141745.741511703</v>
      </c>
      <c r="AI87" s="28">
        <f t="shared" si="118"/>
        <v>1491378.5583680265</v>
      </c>
      <c r="AJ87" s="28">
        <f t="shared" si="119"/>
        <v>2005370.1885730757</v>
      </c>
      <c r="AK87" s="28">
        <f t="shared" si="120"/>
        <v>0</v>
      </c>
      <c r="AL87" s="28">
        <f t="shared" si="121"/>
        <v>0</v>
      </c>
      <c r="AM87" s="28">
        <f t="shared" si="122"/>
        <v>0</v>
      </c>
      <c r="AN87" s="28">
        <f t="shared" si="123"/>
        <v>0</v>
      </c>
      <c r="AO87" s="28">
        <f t="shared" si="124"/>
        <v>0</v>
      </c>
      <c r="AP87" s="28">
        <f t="shared" si="125"/>
        <v>0</v>
      </c>
      <c r="AQ87" s="4">
        <f t="shared" si="126"/>
        <v>33141745.741511703</v>
      </c>
      <c r="AR87" s="24">
        <f t="shared" si="127"/>
        <v>1491378.5583680265</v>
      </c>
      <c r="AS87" s="24">
        <f t="shared" si="128"/>
        <v>2005370.1885730757</v>
      </c>
    </row>
    <row r="88" spans="2:45" ht="12.75">
      <c r="B88" s="56">
        <f t="shared" si="90"/>
        <v>559</v>
      </c>
      <c r="C88" s="23">
        <f t="shared" si="129"/>
        <v>559000000</v>
      </c>
      <c r="D88" s="24">
        <f t="shared" si="48"/>
        <v>623015.3217564125</v>
      </c>
      <c r="E88" s="24">
        <f t="shared" si="49"/>
        <v>2880000</v>
      </c>
      <c r="F88" s="25">
        <f t="shared" si="130"/>
        <v>525798860.44891566</v>
      </c>
      <c r="G88" s="70">
        <f t="shared" si="131"/>
        <v>0</v>
      </c>
      <c r="H88" s="6">
        <f t="shared" si="91"/>
        <v>0.045</v>
      </c>
      <c r="I88" s="26">
        <f t="shared" si="92"/>
        <v>-0.12993385973604682</v>
      </c>
      <c r="J88" s="30">
        <f t="shared" si="93"/>
        <v>0.301330048929624</v>
      </c>
      <c r="K88" s="27">
        <f t="shared" si="94"/>
        <v>490000000</v>
      </c>
      <c r="L88" s="28">
        <f t="shared" si="95"/>
        <v>0</v>
      </c>
      <c r="M88" s="28">
        <f t="shared" si="96"/>
        <v>15000000</v>
      </c>
      <c r="N88" s="28">
        <f t="shared" si="97"/>
        <v>525000</v>
      </c>
      <c r="O88" s="28">
        <f t="shared" si="98"/>
        <v>15000000</v>
      </c>
      <c r="P88" s="28">
        <f t="shared" si="99"/>
        <v>600000</v>
      </c>
      <c r="Q88" s="28">
        <f t="shared" si="100"/>
        <v>5798860.44891566</v>
      </c>
      <c r="R88" s="28">
        <f t="shared" si="101"/>
        <v>260948.7202012047</v>
      </c>
      <c r="S88" s="28">
        <f t="shared" si="102"/>
        <v>0</v>
      </c>
      <c r="T88" s="28">
        <f t="shared" si="103"/>
        <v>0</v>
      </c>
      <c r="U88" s="28">
        <f t="shared" si="104"/>
        <v>0</v>
      </c>
      <c r="V88" s="28">
        <f t="shared" si="105"/>
        <v>0</v>
      </c>
      <c r="W88" s="4">
        <f t="shared" si="106"/>
        <v>525798860.44891566</v>
      </c>
      <c r="X88" s="24">
        <f t="shared" si="107"/>
        <v>1385948.7202012048</v>
      </c>
      <c r="Y88" s="27">
        <f t="shared" si="108"/>
        <v>0</v>
      </c>
      <c r="Z88" s="28">
        <f t="shared" si="109"/>
        <v>0</v>
      </c>
      <c r="AA88" s="28">
        <f t="shared" si="110"/>
        <v>0</v>
      </c>
      <c r="AB88" s="28">
        <f t="shared" si="111"/>
        <v>0</v>
      </c>
      <c r="AC88" s="28">
        <f t="shared" si="112"/>
        <v>0</v>
      </c>
      <c r="AD88" s="28">
        <f t="shared" si="113"/>
        <v>0</v>
      </c>
      <c r="AE88" s="28">
        <f t="shared" si="114"/>
        <v>0</v>
      </c>
      <c r="AF88" s="28">
        <f t="shared" si="115"/>
        <v>0</v>
      </c>
      <c r="AG88" s="28">
        <f t="shared" si="116"/>
        <v>0</v>
      </c>
      <c r="AH88" s="28">
        <f t="shared" si="117"/>
        <v>33201139.55108434</v>
      </c>
      <c r="AI88" s="28">
        <f t="shared" si="118"/>
        <v>1494051.2797987952</v>
      </c>
      <c r="AJ88" s="28">
        <f t="shared" si="119"/>
        <v>2008964.0419576173</v>
      </c>
      <c r="AK88" s="28">
        <f t="shared" si="120"/>
        <v>0</v>
      </c>
      <c r="AL88" s="28">
        <f t="shared" si="121"/>
        <v>0</v>
      </c>
      <c r="AM88" s="28">
        <f t="shared" si="122"/>
        <v>0</v>
      </c>
      <c r="AN88" s="28">
        <f t="shared" si="123"/>
        <v>0</v>
      </c>
      <c r="AO88" s="28">
        <f t="shared" si="124"/>
        <v>0</v>
      </c>
      <c r="AP88" s="28">
        <f t="shared" si="125"/>
        <v>0</v>
      </c>
      <c r="AQ88" s="4">
        <f t="shared" si="126"/>
        <v>33201139.55108434</v>
      </c>
      <c r="AR88" s="24">
        <f t="shared" si="127"/>
        <v>1494051.2797987952</v>
      </c>
      <c r="AS88" s="24">
        <f t="shared" si="128"/>
        <v>2008964.0419576173</v>
      </c>
    </row>
    <row r="89" spans="2:45" ht="12.75">
      <c r="B89" s="56">
        <f t="shared" si="90"/>
        <v>560</v>
      </c>
      <c r="C89" s="23">
        <f t="shared" si="129"/>
        <v>560000000</v>
      </c>
      <c r="D89" s="24">
        <f t="shared" si="48"/>
        <v>584281.8965717105</v>
      </c>
      <c r="E89" s="24">
        <f t="shared" si="49"/>
        <v>2925000</v>
      </c>
      <c r="F89" s="25">
        <f t="shared" si="130"/>
        <v>526739466.63934314</v>
      </c>
      <c r="G89" s="70">
        <f t="shared" si="131"/>
        <v>0</v>
      </c>
      <c r="H89" s="6">
        <f t="shared" si="91"/>
        <v>0.045</v>
      </c>
      <c r="I89" s="26">
        <f t="shared" si="92"/>
        <v>-0.12993385973604682</v>
      </c>
      <c r="J89" s="30">
        <f t="shared" si="93"/>
        <v>0.301330048929624</v>
      </c>
      <c r="K89" s="27">
        <f t="shared" si="94"/>
        <v>490000000</v>
      </c>
      <c r="L89" s="28">
        <f t="shared" si="95"/>
        <v>0</v>
      </c>
      <c r="M89" s="28">
        <f t="shared" si="96"/>
        <v>15000000</v>
      </c>
      <c r="N89" s="28">
        <f t="shared" si="97"/>
        <v>525000</v>
      </c>
      <c r="O89" s="28">
        <f t="shared" si="98"/>
        <v>15000000</v>
      </c>
      <c r="P89" s="28">
        <f t="shared" si="99"/>
        <v>600000</v>
      </c>
      <c r="Q89" s="28">
        <f t="shared" si="100"/>
        <v>6739466.6393431425</v>
      </c>
      <c r="R89" s="28">
        <f t="shared" si="101"/>
        <v>303275.9987704414</v>
      </c>
      <c r="S89" s="28">
        <f t="shared" si="102"/>
        <v>0</v>
      </c>
      <c r="T89" s="28">
        <f t="shared" si="103"/>
        <v>0</v>
      </c>
      <c r="U89" s="28">
        <f t="shared" si="104"/>
        <v>0</v>
      </c>
      <c r="V89" s="28">
        <f t="shared" si="105"/>
        <v>0</v>
      </c>
      <c r="W89" s="4">
        <f t="shared" si="106"/>
        <v>526739466.63934314</v>
      </c>
      <c r="X89" s="24">
        <f t="shared" si="107"/>
        <v>1428275.9987704414</v>
      </c>
      <c r="Y89" s="27">
        <f t="shared" si="108"/>
        <v>0</v>
      </c>
      <c r="Z89" s="28">
        <f t="shared" si="109"/>
        <v>0</v>
      </c>
      <c r="AA89" s="28">
        <f t="shared" si="110"/>
        <v>0</v>
      </c>
      <c r="AB89" s="28">
        <f t="shared" si="111"/>
        <v>0</v>
      </c>
      <c r="AC89" s="28">
        <f t="shared" si="112"/>
        <v>0</v>
      </c>
      <c r="AD89" s="28">
        <f t="shared" si="113"/>
        <v>0</v>
      </c>
      <c r="AE89" s="28">
        <f t="shared" si="114"/>
        <v>0</v>
      </c>
      <c r="AF89" s="28">
        <f t="shared" si="115"/>
        <v>0</v>
      </c>
      <c r="AG89" s="28">
        <f t="shared" si="116"/>
        <v>0</v>
      </c>
      <c r="AH89" s="28">
        <f t="shared" si="117"/>
        <v>33260533.360656857</v>
      </c>
      <c r="AI89" s="28">
        <f t="shared" si="118"/>
        <v>1496724.0012295586</v>
      </c>
      <c r="AJ89" s="28">
        <f t="shared" si="119"/>
        <v>2012557.8953421519</v>
      </c>
      <c r="AK89" s="28">
        <f t="shared" si="120"/>
        <v>0</v>
      </c>
      <c r="AL89" s="28">
        <f t="shared" si="121"/>
        <v>0</v>
      </c>
      <c r="AM89" s="28">
        <f t="shared" si="122"/>
        <v>0</v>
      </c>
      <c r="AN89" s="28">
        <f t="shared" si="123"/>
        <v>0</v>
      </c>
      <c r="AO89" s="28">
        <f t="shared" si="124"/>
        <v>0</v>
      </c>
      <c r="AP89" s="28">
        <f t="shared" si="125"/>
        <v>0</v>
      </c>
      <c r="AQ89" s="4">
        <f t="shared" si="126"/>
        <v>33260533.360656857</v>
      </c>
      <c r="AR89" s="24">
        <f t="shared" si="127"/>
        <v>1496724.0012295586</v>
      </c>
      <c r="AS89" s="24">
        <f t="shared" si="128"/>
        <v>2012557.8953421519</v>
      </c>
    </row>
    <row r="90" spans="2:45" ht="12.75">
      <c r="B90" s="56">
        <f t="shared" si="90"/>
        <v>561</v>
      </c>
      <c r="C90" s="23">
        <f t="shared" si="129"/>
        <v>561000000</v>
      </c>
      <c r="D90" s="24">
        <f t="shared" si="48"/>
        <v>994511.6493588134</v>
      </c>
      <c r="E90" s="24">
        <f t="shared" si="49"/>
        <v>2975000</v>
      </c>
      <c r="F90" s="25">
        <f t="shared" si="130"/>
        <v>523377466.80652934</v>
      </c>
      <c r="G90" s="70">
        <f t="shared" si="131"/>
        <v>0</v>
      </c>
      <c r="H90" s="6">
        <f t="shared" si="91"/>
        <v>0.05</v>
      </c>
      <c r="I90" s="26">
        <f t="shared" si="92"/>
        <v>-0.14437095526227425</v>
      </c>
      <c r="J90" s="30">
        <f t="shared" si="93"/>
        <v>0.296330048929624</v>
      </c>
      <c r="K90" s="27">
        <f t="shared" si="94"/>
        <v>490000000</v>
      </c>
      <c r="L90" s="28">
        <f t="shared" si="95"/>
        <v>0</v>
      </c>
      <c r="M90" s="28">
        <f t="shared" si="96"/>
        <v>15000000</v>
      </c>
      <c r="N90" s="28">
        <f t="shared" si="97"/>
        <v>525000</v>
      </c>
      <c r="O90" s="28">
        <f t="shared" si="98"/>
        <v>15000000</v>
      </c>
      <c r="P90" s="28">
        <f t="shared" si="99"/>
        <v>600000</v>
      </c>
      <c r="Q90" s="28">
        <f t="shared" si="100"/>
        <v>3377466.806529343</v>
      </c>
      <c r="R90" s="28">
        <f t="shared" si="101"/>
        <v>151986.00629382042</v>
      </c>
      <c r="S90" s="28">
        <f t="shared" si="102"/>
        <v>0</v>
      </c>
      <c r="T90" s="28">
        <f t="shared" si="103"/>
        <v>0</v>
      </c>
      <c r="U90" s="28">
        <f t="shared" si="104"/>
        <v>0</v>
      </c>
      <c r="V90" s="28">
        <f t="shared" si="105"/>
        <v>0</v>
      </c>
      <c r="W90" s="4">
        <f t="shared" si="106"/>
        <v>523377466.80652934</v>
      </c>
      <c r="X90" s="24">
        <f t="shared" si="107"/>
        <v>1276986.0062938205</v>
      </c>
      <c r="Y90" s="27">
        <f t="shared" si="108"/>
        <v>0</v>
      </c>
      <c r="Z90" s="28">
        <f t="shared" si="109"/>
        <v>0</v>
      </c>
      <c r="AA90" s="28">
        <f t="shared" si="110"/>
        <v>0</v>
      </c>
      <c r="AB90" s="28">
        <f t="shared" si="111"/>
        <v>0</v>
      </c>
      <c r="AC90" s="28">
        <f t="shared" si="112"/>
        <v>0</v>
      </c>
      <c r="AD90" s="28">
        <f t="shared" si="113"/>
        <v>0</v>
      </c>
      <c r="AE90" s="28">
        <f t="shared" si="114"/>
        <v>0</v>
      </c>
      <c r="AF90" s="28">
        <f t="shared" si="115"/>
        <v>0</v>
      </c>
      <c r="AG90" s="28">
        <f t="shared" si="116"/>
        <v>0</v>
      </c>
      <c r="AH90" s="28">
        <f t="shared" si="117"/>
        <v>36622533.19347066</v>
      </c>
      <c r="AI90" s="28">
        <f t="shared" si="118"/>
        <v>1648013.9937061795</v>
      </c>
      <c r="AJ90" s="28">
        <f t="shared" si="119"/>
        <v>2215988.767430091</v>
      </c>
      <c r="AK90" s="28">
        <f t="shared" si="120"/>
        <v>1000000</v>
      </c>
      <c r="AL90" s="28">
        <f t="shared" si="121"/>
        <v>50000</v>
      </c>
      <c r="AM90" s="28">
        <f t="shared" si="122"/>
        <v>55508.8882225431</v>
      </c>
      <c r="AN90" s="28">
        <f t="shared" si="123"/>
        <v>0</v>
      </c>
      <c r="AO90" s="28">
        <f t="shared" si="124"/>
        <v>0</v>
      </c>
      <c r="AP90" s="28">
        <f t="shared" si="125"/>
        <v>0</v>
      </c>
      <c r="AQ90" s="4">
        <f t="shared" si="126"/>
        <v>37622533.19347066</v>
      </c>
      <c r="AR90" s="24">
        <f t="shared" si="127"/>
        <v>1698013.9937061795</v>
      </c>
      <c r="AS90" s="24">
        <f t="shared" si="128"/>
        <v>2271497.655652634</v>
      </c>
    </row>
    <row r="91" spans="2:45" ht="12.75">
      <c r="B91" s="56">
        <f t="shared" si="90"/>
        <v>562</v>
      </c>
      <c r="C91" s="23">
        <f t="shared" si="129"/>
        <v>562000000</v>
      </c>
      <c r="D91" s="24">
        <f t="shared" si="48"/>
        <v>951587.4276999163</v>
      </c>
      <c r="E91" s="24">
        <f t="shared" si="49"/>
        <v>3025000</v>
      </c>
      <c r="F91" s="25">
        <f t="shared" si="130"/>
        <v>524310403.46750355</v>
      </c>
      <c r="G91" s="70">
        <f t="shared" si="131"/>
        <v>0</v>
      </c>
      <c r="H91" s="6">
        <f t="shared" si="91"/>
        <v>0.05</v>
      </c>
      <c r="I91" s="26">
        <f t="shared" si="92"/>
        <v>-0.14437095526227425</v>
      </c>
      <c r="J91" s="30">
        <f t="shared" si="93"/>
        <v>0.296330048929624</v>
      </c>
      <c r="K91" s="27">
        <f t="shared" si="94"/>
        <v>490000000</v>
      </c>
      <c r="L91" s="28">
        <f t="shared" si="95"/>
        <v>0</v>
      </c>
      <c r="M91" s="28">
        <f t="shared" si="96"/>
        <v>15000000</v>
      </c>
      <c r="N91" s="28">
        <f t="shared" si="97"/>
        <v>525000</v>
      </c>
      <c r="O91" s="28">
        <f t="shared" si="98"/>
        <v>15000000</v>
      </c>
      <c r="P91" s="28">
        <f t="shared" si="99"/>
        <v>600000</v>
      </c>
      <c r="Q91" s="28">
        <f t="shared" si="100"/>
        <v>4310403.467503548</v>
      </c>
      <c r="R91" s="28">
        <f t="shared" si="101"/>
        <v>193968.15603765965</v>
      </c>
      <c r="S91" s="28">
        <f t="shared" si="102"/>
        <v>0</v>
      </c>
      <c r="T91" s="28">
        <f t="shared" si="103"/>
        <v>0</v>
      </c>
      <c r="U91" s="28">
        <f t="shared" si="104"/>
        <v>0</v>
      </c>
      <c r="V91" s="28">
        <f t="shared" si="105"/>
        <v>0</v>
      </c>
      <c r="W91" s="4">
        <f t="shared" si="106"/>
        <v>524310403.46750355</v>
      </c>
      <c r="X91" s="24">
        <f t="shared" si="107"/>
        <v>1318968.1560376596</v>
      </c>
      <c r="Y91" s="27">
        <f t="shared" si="108"/>
        <v>0</v>
      </c>
      <c r="Z91" s="28">
        <f t="shared" si="109"/>
        <v>0</v>
      </c>
      <c r="AA91" s="28">
        <f t="shared" si="110"/>
        <v>0</v>
      </c>
      <c r="AB91" s="28">
        <f t="shared" si="111"/>
        <v>0</v>
      </c>
      <c r="AC91" s="28">
        <f t="shared" si="112"/>
        <v>0</v>
      </c>
      <c r="AD91" s="28">
        <f t="shared" si="113"/>
        <v>0</v>
      </c>
      <c r="AE91" s="28">
        <f t="shared" si="114"/>
        <v>0</v>
      </c>
      <c r="AF91" s="28">
        <f t="shared" si="115"/>
        <v>0</v>
      </c>
      <c r="AG91" s="28">
        <f t="shared" si="116"/>
        <v>0</v>
      </c>
      <c r="AH91" s="28">
        <f t="shared" si="117"/>
        <v>35689596.53249645</v>
      </c>
      <c r="AI91" s="28">
        <f t="shared" si="118"/>
        <v>1606031.8439623404</v>
      </c>
      <c r="AJ91" s="28">
        <f t="shared" si="119"/>
        <v>2159537.80729249</v>
      </c>
      <c r="AK91" s="28">
        <f t="shared" si="120"/>
        <v>2000000</v>
      </c>
      <c r="AL91" s="28">
        <f t="shared" si="121"/>
        <v>100000</v>
      </c>
      <c r="AM91" s="28">
        <f t="shared" si="122"/>
        <v>111017.7764450862</v>
      </c>
      <c r="AN91" s="28">
        <f t="shared" si="123"/>
        <v>0</v>
      </c>
      <c r="AO91" s="28">
        <f t="shared" si="124"/>
        <v>0</v>
      </c>
      <c r="AP91" s="28">
        <f t="shared" si="125"/>
        <v>0</v>
      </c>
      <c r="AQ91" s="4">
        <f t="shared" si="126"/>
        <v>37689596.53249645</v>
      </c>
      <c r="AR91" s="24">
        <f t="shared" si="127"/>
        <v>1706031.8439623404</v>
      </c>
      <c r="AS91" s="24">
        <f t="shared" si="128"/>
        <v>2270555.583737576</v>
      </c>
    </row>
    <row r="92" spans="2:45" ht="12.75">
      <c r="B92" s="56">
        <f t="shared" si="90"/>
        <v>563</v>
      </c>
      <c r="C92" s="23">
        <f t="shared" si="129"/>
        <v>563000000</v>
      </c>
      <c r="D92" s="24">
        <f t="shared" si="48"/>
        <v>908663.2060410196</v>
      </c>
      <c r="E92" s="24">
        <f t="shared" si="49"/>
        <v>3075000</v>
      </c>
      <c r="F92" s="25">
        <f t="shared" si="130"/>
        <v>525243340.12847775</v>
      </c>
      <c r="G92" s="70">
        <f t="shared" si="131"/>
        <v>0</v>
      </c>
      <c r="H92" s="6">
        <f t="shared" si="91"/>
        <v>0.05</v>
      </c>
      <c r="I92" s="26">
        <f t="shared" si="92"/>
        <v>-0.14437095526227425</v>
      </c>
      <c r="J92" s="30">
        <f t="shared" si="93"/>
        <v>0.296330048929624</v>
      </c>
      <c r="K92" s="27">
        <f t="shared" si="94"/>
        <v>490000000</v>
      </c>
      <c r="L92" s="28">
        <f t="shared" si="95"/>
        <v>0</v>
      </c>
      <c r="M92" s="28">
        <f t="shared" si="96"/>
        <v>15000000</v>
      </c>
      <c r="N92" s="28">
        <f t="shared" si="97"/>
        <v>525000</v>
      </c>
      <c r="O92" s="28">
        <f t="shared" si="98"/>
        <v>15000000</v>
      </c>
      <c r="P92" s="28">
        <f t="shared" si="99"/>
        <v>600000</v>
      </c>
      <c r="Q92" s="28">
        <f t="shared" si="100"/>
        <v>5243340.128477752</v>
      </c>
      <c r="R92" s="28">
        <f t="shared" si="101"/>
        <v>235950.30578149884</v>
      </c>
      <c r="S92" s="28">
        <f t="shared" si="102"/>
        <v>0</v>
      </c>
      <c r="T92" s="28">
        <f t="shared" si="103"/>
        <v>0</v>
      </c>
      <c r="U92" s="28">
        <f t="shared" si="104"/>
        <v>0</v>
      </c>
      <c r="V92" s="28">
        <f t="shared" si="105"/>
        <v>0</v>
      </c>
      <c r="W92" s="4">
        <f t="shared" si="106"/>
        <v>525243340.12847775</v>
      </c>
      <c r="X92" s="24">
        <f t="shared" si="107"/>
        <v>1360950.3057814988</v>
      </c>
      <c r="Y92" s="27">
        <f t="shared" si="108"/>
        <v>0</v>
      </c>
      <c r="Z92" s="28">
        <f t="shared" si="109"/>
        <v>0</v>
      </c>
      <c r="AA92" s="28">
        <f t="shared" si="110"/>
        <v>0</v>
      </c>
      <c r="AB92" s="28">
        <f t="shared" si="111"/>
        <v>0</v>
      </c>
      <c r="AC92" s="28">
        <f t="shared" si="112"/>
        <v>0</v>
      </c>
      <c r="AD92" s="28">
        <f t="shared" si="113"/>
        <v>0</v>
      </c>
      <c r="AE92" s="28">
        <f t="shared" si="114"/>
        <v>0</v>
      </c>
      <c r="AF92" s="28">
        <f t="shared" si="115"/>
        <v>0</v>
      </c>
      <c r="AG92" s="28">
        <f t="shared" si="116"/>
        <v>0</v>
      </c>
      <c r="AH92" s="28">
        <f t="shared" si="117"/>
        <v>34756659.87152225</v>
      </c>
      <c r="AI92" s="28">
        <f t="shared" si="118"/>
        <v>1564049.694218501</v>
      </c>
      <c r="AJ92" s="28">
        <f t="shared" si="119"/>
        <v>2103086.8471548893</v>
      </c>
      <c r="AK92" s="28">
        <f t="shared" si="120"/>
        <v>3000000</v>
      </c>
      <c r="AL92" s="28">
        <f t="shared" si="121"/>
        <v>150000</v>
      </c>
      <c r="AM92" s="28">
        <f t="shared" si="122"/>
        <v>166526.66466762932</v>
      </c>
      <c r="AN92" s="28">
        <f t="shared" si="123"/>
        <v>0</v>
      </c>
      <c r="AO92" s="28">
        <f t="shared" si="124"/>
        <v>0</v>
      </c>
      <c r="AP92" s="28">
        <f t="shared" si="125"/>
        <v>0</v>
      </c>
      <c r="AQ92" s="4">
        <f t="shared" si="126"/>
        <v>37756659.87152225</v>
      </c>
      <c r="AR92" s="24">
        <f t="shared" si="127"/>
        <v>1714049.694218501</v>
      </c>
      <c r="AS92" s="24">
        <f t="shared" si="128"/>
        <v>2269613.5118225184</v>
      </c>
    </row>
    <row r="93" spans="2:45" ht="12.75">
      <c r="B93" s="56">
        <f t="shared" si="90"/>
        <v>564</v>
      </c>
      <c r="C93" s="23">
        <f t="shared" si="129"/>
        <v>564000000</v>
      </c>
      <c r="D93" s="24">
        <f t="shared" si="48"/>
        <v>865738.9843821228</v>
      </c>
      <c r="E93" s="24">
        <f t="shared" si="49"/>
        <v>3125000</v>
      </c>
      <c r="F93" s="25">
        <f t="shared" si="130"/>
        <v>526176276.78945196</v>
      </c>
      <c r="G93" s="70">
        <f t="shared" si="131"/>
        <v>0</v>
      </c>
      <c r="H93" s="6">
        <f t="shared" si="91"/>
        <v>0.05</v>
      </c>
      <c r="I93" s="26">
        <f t="shared" si="92"/>
        <v>-0.14437095526227425</v>
      </c>
      <c r="J93" s="30">
        <f t="shared" si="93"/>
        <v>0.296330048929624</v>
      </c>
      <c r="K93" s="27">
        <f t="shared" si="94"/>
        <v>490000000</v>
      </c>
      <c r="L93" s="28">
        <f t="shared" si="95"/>
        <v>0</v>
      </c>
      <c r="M93" s="28">
        <f t="shared" si="96"/>
        <v>15000000</v>
      </c>
      <c r="N93" s="28">
        <f t="shared" si="97"/>
        <v>525000</v>
      </c>
      <c r="O93" s="28">
        <f t="shared" si="98"/>
        <v>15000000</v>
      </c>
      <c r="P93" s="28">
        <f t="shared" si="99"/>
        <v>600000</v>
      </c>
      <c r="Q93" s="28">
        <f t="shared" si="100"/>
        <v>6176276.789451957</v>
      </c>
      <c r="R93" s="28">
        <f t="shared" si="101"/>
        <v>277932.45552533807</v>
      </c>
      <c r="S93" s="28">
        <f t="shared" si="102"/>
        <v>0</v>
      </c>
      <c r="T93" s="28">
        <f t="shared" si="103"/>
        <v>0</v>
      </c>
      <c r="U93" s="28">
        <f t="shared" si="104"/>
        <v>0</v>
      </c>
      <c r="V93" s="28">
        <f t="shared" si="105"/>
        <v>0</v>
      </c>
      <c r="W93" s="4">
        <f t="shared" si="106"/>
        <v>526176276.78945196</v>
      </c>
      <c r="X93" s="24">
        <f t="shared" si="107"/>
        <v>1402932.4555253382</v>
      </c>
      <c r="Y93" s="27">
        <f t="shared" si="108"/>
        <v>0</v>
      </c>
      <c r="Z93" s="28">
        <f t="shared" si="109"/>
        <v>0</v>
      </c>
      <c r="AA93" s="28">
        <f t="shared" si="110"/>
        <v>0</v>
      </c>
      <c r="AB93" s="28">
        <f t="shared" si="111"/>
        <v>0</v>
      </c>
      <c r="AC93" s="28">
        <f t="shared" si="112"/>
        <v>0</v>
      </c>
      <c r="AD93" s="28">
        <f t="shared" si="113"/>
        <v>0</v>
      </c>
      <c r="AE93" s="28">
        <f t="shared" si="114"/>
        <v>0</v>
      </c>
      <c r="AF93" s="28">
        <f t="shared" si="115"/>
        <v>0</v>
      </c>
      <c r="AG93" s="28">
        <f t="shared" si="116"/>
        <v>0</v>
      </c>
      <c r="AH93" s="28">
        <f t="shared" si="117"/>
        <v>33823723.21054804</v>
      </c>
      <c r="AI93" s="28">
        <f t="shared" si="118"/>
        <v>1522067.5444746618</v>
      </c>
      <c r="AJ93" s="28">
        <f t="shared" si="119"/>
        <v>2046635.8870172885</v>
      </c>
      <c r="AK93" s="28">
        <f t="shared" si="120"/>
        <v>4000000</v>
      </c>
      <c r="AL93" s="28">
        <f t="shared" si="121"/>
        <v>200000</v>
      </c>
      <c r="AM93" s="28">
        <f t="shared" si="122"/>
        <v>222035.5528901724</v>
      </c>
      <c r="AN93" s="28">
        <f t="shared" si="123"/>
        <v>0</v>
      </c>
      <c r="AO93" s="28">
        <f t="shared" si="124"/>
        <v>0</v>
      </c>
      <c r="AP93" s="28">
        <f t="shared" si="125"/>
        <v>0</v>
      </c>
      <c r="AQ93" s="4">
        <f t="shared" si="126"/>
        <v>37823723.21054804</v>
      </c>
      <c r="AR93" s="24">
        <f t="shared" si="127"/>
        <v>1722067.5444746618</v>
      </c>
      <c r="AS93" s="24">
        <f t="shared" si="128"/>
        <v>2268671.439907461</v>
      </c>
    </row>
    <row r="94" spans="2:45" ht="12.75">
      <c r="B94" s="56">
        <f t="shared" si="90"/>
        <v>565</v>
      </c>
      <c r="C94" s="23">
        <f t="shared" si="129"/>
        <v>565000000</v>
      </c>
      <c r="D94" s="24">
        <f t="shared" si="48"/>
        <v>822814.7627232256</v>
      </c>
      <c r="E94" s="24">
        <f t="shared" si="49"/>
        <v>3175000</v>
      </c>
      <c r="F94" s="25">
        <f t="shared" si="130"/>
        <v>527109213.45042616</v>
      </c>
      <c r="G94" s="70">
        <f t="shared" si="131"/>
        <v>0</v>
      </c>
      <c r="H94" s="6">
        <f t="shared" si="91"/>
        <v>0.05</v>
      </c>
      <c r="I94" s="26">
        <f t="shared" si="92"/>
        <v>-0.14437095526227425</v>
      </c>
      <c r="J94" s="30">
        <f t="shared" si="93"/>
        <v>0.296330048929624</v>
      </c>
      <c r="K94" s="27">
        <f t="shared" si="94"/>
        <v>490000000</v>
      </c>
      <c r="L94" s="28">
        <f t="shared" si="95"/>
        <v>0</v>
      </c>
      <c r="M94" s="28">
        <f t="shared" si="96"/>
        <v>15000000</v>
      </c>
      <c r="N94" s="28">
        <f t="shared" si="97"/>
        <v>525000</v>
      </c>
      <c r="O94" s="28">
        <f t="shared" si="98"/>
        <v>15000000</v>
      </c>
      <c r="P94" s="28">
        <f t="shared" si="99"/>
        <v>600000</v>
      </c>
      <c r="Q94" s="28">
        <f t="shared" si="100"/>
        <v>7109213.450426161</v>
      </c>
      <c r="R94" s="28">
        <f t="shared" si="101"/>
        <v>319914.60526917723</v>
      </c>
      <c r="S94" s="28">
        <f t="shared" si="102"/>
        <v>0</v>
      </c>
      <c r="T94" s="28">
        <f t="shared" si="103"/>
        <v>0</v>
      </c>
      <c r="U94" s="28">
        <f t="shared" si="104"/>
        <v>0</v>
      </c>
      <c r="V94" s="28">
        <f t="shared" si="105"/>
        <v>0</v>
      </c>
      <c r="W94" s="4">
        <f t="shared" si="106"/>
        <v>527109213.45042616</v>
      </c>
      <c r="X94" s="24">
        <f t="shared" si="107"/>
        <v>1444914.6052691774</v>
      </c>
      <c r="Y94" s="27">
        <f t="shared" si="108"/>
        <v>0</v>
      </c>
      <c r="Z94" s="28">
        <f t="shared" si="109"/>
        <v>0</v>
      </c>
      <c r="AA94" s="28">
        <f t="shared" si="110"/>
        <v>0</v>
      </c>
      <c r="AB94" s="28">
        <f t="shared" si="111"/>
        <v>0</v>
      </c>
      <c r="AC94" s="28">
        <f t="shared" si="112"/>
        <v>0</v>
      </c>
      <c r="AD94" s="28">
        <f t="shared" si="113"/>
        <v>0</v>
      </c>
      <c r="AE94" s="28">
        <f t="shared" si="114"/>
        <v>0</v>
      </c>
      <c r="AF94" s="28">
        <f t="shared" si="115"/>
        <v>0</v>
      </c>
      <c r="AG94" s="28">
        <f t="shared" si="116"/>
        <v>0</v>
      </c>
      <c r="AH94" s="28">
        <f t="shared" si="117"/>
        <v>32890786.54957384</v>
      </c>
      <c r="AI94" s="28">
        <f t="shared" si="118"/>
        <v>1480085.3947308226</v>
      </c>
      <c r="AJ94" s="28">
        <f t="shared" si="119"/>
        <v>1990184.9268796877</v>
      </c>
      <c r="AK94" s="28">
        <f t="shared" si="120"/>
        <v>5000000</v>
      </c>
      <c r="AL94" s="28">
        <f t="shared" si="121"/>
        <v>250000</v>
      </c>
      <c r="AM94" s="28">
        <f t="shared" si="122"/>
        <v>277544.4411127155</v>
      </c>
      <c r="AN94" s="28">
        <f t="shared" si="123"/>
        <v>0</v>
      </c>
      <c r="AO94" s="28">
        <f t="shared" si="124"/>
        <v>0</v>
      </c>
      <c r="AP94" s="28">
        <f t="shared" si="125"/>
        <v>0</v>
      </c>
      <c r="AQ94" s="4">
        <f t="shared" si="126"/>
        <v>37890786.54957384</v>
      </c>
      <c r="AR94" s="24">
        <f t="shared" si="127"/>
        <v>1730085.3947308226</v>
      </c>
      <c r="AS94" s="24">
        <f t="shared" si="128"/>
        <v>2267729.367992403</v>
      </c>
    </row>
    <row r="95" spans="2:45" ht="12.75">
      <c r="B95" s="56">
        <f t="shared" si="90"/>
        <v>566</v>
      </c>
      <c r="C95" s="23">
        <f t="shared" si="129"/>
        <v>566000000</v>
      </c>
      <c r="D95" s="24">
        <f aca="true" t="shared" si="132" ref="D95:D158">(AS95-X95)+G95</f>
        <v>779890.5410643227</v>
      </c>
      <c r="E95" s="24">
        <f aca="true" t="shared" si="133" ref="E95:E158">(X95+AR95)-G95</f>
        <v>3225000</v>
      </c>
      <c r="F95" s="25">
        <f t="shared" si="130"/>
        <v>528042150.1114004</v>
      </c>
      <c r="G95" s="70">
        <f t="shared" si="131"/>
        <v>0</v>
      </c>
      <c r="H95" s="6">
        <f t="shared" si="91"/>
        <v>0.05</v>
      </c>
      <c r="I95" s="26">
        <f t="shared" si="92"/>
        <v>-0.14437095526227425</v>
      </c>
      <c r="J95" s="30">
        <f t="shared" si="93"/>
        <v>0.296330048929624</v>
      </c>
      <c r="K95" s="27">
        <f t="shared" si="94"/>
        <v>490000000</v>
      </c>
      <c r="L95" s="28">
        <f t="shared" si="95"/>
        <v>0</v>
      </c>
      <c r="M95" s="28">
        <f t="shared" si="96"/>
        <v>15000000</v>
      </c>
      <c r="N95" s="28">
        <f t="shared" si="97"/>
        <v>525000</v>
      </c>
      <c r="O95" s="28">
        <f t="shared" si="98"/>
        <v>15000000</v>
      </c>
      <c r="P95" s="28">
        <f t="shared" si="99"/>
        <v>600000</v>
      </c>
      <c r="Q95" s="28">
        <f t="shared" si="100"/>
        <v>8042150.111400425</v>
      </c>
      <c r="R95" s="28">
        <f t="shared" si="101"/>
        <v>361896.75501301914</v>
      </c>
      <c r="S95" s="28">
        <f t="shared" si="102"/>
        <v>0</v>
      </c>
      <c r="T95" s="28">
        <f t="shared" si="103"/>
        <v>0</v>
      </c>
      <c r="U95" s="28">
        <f t="shared" si="104"/>
        <v>0</v>
      </c>
      <c r="V95" s="28">
        <f t="shared" si="105"/>
        <v>0</v>
      </c>
      <c r="W95" s="4">
        <f t="shared" si="106"/>
        <v>528042150.1114004</v>
      </c>
      <c r="X95" s="24">
        <f t="shared" si="107"/>
        <v>1486896.755013019</v>
      </c>
      <c r="Y95" s="27">
        <f t="shared" si="108"/>
        <v>0</v>
      </c>
      <c r="Z95" s="28">
        <f t="shared" si="109"/>
        <v>0</v>
      </c>
      <c r="AA95" s="28">
        <f t="shared" si="110"/>
        <v>0</v>
      </c>
      <c r="AB95" s="28">
        <f t="shared" si="111"/>
        <v>0</v>
      </c>
      <c r="AC95" s="28">
        <f t="shared" si="112"/>
        <v>0</v>
      </c>
      <c r="AD95" s="28">
        <f t="shared" si="113"/>
        <v>0</v>
      </c>
      <c r="AE95" s="28">
        <f t="shared" si="114"/>
        <v>0</v>
      </c>
      <c r="AF95" s="28">
        <f t="shared" si="115"/>
        <v>0</v>
      </c>
      <c r="AG95" s="28">
        <f t="shared" si="116"/>
        <v>0</v>
      </c>
      <c r="AH95" s="28">
        <f t="shared" si="117"/>
        <v>31957849.888599575</v>
      </c>
      <c r="AI95" s="28">
        <f t="shared" si="118"/>
        <v>1438103.2449869807</v>
      </c>
      <c r="AJ95" s="28">
        <f t="shared" si="119"/>
        <v>1933733.9667420832</v>
      </c>
      <c r="AK95" s="28">
        <f t="shared" si="120"/>
        <v>6000000</v>
      </c>
      <c r="AL95" s="28">
        <f t="shared" si="121"/>
        <v>300000</v>
      </c>
      <c r="AM95" s="28">
        <f t="shared" si="122"/>
        <v>333053.32933525863</v>
      </c>
      <c r="AN95" s="28">
        <f t="shared" si="123"/>
        <v>0</v>
      </c>
      <c r="AO95" s="28">
        <f t="shared" si="124"/>
        <v>0</v>
      </c>
      <c r="AP95" s="28">
        <f t="shared" si="125"/>
        <v>0</v>
      </c>
      <c r="AQ95" s="4">
        <f t="shared" si="126"/>
        <v>37957849.888599575</v>
      </c>
      <c r="AR95" s="24">
        <f t="shared" si="127"/>
        <v>1738103.2449869807</v>
      </c>
      <c r="AS95" s="24">
        <f t="shared" si="128"/>
        <v>2266787.296077342</v>
      </c>
    </row>
    <row r="96" spans="2:45" ht="12.75">
      <c r="B96" s="56">
        <f t="shared" si="90"/>
        <v>567</v>
      </c>
      <c r="C96" s="23">
        <f t="shared" si="129"/>
        <v>567000000</v>
      </c>
      <c r="D96" s="24">
        <f t="shared" si="132"/>
        <v>736966.3194054258</v>
      </c>
      <c r="E96" s="24">
        <f t="shared" si="133"/>
        <v>3275000</v>
      </c>
      <c r="F96" s="25">
        <f t="shared" si="130"/>
        <v>528975086.77237463</v>
      </c>
      <c r="G96" s="70">
        <f t="shared" si="131"/>
        <v>0</v>
      </c>
      <c r="H96" s="6">
        <f t="shared" si="91"/>
        <v>0.05</v>
      </c>
      <c r="I96" s="26">
        <f t="shared" si="92"/>
        <v>-0.14437095526227425</v>
      </c>
      <c r="J96" s="30">
        <f t="shared" si="93"/>
        <v>0.296330048929624</v>
      </c>
      <c r="K96" s="27">
        <f t="shared" si="94"/>
        <v>490000000</v>
      </c>
      <c r="L96" s="28">
        <f t="shared" si="95"/>
        <v>0</v>
      </c>
      <c r="M96" s="28">
        <f t="shared" si="96"/>
        <v>15000000</v>
      </c>
      <c r="N96" s="28">
        <f t="shared" si="97"/>
        <v>525000</v>
      </c>
      <c r="O96" s="28">
        <f t="shared" si="98"/>
        <v>15000000</v>
      </c>
      <c r="P96" s="28">
        <f t="shared" si="99"/>
        <v>600000</v>
      </c>
      <c r="Q96" s="28">
        <f t="shared" si="100"/>
        <v>8975086.77237463</v>
      </c>
      <c r="R96" s="28">
        <f t="shared" si="101"/>
        <v>403878.90475685836</v>
      </c>
      <c r="S96" s="28">
        <f t="shared" si="102"/>
        <v>0</v>
      </c>
      <c r="T96" s="28">
        <f t="shared" si="103"/>
        <v>0</v>
      </c>
      <c r="U96" s="28">
        <f t="shared" si="104"/>
        <v>0</v>
      </c>
      <c r="V96" s="28">
        <f t="shared" si="105"/>
        <v>0</v>
      </c>
      <c r="W96" s="4">
        <f t="shared" si="106"/>
        <v>528975086.77237463</v>
      </c>
      <c r="X96" s="24">
        <f t="shared" si="107"/>
        <v>1528878.9047568585</v>
      </c>
      <c r="Y96" s="27">
        <f t="shared" si="108"/>
        <v>0</v>
      </c>
      <c r="Z96" s="28">
        <f t="shared" si="109"/>
        <v>0</v>
      </c>
      <c r="AA96" s="28">
        <f t="shared" si="110"/>
        <v>0</v>
      </c>
      <c r="AB96" s="28">
        <f t="shared" si="111"/>
        <v>0</v>
      </c>
      <c r="AC96" s="28">
        <f t="shared" si="112"/>
        <v>0</v>
      </c>
      <c r="AD96" s="28">
        <f t="shared" si="113"/>
        <v>0</v>
      </c>
      <c r="AE96" s="28">
        <f t="shared" si="114"/>
        <v>0</v>
      </c>
      <c r="AF96" s="28">
        <f t="shared" si="115"/>
        <v>0</v>
      </c>
      <c r="AG96" s="28">
        <f t="shared" si="116"/>
        <v>0</v>
      </c>
      <c r="AH96" s="28">
        <f t="shared" si="117"/>
        <v>31024913.22762537</v>
      </c>
      <c r="AI96" s="28">
        <f t="shared" si="118"/>
        <v>1396121.0952431415</v>
      </c>
      <c r="AJ96" s="28">
        <f t="shared" si="119"/>
        <v>1877283.0066044827</v>
      </c>
      <c r="AK96" s="28">
        <f t="shared" si="120"/>
        <v>7000000</v>
      </c>
      <c r="AL96" s="28">
        <f t="shared" si="121"/>
        <v>350000</v>
      </c>
      <c r="AM96" s="28">
        <f t="shared" si="122"/>
        <v>388562.2175578017</v>
      </c>
      <c r="AN96" s="28">
        <f t="shared" si="123"/>
        <v>0</v>
      </c>
      <c r="AO96" s="28">
        <f t="shared" si="124"/>
        <v>0</v>
      </c>
      <c r="AP96" s="28">
        <f t="shared" si="125"/>
        <v>0</v>
      </c>
      <c r="AQ96" s="4">
        <f t="shared" si="126"/>
        <v>38024913.22762537</v>
      </c>
      <c r="AR96" s="24">
        <f t="shared" si="127"/>
        <v>1746121.0952431415</v>
      </c>
      <c r="AS96" s="24">
        <f t="shared" si="128"/>
        <v>2265845.2241622843</v>
      </c>
    </row>
    <row r="97" spans="2:45" ht="12.75">
      <c r="B97" s="56">
        <f t="shared" si="90"/>
        <v>568</v>
      </c>
      <c r="C97" s="23">
        <f t="shared" si="129"/>
        <v>568000000</v>
      </c>
      <c r="D97" s="24">
        <f t="shared" si="132"/>
        <v>694042.0977465292</v>
      </c>
      <c r="E97" s="24">
        <f t="shared" si="133"/>
        <v>3325000</v>
      </c>
      <c r="F97" s="25">
        <f t="shared" si="130"/>
        <v>529908023.43334883</v>
      </c>
      <c r="G97" s="70">
        <f t="shared" si="131"/>
        <v>0</v>
      </c>
      <c r="H97" s="6">
        <f t="shared" si="91"/>
        <v>0.05</v>
      </c>
      <c r="I97" s="26">
        <f t="shared" si="92"/>
        <v>-0.14437095526227425</v>
      </c>
      <c r="J97" s="30">
        <f t="shared" si="93"/>
        <v>0.296330048929624</v>
      </c>
      <c r="K97" s="27">
        <f t="shared" si="94"/>
        <v>490000000</v>
      </c>
      <c r="L97" s="28">
        <f t="shared" si="95"/>
        <v>0</v>
      </c>
      <c r="M97" s="28">
        <f t="shared" si="96"/>
        <v>15000000</v>
      </c>
      <c r="N97" s="28">
        <f t="shared" si="97"/>
        <v>525000</v>
      </c>
      <c r="O97" s="28">
        <f t="shared" si="98"/>
        <v>15000000</v>
      </c>
      <c r="P97" s="28">
        <f t="shared" si="99"/>
        <v>600000</v>
      </c>
      <c r="Q97" s="28">
        <f t="shared" si="100"/>
        <v>9908023.433348835</v>
      </c>
      <c r="R97" s="28">
        <f t="shared" si="101"/>
        <v>445861.05450069753</v>
      </c>
      <c r="S97" s="28">
        <f t="shared" si="102"/>
        <v>0</v>
      </c>
      <c r="T97" s="28">
        <f t="shared" si="103"/>
        <v>0</v>
      </c>
      <c r="U97" s="28">
        <f t="shared" si="104"/>
        <v>0</v>
      </c>
      <c r="V97" s="28">
        <f t="shared" si="105"/>
        <v>0</v>
      </c>
      <c r="W97" s="4">
        <f t="shared" si="106"/>
        <v>529908023.43334883</v>
      </c>
      <c r="X97" s="24">
        <f t="shared" si="107"/>
        <v>1570861.0545006976</v>
      </c>
      <c r="Y97" s="27">
        <f t="shared" si="108"/>
        <v>0</v>
      </c>
      <c r="Z97" s="28">
        <f t="shared" si="109"/>
        <v>0</v>
      </c>
      <c r="AA97" s="28">
        <f t="shared" si="110"/>
        <v>0</v>
      </c>
      <c r="AB97" s="28">
        <f t="shared" si="111"/>
        <v>0</v>
      </c>
      <c r="AC97" s="28">
        <f t="shared" si="112"/>
        <v>0</v>
      </c>
      <c r="AD97" s="28">
        <f t="shared" si="113"/>
        <v>0</v>
      </c>
      <c r="AE97" s="28">
        <f t="shared" si="114"/>
        <v>0</v>
      </c>
      <c r="AF97" s="28">
        <f t="shared" si="115"/>
        <v>0</v>
      </c>
      <c r="AG97" s="28">
        <f t="shared" si="116"/>
        <v>0</v>
      </c>
      <c r="AH97" s="28">
        <f t="shared" si="117"/>
        <v>30091976.566651165</v>
      </c>
      <c r="AI97" s="28">
        <f t="shared" si="118"/>
        <v>1354138.9454993024</v>
      </c>
      <c r="AJ97" s="28">
        <f t="shared" si="119"/>
        <v>1820832.0464668819</v>
      </c>
      <c r="AK97" s="28">
        <f t="shared" si="120"/>
        <v>8000000</v>
      </c>
      <c r="AL97" s="28">
        <f t="shared" si="121"/>
        <v>400000</v>
      </c>
      <c r="AM97" s="28">
        <f t="shared" si="122"/>
        <v>444071.1057803448</v>
      </c>
      <c r="AN97" s="28">
        <f t="shared" si="123"/>
        <v>0</v>
      </c>
      <c r="AO97" s="28">
        <f t="shared" si="124"/>
        <v>0</v>
      </c>
      <c r="AP97" s="28">
        <f t="shared" si="125"/>
        <v>0</v>
      </c>
      <c r="AQ97" s="4">
        <f t="shared" si="126"/>
        <v>38091976.566651165</v>
      </c>
      <c r="AR97" s="24">
        <f t="shared" si="127"/>
        <v>1754138.9454993024</v>
      </c>
      <c r="AS97" s="24">
        <f t="shared" si="128"/>
        <v>2264903.152247227</v>
      </c>
    </row>
    <row r="98" spans="2:45" ht="12.75">
      <c r="B98" s="56">
        <f t="shared" si="90"/>
        <v>569</v>
      </c>
      <c r="C98" s="23">
        <f t="shared" si="129"/>
        <v>569000000</v>
      </c>
      <c r="D98" s="24">
        <f t="shared" si="132"/>
        <v>651117.876087632</v>
      </c>
      <c r="E98" s="24">
        <f t="shared" si="133"/>
        <v>3375000</v>
      </c>
      <c r="F98" s="25">
        <f t="shared" si="130"/>
        <v>530840960.09432304</v>
      </c>
      <c r="G98" s="70">
        <f t="shared" si="131"/>
        <v>0</v>
      </c>
      <c r="H98" s="6">
        <f t="shared" si="91"/>
        <v>0.05</v>
      </c>
      <c r="I98" s="26">
        <f t="shared" si="92"/>
        <v>-0.14437095526227425</v>
      </c>
      <c r="J98" s="30">
        <f t="shared" si="93"/>
        <v>0.296330048929624</v>
      </c>
      <c r="K98" s="27">
        <f t="shared" si="94"/>
        <v>490000000</v>
      </c>
      <c r="L98" s="28">
        <f t="shared" si="95"/>
        <v>0</v>
      </c>
      <c r="M98" s="28">
        <f t="shared" si="96"/>
        <v>15000000</v>
      </c>
      <c r="N98" s="28">
        <f t="shared" si="97"/>
        <v>525000</v>
      </c>
      <c r="O98" s="28">
        <f t="shared" si="98"/>
        <v>15000000</v>
      </c>
      <c r="P98" s="28">
        <f t="shared" si="99"/>
        <v>600000</v>
      </c>
      <c r="Q98" s="28">
        <f t="shared" si="100"/>
        <v>10840960.094323039</v>
      </c>
      <c r="R98" s="28">
        <f t="shared" si="101"/>
        <v>487843.20424453676</v>
      </c>
      <c r="S98" s="28">
        <f t="shared" si="102"/>
        <v>0</v>
      </c>
      <c r="T98" s="28">
        <f t="shared" si="103"/>
        <v>0</v>
      </c>
      <c r="U98" s="28">
        <f t="shared" si="104"/>
        <v>0</v>
      </c>
      <c r="V98" s="28">
        <f t="shared" si="105"/>
        <v>0</v>
      </c>
      <c r="W98" s="4">
        <f t="shared" si="106"/>
        <v>530840960.09432304</v>
      </c>
      <c r="X98" s="24">
        <f t="shared" si="107"/>
        <v>1612843.2042445368</v>
      </c>
      <c r="Y98" s="27">
        <f t="shared" si="108"/>
        <v>0</v>
      </c>
      <c r="Z98" s="28">
        <f t="shared" si="109"/>
        <v>0</v>
      </c>
      <c r="AA98" s="28">
        <f t="shared" si="110"/>
        <v>0</v>
      </c>
      <c r="AB98" s="28">
        <f t="shared" si="111"/>
        <v>0</v>
      </c>
      <c r="AC98" s="28">
        <f t="shared" si="112"/>
        <v>0</v>
      </c>
      <c r="AD98" s="28">
        <f t="shared" si="113"/>
        <v>0</v>
      </c>
      <c r="AE98" s="28">
        <f t="shared" si="114"/>
        <v>0</v>
      </c>
      <c r="AF98" s="28">
        <f t="shared" si="115"/>
        <v>0</v>
      </c>
      <c r="AG98" s="28">
        <f t="shared" si="116"/>
        <v>0</v>
      </c>
      <c r="AH98" s="28">
        <f t="shared" si="117"/>
        <v>29159039.90567696</v>
      </c>
      <c r="AI98" s="28">
        <f t="shared" si="118"/>
        <v>1312156.7957554632</v>
      </c>
      <c r="AJ98" s="28">
        <f t="shared" si="119"/>
        <v>1764381.086329281</v>
      </c>
      <c r="AK98" s="28">
        <f t="shared" si="120"/>
        <v>9000000</v>
      </c>
      <c r="AL98" s="28">
        <f t="shared" si="121"/>
        <v>450000</v>
      </c>
      <c r="AM98" s="28">
        <f t="shared" si="122"/>
        <v>499579.9940028879</v>
      </c>
      <c r="AN98" s="28">
        <f t="shared" si="123"/>
        <v>0</v>
      </c>
      <c r="AO98" s="28">
        <f t="shared" si="124"/>
        <v>0</v>
      </c>
      <c r="AP98" s="28">
        <f t="shared" si="125"/>
        <v>0</v>
      </c>
      <c r="AQ98" s="4">
        <f t="shared" si="126"/>
        <v>38159039.90567696</v>
      </c>
      <c r="AR98" s="24">
        <f t="shared" si="127"/>
        <v>1762156.7957554632</v>
      </c>
      <c r="AS98" s="24">
        <f t="shared" si="128"/>
        <v>2263961.080332169</v>
      </c>
    </row>
    <row r="99" spans="2:45" ht="12.75">
      <c r="B99" s="56">
        <f t="shared" si="90"/>
        <v>570</v>
      </c>
      <c r="C99" s="23">
        <f t="shared" si="129"/>
        <v>570000000</v>
      </c>
      <c r="D99" s="24">
        <f t="shared" si="132"/>
        <v>608193.6544287354</v>
      </c>
      <c r="E99" s="24">
        <f t="shared" si="133"/>
        <v>3425000</v>
      </c>
      <c r="F99" s="25">
        <f t="shared" si="130"/>
        <v>531773896.75529724</v>
      </c>
      <c r="G99" s="70">
        <f t="shared" si="131"/>
        <v>0</v>
      </c>
      <c r="H99" s="6">
        <f t="shared" si="91"/>
        <v>0.05</v>
      </c>
      <c r="I99" s="26">
        <f t="shared" si="92"/>
        <v>-0.14437095526227425</v>
      </c>
      <c r="J99" s="30">
        <f t="shared" si="93"/>
        <v>0.296330048929624</v>
      </c>
      <c r="K99" s="27">
        <f t="shared" si="94"/>
        <v>490000000</v>
      </c>
      <c r="L99" s="28">
        <f t="shared" si="95"/>
        <v>0</v>
      </c>
      <c r="M99" s="28">
        <f t="shared" si="96"/>
        <v>15000000</v>
      </c>
      <c r="N99" s="28">
        <f t="shared" si="97"/>
        <v>525000</v>
      </c>
      <c r="O99" s="28">
        <f t="shared" si="98"/>
        <v>15000000</v>
      </c>
      <c r="P99" s="28">
        <f t="shared" si="99"/>
        <v>600000</v>
      </c>
      <c r="Q99" s="28">
        <f t="shared" si="100"/>
        <v>11773896.755297244</v>
      </c>
      <c r="R99" s="28">
        <f t="shared" si="101"/>
        <v>529825.353988376</v>
      </c>
      <c r="S99" s="28">
        <f t="shared" si="102"/>
        <v>0</v>
      </c>
      <c r="T99" s="28">
        <f t="shared" si="103"/>
        <v>0</v>
      </c>
      <c r="U99" s="28">
        <f t="shared" si="104"/>
        <v>0</v>
      </c>
      <c r="V99" s="28">
        <f t="shared" si="105"/>
        <v>0</v>
      </c>
      <c r="W99" s="4">
        <f t="shared" si="106"/>
        <v>531773896.75529724</v>
      </c>
      <c r="X99" s="24">
        <f t="shared" si="107"/>
        <v>1654825.353988376</v>
      </c>
      <c r="Y99" s="27">
        <f t="shared" si="108"/>
        <v>0</v>
      </c>
      <c r="Z99" s="28">
        <f t="shared" si="109"/>
        <v>0</v>
      </c>
      <c r="AA99" s="28">
        <f t="shared" si="110"/>
        <v>0</v>
      </c>
      <c r="AB99" s="28">
        <f t="shared" si="111"/>
        <v>0</v>
      </c>
      <c r="AC99" s="28">
        <f t="shared" si="112"/>
        <v>0</v>
      </c>
      <c r="AD99" s="28">
        <f t="shared" si="113"/>
        <v>0</v>
      </c>
      <c r="AE99" s="28">
        <f t="shared" si="114"/>
        <v>0</v>
      </c>
      <c r="AF99" s="28">
        <f t="shared" si="115"/>
        <v>0</v>
      </c>
      <c r="AG99" s="28">
        <f t="shared" si="116"/>
        <v>0</v>
      </c>
      <c r="AH99" s="28">
        <f t="shared" si="117"/>
        <v>28226103.244702756</v>
      </c>
      <c r="AI99" s="28">
        <f t="shared" si="118"/>
        <v>1270174.646011624</v>
      </c>
      <c r="AJ99" s="28">
        <f t="shared" si="119"/>
        <v>1707930.1261916803</v>
      </c>
      <c r="AK99" s="28">
        <f t="shared" si="120"/>
        <v>10000000</v>
      </c>
      <c r="AL99" s="28">
        <f t="shared" si="121"/>
        <v>500000</v>
      </c>
      <c r="AM99" s="28">
        <f t="shared" si="122"/>
        <v>555088.882225431</v>
      </c>
      <c r="AN99" s="28">
        <f t="shared" si="123"/>
        <v>0</v>
      </c>
      <c r="AO99" s="28">
        <f t="shared" si="124"/>
        <v>0</v>
      </c>
      <c r="AP99" s="28">
        <f t="shared" si="125"/>
        <v>0</v>
      </c>
      <c r="AQ99" s="4">
        <f t="shared" si="126"/>
        <v>38226103.24470276</v>
      </c>
      <c r="AR99" s="24">
        <f t="shared" si="127"/>
        <v>1770174.646011624</v>
      </c>
      <c r="AS99" s="24">
        <f t="shared" si="128"/>
        <v>2263019.0084171114</v>
      </c>
    </row>
    <row r="100" spans="2:45" ht="12.75">
      <c r="B100" s="56">
        <f t="shared" si="90"/>
        <v>571</v>
      </c>
      <c r="C100" s="23">
        <f t="shared" si="129"/>
        <v>571000000</v>
      </c>
      <c r="D100" s="24">
        <f t="shared" si="132"/>
        <v>565269.4327698383</v>
      </c>
      <c r="E100" s="24">
        <f t="shared" si="133"/>
        <v>3475000</v>
      </c>
      <c r="F100" s="25">
        <f t="shared" si="130"/>
        <v>532706833.41627145</v>
      </c>
      <c r="G100" s="70">
        <f t="shared" si="131"/>
        <v>0</v>
      </c>
      <c r="H100" s="6">
        <f t="shared" si="91"/>
        <v>0.05</v>
      </c>
      <c r="I100" s="26">
        <f t="shared" si="92"/>
        <v>-0.14437095526227425</v>
      </c>
      <c r="J100" s="30">
        <f t="shared" si="93"/>
        <v>0.296330048929624</v>
      </c>
      <c r="K100" s="27">
        <f t="shared" si="94"/>
        <v>490000000</v>
      </c>
      <c r="L100" s="28">
        <f t="shared" si="95"/>
        <v>0</v>
      </c>
      <c r="M100" s="28">
        <f t="shared" si="96"/>
        <v>15000000</v>
      </c>
      <c r="N100" s="28">
        <f t="shared" si="97"/>
        <v>525000</v>
      </c>
      <c r="O100" s="28">
        <f t="shared" si="98"/>
        <v>15000000</v>
      </c>
      <c r="P100" s="28">
        <f t="shared" si="99"/>
        <v>600000</v>
      </c>
      <c r="Q100" s="28">
        <f t="shared" si="100"/>
        <v>12706833.416271448</v>
      </c>
      <c r="R100" s="28">
        <f t="shared" si="101"/>
        <v>571807.5037322151</v>
      </c>
      <c r="S100" s="28">
        <f t="shared" si="102"/>
        <v>0</v>
      </c>
      <c r="T100" s="28">
        <f t="shared" si="103"/>
        <v>0</v>
      </c>
      <c r="U100" s="28">
        <f t="shared" si="104"/>
        <v>0</v>
      </c>
      <c r="V100" s="28">
        <f t="shared" si="105"/>
        <v>0</v>
      </c>
      <c r="W100" s="4">
        <f t="shared" si="106"/>
        <v>532706833.41627145</v>
      </c>
      <c r="X100" s="24">
        <f t="shared" si="107"/>
        <v>1696807.5037322151</v>
      </c>
      <c r="Y100" s="27">
        <f t="shared" si="108"/>
        <v>0</v>
      </c>
      <c r="Z100" s="28">
        <f t="shared" si="109"/>
        <v>0</v>
      </c>
      <c r="AA100" s="28">
        <f t="shared" si="110"/>
        <v>0</v>
      </c>
      <c r="AB100" s="28">
        <f t="shared" si="111"/>
        <v>0</v>
      </c>
      <c r="AC100" s="28">
        <f t="shared" si="112"/>
        <v>0</v>
      </c>
      <c r="AD100" s="28">
        <f t="shared" si="113"/>
        <v>0</v>
      </c>
      <c r="AE100" s="28">
        <f t="shared" si="114"/>
        <v>0</v>
      </c>
      <c r="AF100" s="28">
        <f t="shared" si="115"/>
        <v>0</v>
      </c>
      <c r="AG100" s="28">
        <f t="shared" si="116"/>
        <v>0</v>
      </c>
      <c r="AH100" s="28">
        <f t="shared" si="117"/>
        <v>27293166.583728552</v>
      </c>
      <c r="AI100" s="28">
        <f t="shared" si="118"/>
        <v>1228192.4962677849</v>
      </c>
      <c r="AJ100" s="28">
        <f t="shared" si="119"/>
        <v>1651479.1660540795</v>
      </c>
      <c r="AK100" s="28">
        <f t="shared" si="120"/>
        <v>11000000</v>
      </c>
      <c r="AL100" s="28">
        <f t="shared" si="121"/>
        <v>550000</v>
      </c>
      <c r="AM100" s="28">
        <f t="shared" si="122"/>
        <v>610597.7704479741</v>
      </c>
      <c r="AN100" s="28">
        <f t="shared" si="123"/>
        <v>0</v>
      </c>
      <c r="AO100" s="28">
        <f t="shared" si="124"/>
        <v>0</v>
      </c>
      <c r="AP100" s="28">
        <f t="shared" si="125"/>
        <v>0</v>
      </c>
      <c r="AQ100" s="4">
        <f t="shared" si="126"/>
        <v>38293166.58372855</v>
      </c>
      <c r="AR100" s="24">
        <f t="shared" si="127"/>
        <v>1778192.4962677849</v>
      </c>
      <c r="AS100" s="24">
        <f t="shared" si="128"/>
        <v>2262076.9365020534</v>
      </c>
    </row>
    <row r="101" spans="2:45" ht="12.75">
      <c r="B101" s="56">
        <f t="shared" si="90"/>
        <v>572</v>
      </c>
      <c r="C101" s="23">
        <f t="shared" si="129"/>
        <v>572000000</v>
      </c>
      <c r="D101" s="24">
        <f t="shared" si="132"/>
        <v>522345.21111094207</v>
      </c>
      <c r="E101" s="24">
        <f t="shared" si="133"/>
        <v>3525000</v>
      </c>
      <c r="F101" s="25">
        <f t="shared" si="130"/>
        <v>533639770.07724565</v>
      </c>
      <c r="G101" s="70">
        <f t="shared" si="131"/>
        <v>0</v>
      </c>
      <c r="H101" s="6">
        <f t="shared" si="91"/>
        <v>0.05</v>
      </c>
      <c r="I101" s="26">
        <f t="shared" si="92"/>
        <v>-0.14437095526227425</v>
      </c>
      <c r="J101" s="30">
        <f t="shared" si="93"/>
        <v>0.296330048929624</v>
      </c>
      <c r="K101" s="27">
        <f t="shared" si="94"/>
        <v>490000000</v>
      </c>
      <c r="L101" s="28">
        <f t="shared" si="95"/>
        <v>0</v>
      </c>
      <c r="M101" s="28">
        <f t="shared" si="96"/>
        <v>15000000</v>
      </c>
      <c r="N101" s="28">
        <f t="shared" si="97"/>
        <v>525000</v>
      </c>
      <c r="O101" s="28">
        <f t="shared" si="98"/>
        <v>15000000</v>
      </c>
      <c r="P101" s="28">
        <f t="shared" si="99"/>
        <v>600000</v>
      </c>
      <c r="Q101" s="28">
        <f t="shared" si="100"/>
        <v>13639770.077245653</v>
      </c>
      <c r="R101" s="28">
        <f t="shared" si="101"/>
        <v>613789.6534760543</v>
      </c>
      <c r="S101" s="28">
        <f t="shared" si="102"/>
        <v>0</v>
      </c>
      <c r="T101" s="28">
        <f t="shared" si="103"/>
        <v>0</v>
      </c>
      <c r="U101" s="28">
        <f t="shared" si="104"/>
        <v>0</v>
      </c>
      <c r="V101" s="28">
        <f t="shared" si="105"/>
        <v>0</v>
      </c>
      <c r="W101" s="4">
        <f t="shared" si="106"/>
        <v>533639770.07724565</v>
      </c>
      <c r="X101" s="24">
        <f t="shared" si="107"/>
        <v>1738789.6534760543</v>
      </c>
      <c r="Y101" s="27">
        <f t="shared" si="108"/>
        <v>0</v>
      </c>
      <c r="Z101" s="28">
        <f t="shared" si="109"/>
        <v>0</v>
      </c>
      <c r="AA101" s="28">
        <f t="shared" si="110"/>
        <v>0</v>
      </c>
      <c r="AB101" s="28">
        <f t="shared" si="111"/>
        <v>0</v>
      </c>
      <c r="AC101" s="28">
        <f t="shared" si="112"/>
        <v>0</v>
      </c>
      <c r="AD101" s="28">
        <f t="shared" si="113"/>
        <v>0</v>
      </c>
      <c r="AE101" s="28">
        <f t="shared" si="114"/>
        <v>0</v>
      </c>
      <c r="AF101" s="28">
        <f t="shared" si="115"/>
        <v>0</v>
      </c>
      <c r="AG101" s="28">
        <f t="shared" si="116"/>
        <v>0</v>
      </c>
      <c r="AH101" s="28">
        <f t="shared" si="117"/>
        <v>26360229.922754347</v>
      </c>
      <c r="AI101" s="28">
        <f t="shared" si="118"/>
        <v>1186210.3465239457</v>
      </c>
      <c r="AJ101" s="28">
        <f t="shared" si="119"/>
        <v>1595028.205916479</v>
      </c>
      <c r="AK101" s="28">
        <f t="shared" si="120"/>
        <v>12000000</v>
      </c>
      <c r="AL101" s="28">
        <f t="shared" si="121"/>
        <v>600000</v>
      </c>
      <c r="AM101" s="28">
        <f t="shared" si="122"/>
        <v>666106.6586705173</v>
      </c>
      <c r="AN101" s="28">
        <f t="shared" si="123"/>
        <v>0</v>
      </c>
      <c r="AO101" s="28">
        <f t="shared" si="124"/>
        <v>0</v>
      </c>
      <c r="AP101" s="28">
        <f t="shared" si="125"/>
        <v>0</v>
      </c>
      <c r="AQ101" s="4">
        <f t="shared" si="126"/>
        <v>38360229.92275435</v>
      </c>
      <c r="AR101" s="24">
        <f t="shared" si="127"/>
        <v>1786210.3465239457</v>
      </c>
      <c r="AS101" s="24">
        <f t="shared" si="128"/>
        <v>2261134.8645869964</v>
      </c>
    </row>
    <row r="102" spans="2:45" ht="12.75">
      <c r="B102" s="56">
        <f t="shared" si="90"/>
        <v>573</v>
      </c>
      <c r="C102" s="23">
        <f t="shared" si="129"/>
        <v>573000000</v>
      </c>
      <c r="D102" s="24">
        <f t="shared" si="132"/>
        <v>479420.98945204495</v>
      </c>
      <c r="E102" s="24">
        <f t="shared" si="133"/>
        <v>3575000</v>
      </c>
      <c r="F102" s="25">
        <f t="shared" si="130"/>
        <v>534572706.73821986</v>
      </c>
      <c r="G102" s="70">
        <f t="shared" si="131"/>
        <v>0</v>
      </c>
      <c r="H102" s="6">
        <f t="shared" si="91"/>
        <v>0.05</v>
      </c>
      <c r="I102" s="26">
        <f t="shared" si="92"/>
        <v>-0.14437095526227425</v>
      </c>
      <c r="J102" s="30">
        <f t="shared" si="93"/>
        <v>0.296330048929624</v>
      </c>
      <c r="K102" s="27">
        <f t="shared" si="94"/>
        <v>490000000</v>
      </c>
      <c r="L102" s="28">
        <f t="shared" si="95"/>
        <v>0</v>
      </c>
      <c r="M102" s="28">
        <f t="shared" si="96"/>
        <v>15000000</v>
      </c>
      <c r="N102" s="28">
        <f t="shared" si="97"/>
        <v>525000</v>
      </c>
      <c r="O102" s="28">
        <f t="shared" si="98"/>
        <v>15000000</v>
      </c>
      <c r="P102" s="28">
        <f t="shared" si="99"/>
        <v>600000</v>
      </c>
      <c r="Q102" s="28">
        <f t="shared" si="100"/>
        <v>14572706.738219857</v>
      </c>
      <c r="R102" s="28">
        <f t="shared" si="101"/>
        <v>655771.8032198936</v>
      </c>
      <c r="S102" s="28">
        <f t="shared" si="102"/>
        <v>0</v>
      </c>
      <c r="T102" s="28">
        <f t="shared" si="103"/>
        <v>0</v>
      </c>
      <c r="U102" s="28">
        <f t="shared" si="104"/>
        <v>0</v>
      </c>
      <c r="V102" s="28">
        <f t="shared" si="105"/>
        <v>0</v>
      </c>
      <c r="W102" s="4">
        <f t="shared" si="106"/>
        <v>534572706.73821986</v>
      </c>
      <c r="X102" s="24">
        <f t="shared" si="107"/>
        <v>1780771.8032198935</v>
      </c>
      <c r="Y102" s="27">
        <f t="shared" si="108"/>
        <v>0</v>
      </c>
      <c r="Z102" s="28">
        <f t="shared" si="109"/>
        <v>0</v>
      </c>
      <c r="AA102" s="28">
        <f t="shared" si="110"/>
        <v>0</v>
      </c>
      <c r="AB102" s="28">
        <f t="shared" si="111"/>
        <v>0</v>
      </c>
      <c r="AC102" s="28">
        <f t="shared" si="112"/>
        <v>0</v>
      </c>
      <c r="AD102" s="28">
        <f t="shared" si="113"/>
        <v>0</v>
      </c>
      <c r="AE102" s="28">
        <f t="shared" si="114"/>
        <v>0</v>
      </c>
      <c r="AF102" s="28">
        <f t="shared" si="115"/>
        <v>0</v>
      </c>
      <c r="AG102" s="28">
        <f t="shared" si="116"/>
        <v>0</v>
      </c>
      <c r="AH102" s="28">
        <f t="shared" si="117"/>
        <v>25427293.261780143</v>
      </c>
      <c r="AI102" s="28">
        <f t="shared" si="118"/>
        <v>1144228.1967801063</v>
      </c>
      <c r="AJ102" s="28">
        <f t="shared" si="119"/>
        <v>1538577.2457788782</v>
      </c>
      <c r="AK102" s="28">
        <f t="shared" si="120"/>
        <v>13000000</v>
      </c>
      <c r="AL102" s="28">
        <f t="shared" si="121"/>
        <v>650000</v>
      </c>
      <c r="AM102" s="28">
        <f t="shared" si="122"/>
        <v>721615.5468930603</v>
      </c>
      <c r="AN102" s="28">
        <f t="shared" si="123"/>
        <v>0</v>
      </c>
      <c r="AO102" s="28">
        <f t="shared" si="124"/>
        <v>0</v>
      </c>
      <c r="AP102" s="28">
        <f t="shared" si="125"/>
        <v>0</v>
      </c>
      <c r="AQ102" s="4">
        <f t="shared" si="126"/>
        <v>38427293.26178014</v>
      </c>
      <c r="AR102" s="24">
        <f t="shared" si="127"/>
        <v>1794228.1967801063</v>
      </c>
      <c r="AS102" s="24">
        <f t="shared" si="128"/>
        <v>2260192.7926719384</v>
      </c>
    </row>
    <row r="103" spans="2:45" ht="12.75">
      <c r="B103" s="56">
        <f t="shared" si="90"/>
        <v>574</v>
      </c>
      <c r="C103" s="23">
        <f t="shared" si="129"/>
        <v>574000000</v>
      </c>
      <c r="D103" s="24">
        <f t="shared" si="132"/>
        <v>436496.7677931483</v>
      </c>
      <c r="E103" s="24">
        <f t="shared" si="133"/>
        <v>3625000</v>
      </c>
      <c r="F103" s="25">
        <f t="shared" si="130"/>
        <v>535505643.39919406</v>
      </c>
      <c r="G103" s="70">
        <f t="shared" si="131"/>
        <v>0</v>
      </c>
      <c r="H103" s="6">
        <f t="shared" si="91"/>
        <v>0.05</v>
      </c>
      <c r="I103" s="26">
        <f t="shared" si="92"/>
        <v>-0.14437095526227425</v>
      </c>
      <c r="J103" s="30">
        <f t="shared" si="93"/>
        <v>0.296330048929624</v>
      </c>
      <c r="K103" s="27">
        <f t="shared" si="94"/>
        <v>490000000</v>
      </c>
      <c r="L103" s="28">
        <f t="shared" si="95"/>
        <v>0</v>
      </c>
      <c r="M103" s="28">
        <f t="shared" si="96"/>
        <v>15000000</v>
      </c>
      <c r="N103" s="28">
        <f t="shared" si="97"/>
        <v>525000</v>
      </c>
      <c r="O103" s="28">
        <f t="shared" si="98"/>
        <v>15000000</v>
      </c>
      <c r="P103" s="28">
        <f t="shared" si="99"/>
        <v>600000</v>
      </c>
      <c r="Q103" s="28">
        <f t="shared" si="100"/>
        <v>15505643.399194062</v>
      </c>
      <c r="R103" s="28">
        <f t="shared" si="101"/>
        <v>697753.9529637328</v>
      </c>
      <c r="S103" s="28">
        <f t="shared" si="102"/>
        <v>0</v>
      </c>
      <c r="T103" s="28">
        <f t="shared" si="103"/>
        <v>0</v>
      </c>
      <c r="U103" s="28">
        <f t="shared" si="104"/>
        <v>0</v>
      </c>
      <c r="V103" s="28">
        <f t="shared" si="105"/>
        <v>0</v>
      </c>
      <c r="W103" s="4">
        <f t="shared" si="106"/>
        <v>535505643.39919406</v>
      </c>
      <c r="X103" s="24">
        <f t="shared" si="107"/>
        <v>1822753.9529637326</v>
      </c>
      <c r="Y103" s="27">
        <f t="shared" si="108"/>
        <v>0</v>
      </c>
      <c r="Z103" s="28">
        <f t="shared" si="109"/>
        <v>0</v>
      </c>
      <c r="AA103" s="28">
        <f t="shared" si="110"/>
        <v>0</v>
      </c>
      <c r="AB103" s="28">
        <f t="shared" si="111"/>
        <v>0</v>
      </c>
      <c r="AC103" s="28">
        <f t="shared" si="112"/>
        <v>0</v>
      </c>
      <c r="AD103" s="28">
        <f t="shared" si="113"/>
        <v>0</v>
      </c>
      <c r="AE103" s="28">
        <f t="shared" si="114"/>
        <v>0</v>
      </c>
      <c r="AF103" s="28">
        <f t="shared" si="115"/>
        <v>0</v>
      </c>
      <c r="AG103" s="28">
        <f t="shared" si="116"/>
        <v>0</v>
      </c>
      <c r="AH103" s="28">
        <f t="shared" si="117"/>
        <v>24494356.60080594</v>
      </c>
      <c r="AI103" s="28">
        <f t="shared" si="118"/>
        <v>1102246.0470362671</v>
      </c>
      <c r="AJ103" s="28">
        <f t="shared" si="119"/>
        <v>1482126.2856412774</v>
      </c>
      <c r="AK103" s="28">
        <f t="shared" si="120"/>
        <v>14000000</v>
      </c>
      <c r="AL103" s="28">
        <f t="shared" si="121"/>
        <v>700000</v>
      </c>
      <c r="AM103" s="28">
        <f t="shared" si="122"/>
        <v>777124.4351156034</v>
      </c>
      <c r="AN103" s="28">
        <f t="shared" si="123"/>
        <v>0</v>
      </c>
      <c r="AO103" s="28">
        <f t="shared" si="124"/>
        <v>0</v>
      </c>
      <c r="AP103" s="28">
        <f t="shared" si="125"/>
        <v>0</v>
      </c>
      <c r="AQ103" s="4">
        <f t="shared" si="126"/>
        <v>38494356.60080594</v>
      </c>
      <c r="AR103" s="24">
        <f t="shared" si="127"/>
        <v>1802246.0470362671</v>
      </c>
      <c r="AS103" s="24">
        <f t="shared" si="128"/>
        <v>2259250.720756881</v>
      </c>
    </row>
    <row r="104" spans="2:45" ht="12.75">
      <c r="B104" s="56">
        <f t="shared" si="90"/>
        <v>575</v>
      </c>
      <c r="C104" s="23">
        <f t="shared" si="129"/>
        <v>575000000</v>
      </c>
      <c r="D104" s="24">
        <f t="shared" si="132"/>
        <v>393572.5461342579</v>
      </c>
      <c r="E104" s="24">
        <f t="shared" si="133"/>
        <v>3675000</v>
      </c>
      <c r="F104" s="25">
        <f t="shared" si="130"/>
        <v>536438580.0601682</v>
      </c>
      <c r="G104" s="70">
        <f t="shared" si="131"/>
        <v>0</v>
      </c>
      <c r="H104" s="6">
        <f t="shared" si="91"/>
        <v>0.05</v>
      </c>
      <c r="I104" s="26">
        <f t="shared" si="92"/>
        <v>-0.14437095526227425</v>
      </c>
      <c r="J104" s="30">
        <f t="shared" si="93"/>
        <v>0.296330048929624</v>
      </c>
      <c r="K104" s="27">
        <f t="shared" si="94"/>
        <v>490000000</v>
      </c>
      <c r="L104" s="28">
        <f t="shared" si="95"/>
        <v>0</v>
      </c>
      <c r="M104" s="28">
        <f t="shared" si="96"/>
        <v>15000000</v>
      </c>
      <c r="N104" s="28">
        <f t="shared" si="97"/>
        <v>525000</v>
      </c>
      <c r="O104" s="28">
        <f t="shared" si="98"/>
        <v>15000000</v>
      </c>
      <c r="P104" s="28">
        <f t="shared" si="99"/>
        <v>600000</v>
      </c>
      <c r="Q104" s="28">
        <f t="shared" si="100"/>
        <v>16438580.060168207</v>
      </c>
      <c r="R104" s="28">
        <f t="shared" si="101"/>
        <v>739736.1027075693</v>
      </c>
      <c r="S104" s="28">
        <f t="shared" si="102"/>
        <v>0</v>
      </c>
      <c r="T104" s="28">
        <f t="shared" si="103"/>
        <v>0</v>
      </c>
      <c r="U104" s="28">
        <f t="shared" si="104"/>
        <v>0</v>
      </c>
      <c r="V104" s="28">
        <f t="shared" si="105"/>
        <v>0</v>
      </c>
      <c r="W104" s="4">
        <f t="shared" si="106"/>
        <v>536438580.0601682</v>
      </c>
      <c r="X104" s="24">
        <f t="shared" si="107"/>
        <v>1864736.1027075693</v>
      </c>
      <c r="Y104" s="27">
        <f t="shared" si="108"/>
        <v>0</v>
      </c>
      <c r="Z104" s="28">
        <f t="shared" si="109"/>
        <v>0</v>
      </c>
      <c r="AA104" s="28">
        <f t="shared" si="110"/>
        <v>0</v>
      </c>
      <c r="AB104" s="28">
        <f t="shared" si="111"/>
        <v>0</v>
      </c>
      <c r="AC104" s="28">
        <f t="shared" si="112"/>
        <v>0</v>
      </c>
      <c r="AD104" s="28">
        <f t="shared" si="113"/>
        <v>0</v>
      </c>
      <c r="AE104" s="28">
        <f t="shared" si="114"/>
        <v>0</v>
      </c>
      <c r="AF104" s="28">
        <f t="shared" si="115"/>
        <v>0</v>
      </c>
      <c r="AG104" s="28">
        <f t="shared" si="116"/>
        <v>0</v>
      </c>
      <c r="AH104" s="28">
        <f t="shared" si="117"/>
        <v>23561419.939831793</v>
      </c>
      <c r="AI104" s="28">
        <f t="shared" si="118"/>
        <v>1060263.8972924307</v>
      </c>
      <c r="AJ104" s="28">
        <f t="shared" si="119"/>
        <v>1425675.3255036804</v>
      </c>
      <c r="AK104" s="28">
        <f t="shared" si="120"/>
        <v>15000000</v>
      </c>
      <c r="AL104" s="28">
        <f t="shared" si="121"/>
        <v>750000</v>
      </c>
      <c r="AM104" s="28">
        <f t="shared" si="122"/>
        <v>832633.3233381466</v>
      </c>
      <c r="AN104" s="28">
        <f t="shared" si="123"/>
        <v>0</v>
      </c>
      <c r="AO104" s="28">
        <f t="shared" si="124"/>
        <v>0</v>
      </c>
      <c r="AP104" s="28">
        <f t="shared" si="125"/>
        <v>0</v>
      </c>
      <c r="AQ104" s="4">
        <f t="shared" si="126"/>
        <v>38561419.93983179</v>
      </c>
      <c r="AR104" s="24">
        <f t="shared" si="127"/>
        <v>1810263.8972924307</v>
      </c>
      <c r="AS104" s="24">
        <f t="shared" si="128"/>
        <v>2258308.648841827</v>
      </c>
    </row>
    <row r="105" spans="2:45" ht="12.75">
      <c r="B105" s="56">
        <f t="shared" si="90"/>
        <v>576</v>
      </c>
      <c r="C105" s="23">
        <f t="shared" si="129"/>
        <v>576000000</v>
      </c>
      <c r="D105" s="24">
        <f t="shared" si="132"/>
        <v>350648.3244753608</v>
      </c>
      <c r="E105" s="24">
        <f t="shared" si="133"/>
        <v>3725000</v>
      </c>
      <c r="F105" s="25">
        <f t="shared" si="130"/>
        <v>537371516.7211424</v>
      </c>
      <c r="G105" s="70">
        <f t="shared" si="131"/>
        <v>0</v>
      </c>
      <c r="H105" s="6">
        <f t="shared" si="91"/>
        <v>0.05</v>
      </c>
      <c r="I105" s="26">
        <f t="shared" si="92"/>
        <v>-0.14437095526227425</v>
      </c>
      <c r="J105" s="30">
        <f t="shared" si="93"/>
        <v>0.296330048929624</v>
      </c>
      <c r="K105" s="27">
        <f t="shared" si="94"/>
        <v>490000000</v>
      </c>
      <c r="L105" s="28">
        <f t="shared" si="95"/>
        <v>0</v>
      </c>
      <c r="M105" s="28">
        <f t="shared" si="96"/>
        <v>15000000</v>
      </c>
      <c r="N105" s="28">
        <f t="shared" si="97"/>
        <v>525000</v>
      </c>
      <c r="O105" s="28">
        <f t="shared" si="98"/>
        <v>15000000</v>
      </c>
      <c r="P105" s="28">
        <f t="shared" si="99"/>
        <v>600000</v>
      </c>
      <c r="Q105" s="28">
        <f t="shared" si="100"/>
        <v>17371516.72114241</v>
      </c>
      <c r="R105" s="28">
        <f t="shared" si="101"/>
        <v>781718.2524514084</v>
      </c>
      <c r="S105" s="28">
        <f t="shared" si="102"/>
        <v>0</v>
      </c>
      <c r="T105" s="28">
        <f t="shared" si="103"/>
        <v>0</v>
      </c>
      <c r="U105" s="28">
        <f t="shared" si="104"/>
        <v>0</v>
      </c>
      <c r="V105" s="28">
        <f t="shared" si="105"/>
        <v>0</v>
      </c>
      <c r="W105" s="4">
        <f t="shared" si="106"/>
        <v>537371516.7211424</v>
      </c>
      <c r="X105" s="24">
        <f t="shared" si="107"/>
        <v>1906718.2524514084</v>
      </c>
      <c r="Y105" s="27">
        <f t="shared" si="108"/>
        <v>0</v>
      </c>
      <c r="Z105" s="28">
        <f t="shared" si="109"/>
        <v>0</v>
      </c>
      <c r="AA105" s="28">
        <f t="shared" si="110"/>
        <v>0</v>
      </c>
      <c r="AB105" s="28">
        <f t="shared" si="111"/>
        <v>0</v>
      </c>
      <c r="AC105" s="28">
        <f t="shared" si="112"/>
        <v>0</v>
      </c>
      <c r="AD105" s="28">
        <f t="shared" si="113"/>
        <v>0</v>
      </c>
      <c r="AE105" s="28">
        <f t="shared" si="114"/>
        <v>0</v>
      </c>
      <c r="AF105" s="28">
        <f t="shared" si="115"/>
        <v>0</v>
      </c>
      <c r="AG105" s="28">
        <f t="shared" si="116"/>
        <v>0</v>
      </c>
      <c r="AH105" s="28">
        <f t="shared" si="117"/>
        <v>22628483.27885759</v>
      </c>
      <c r="AI105" s="28">
        <f t="shared" si="118"/>
        <v>1018281.7475485915</v>
      </c>
      <c r="AJ105" s="28">
        <f t="shared" si="119"/>
        <v>1369224.3653660796</v>
      </c>
      <c r="AK105" s="28">
        <f t="shared" si="120"/>
        <v>16000000</v>
      </c>
      <c r="AL105" s="28">
        <f t="shared" si="121"/>
        <v>800000</v>
      </c>
      <c r="AM105" s="28">
        <f t="shared" si="122"/>
        <v>888142.2115606896</v>
      </c>
      <c r="AN105" s="28">
        <f t="shared" si="123"/>
        <v>0</v>
      </c>
      <c r="AO105" s="28">
        <f t="shared" si="124"/>
        <v>0</v>
      </c>
      <c r="AP105" s="28">
        <f t="shared" si="125"/>
        <v>0</v>
      </c>
      <c r="AQ105" s="4">
        <f t="shared" si="126"/>
        <v>38628483.27885759</v>
      </c>
      <c r="AR105" s="24">
        <f t="shared" si="127"/>
        <v>1818281.7475485913</v>
      </c>
      <c r="AS105" s="24">
        <f t="shared" si="128"/>
        <v>2257366.576926769</v>
      </c>
    </row>
    <row r="106" spans="2:45" ht="12.75">
      <c r="B106" s="56">
        <f t="shared" si="90"/>
        <v>577</v>
      </c>
      <c r="C106" s="23">
        <f t="shared" si="129"/>
        <v>577000000</v>
      </c>
      <c r="D106" s="24">
        <f t="shared" si="132"/>
        <v>307724.10281645716</v>
      </c>
      <c r="E106" s="24">
        <f t="shared" si="133"/>
        <v>3775000</v>
      </c>
      <c r="F106" s="25">
        <f t="shared" si="130"/>
        <v>538304453.3821167</v>
      </c>
      <c r="G106" s="70">
        <f t="shared" si="131"/>
        <v>0</v>
      </c>
      <c r="H106" s="6">
        <f t="shared" si="91"/>
        <v>0.05</v>
      </c>
      <c r="I106" s="26">
        <f t="shared" si="92"/>
        <v>-0.14437095526227425</v>
      </c>
      <c r="J106" s="30">
        <f t="shared" si="93"/>
        <v>0.296330048929624</v>
      </c>
      <c r="K106" s="27">
        <f t="shared" si="94"/>
        <v>490000000</v>
      </c>
      <c r="L106" s="28">
        <f t="shared" si="95"/>
        <v>0</v>
      </c>
      <c r="M106" s="28">
        <f t="shared" si="96"/>
        <v>15000000</v>
      </c>
      <c r="N106" s="28">
        <f t="shared" si="97"/>
        <v>525000</v>
      </c>
      <c r="O106" s="28">
        <f t="shared" si="98"/>
        <v>15000000</v>
      </c>
      <c r="P106" s="28">
        <f t="shared" si="99"/>
        <v>600000</v>
      </c>
      <c r="Q106" s="28">
        <f t="shared" si="100"/>
        <v>18304453.382116675</v>
      </c>
      <c r="R106" s="28">
        <f t="shared" si="101"/>
        <v>823700.4021952504</v>
      </c>
      <c r="S106" s="28">
        <f t="shared" si="102"/>
        <v>0</v>
      </c>
      <c r="T106" s="28">
        <f t="shared" si="103"/>
        <v>0</v>
      </c>
      <c r="U106" s="28">
        <f t="shared" si="104"/>
        <v>0</v>
      </c>
      <c r="V106" s="28">
        <f t="shared" si="105"/>
        <v>0</v>
      </c>
      <c r="W106" s="4">
        <f t="shared" si="106"/>
        <v>538304453.3821167</v>
      </c>
      <c r="X106" s="24">
        <f t="shared" si="107"/>
        <v>1948700.4021952504</v>
      </c>
      <c r="Y106" s="27">
        <f t="shared" si="108"/>
        <v>0</v>
      </c>
      <c r="Z106" s="28">
        <f t="shared" si="109"/>
        <v>0</v>
      </c>
      <c r="AA106" s="28">
        <f t="shared" si="110"/>
        <v>0</v>
      </c>
      <c r="AB106" s="28">
        <f t="shared" si="111"/>
        <v>0</v>
      </c>
      <c r="AC106" s="28">
        <f t="shared" si="112"/>
        <v>0</v>
      </c>
      <c r="AD106" s="28">
        <f t="shared" si="113"/>
        <v>0</v>
      </c>
      <c r="AE106" s="28">
        <f t="shared" si="114"/>
        <v>0</v>
      </c>
      <c r="AF106" s="28">
        <f t="shared" si="115"/>
        <v>0</v>
      </c>
      <c r="AG106" s="28">
        <f t="shared" si="116"/>
        <v>0</v>
      </c>
      <c r="AH106" s="28">
        <f t="shared" si="117"/>
        <v>21695546.617883325</v>
      </c>
      <c r="AI106" s="28">
        <f t="shared" si="118"/>
        <v>976299.5978047496</v>
      </c>
      <c r="AJ106" s="28">
        <f t="shared" si="119"/>
        <v>1312773.405228475</v>
      </c>
      <c r="AK106" s="28">
        <f t="shared" si="120"/>
        <v>17000000</v>
      </c>
      <c r="AL106" s="28">
        <f t="shared" si="121"/>
        <v>850000</v>
      </c>
      <c r="AM106" s="28">
        <f t="shared" si="122"/>
        <v>943651.0997832327</v>
      </c>
      <c r="AN106" s="28">
        <f t="shared" si="123"/>
        <v>0</v>
      </c>
      <c r="AO106" s="28">
        <f t="shared" si="124"/>
        <v>0</v>
      </c>
      <c r="AP106" s="28">
        <f t="shared" si="125"/>
        <v>0</v>
      </c>
      <c r="AQ106" s="4">
        <f t="shared" si="126"/>
        <v>38695546.617883325</v>
      </c>
      <c r="AR106" s="24">
        <f t="shared" si="127"/>
        <v>1826299.5978047496</v>
      </c>
      <c r="AS106" s="24">
        <f t="shared" si="128"/>
        <v>2256424.5050117075</v>
      </c>
    </row>
    <row r="107" spans="2:45" ht="12.75">
      <c r="B107" s="56">
        <f t="shared" si="90"/>
        <v>578</v>
      </c>
      <c r="C107" s="23">
        <f t="shared" si="129"/>
        <v>578000000</v>
      </c>
      <c r="D107" s="24">
        <f t="shared" si="132"/>
        <v>264799.8811575668</v>
      </c>
      <c r="E107" s="24">
        <f t="shared" si="133"/>
        <v>3825000</v>
      </c>
      <c r="F107" s="25">
        <f t="shared" si="130"/>
        <v>539237390.0430908</v>
      </c>
      <c r="G107" s="70">
        <f t="shared" si="131"/>
        <v>0</v>
      </c>
      <c r="H107" s="6">
        <f t="shared" si="91"/>
        <v>0.05</v>
      </c>
      <c r="I107" s="26">
        <f t="shared" si="92"/>
        <v>-0.14437095526227425</v>
      </c>
      <c r="J107" s="30">
        <f t="shared" si="93"/>
        <v>0.296330048929624</v>
      </c>
      <c r="K107" s="27">
        <f t="shared" si="94"/>
        <v>490000000</v>
      </c>
      <c r="L107" s="28">
        <f t="shared" si="95"/>
        <v>0</v>
      </c>
      <c r="M107" s="28">
        <f t="shared" si="96"/>
        <v>15000000</v>
      </c>
      <c r="N107" s="28">
        <f t="shared" si="97"/>
        <v>525000</v>
      </c>
      <c r="O107" s="28">
        <f t="shared" si="98"/>
        <v>15000000</v>
      </c>
      <c r="P107" s="28">
        <f t="shared" si="99"/>
        <v>600000</v>
      </c>
      <c r="Q107" s="28">
        <f t="shared" si="100"/>
        <v>19237390.04309082</v>
      </c>
      <c r="R107" s="28">
        <f t="shared" si="101"/>
        <v>865682.5519390869</v>
      </c>
      <c r="S107" s="28">
        <f t="shared" si="102"/>
        <v>0</v>
      </c>
      <c r="T107" s="28">
        <f t="shared" si="103"/>
        <v>0</v>
      </c>
      <c r="U107" s="28">
        <f t="shared" si="104"/>
        <v>0</v>
      </c>
      <c r="V107" s="28">
        <f t="shared" si="105"/>
        <v>0</v>
      </c>
      <c r="W107" s="4">
        <f t="shared" si="106"/>
        <v>539237390.0430908</v>
      </c>
      <c r="X107" s="24">
        <f t="shared" si="107"/>
        <v>1990682.551939087</v>
      </c>
      <c r="Y107" s="27">
        <f t="shared" si="108"/>
        <v>0</v>
      </c>
      <c r="Z107" s="28">
        <f t="shared" si="109"/>
        <v>0</v>
      </c>
      <c r="AA107" s="28">
        <f t="shared" si="110"/>
        <v>0</v>
      </c>
      <c r="AB107" s="28">
        <f t="shared" si="111"/>
        <v>0</v>
      </c>
      <c r="AC107" s="28">
        <f t="shared" si="112"/>
        <v>0</v>
      </c>
      <c r="AD107" s="28">
        <f t="shared" si="113"/>
        <v>0</v>
      </c>
      <c r="AE107" s="28">
        <f t="shared" si="114"/>
        <v>0</v>
      </c>
      <c r="AF107" s="28">
        <f t="shared" si="115"/>
        <v>0</v>
      </c>
      <c r="AG107" s="28">
        <f t="shared" si="116"/>
        <v>0</v>
      </c>
      <c r="AH107" s="28">
        <f t="shared" si="117"/>
        <v>20762609.95690918</v>
      </c>
      <c r="AI107" s="28">
        <f t="shared" si="118"/>
        <v>934317.448060913</v>
      </c>
      <c r="AJ107" s="28">
        <f t="shared" si="119"/>
        <v>1256322.445090878</v>
      </c>
      <c r="AK107" s="28">
        <f t="shared" si="120"/>
        <v>18000000</v>
      </c>
      <c r="AL107" s="28">
        <f t="shared" si="121"/>
        <v>900000</v>
      </c>
      <c r="AM107" s="28">
        <f t="shared" si="122"/>
        <v>999159.9880057758</v>
      </c>
      <c r="AN107" s="28">
        <f t="shared" si="123"/>
        <v>0</v>
      </c>
      <c r="AO107" s="28">
        <f t="shared" si="124"/>
        <v>0</v>
      </c>
      <c r="AP107" s="28">
        <f t="shared" si="125"/>
        <v>0</v>
      </c>
      <c r="AQ107" s="4">
        <f t="shared" si="126"/>
        <v>38762609.95690918</v>
      </c>
      <c r="AR107" s="24">
        <f t="shared" si="127"/>
        <v>1834317.448060913</v>
      </c>
      <c r="AS107" s="24">
        <f t="shared" si="128"/>
        <v>2255482.433096654</v>
      </c>
    </row>
    <row r="108" spans="2:45" ht="12.75">
      <c r="B108" s="56">
        <f t="shared" si="90"/>
        <v>579</v>
      </c>
      <c r="C108" s="23">
        <f t="shared" si="129"/>
        <v>579000000</v>
      </c>
      <c r="D108" s="24">
        <f t="shared" si="132"/>
        <v>221875.65949867666</v>
      </c>
      <c r="E108" s="24">
        <f t="shared" si="133"/>
        <v>3875000</v>
      </c>
      <c r="F108" s="25">
        <f t="shared" si="130"/>
        <v>540170326.704065</v>
      </c>
      <c r="G108" s="70">
        <f t="shared" si="131"/>
        <v>0</v>
      </c>
      <c r="H108" s="6">
        <f t="shared" si="91"/>
        <v>0.05</v>
      </c>
      <c r="I108" s="26">
        <f t="shared" si="92"/>
        <v>-0.14437095526227425</v>
      </c>
      <c r="J108" s="30">
        <f t="shared" si="93"/>
        <v>0.296330048929624</v>
      </c>
      <c r="K108" s="27">
        <f t="shared" si="94"/>
        <v>490000000</v>
      </c>
      <c r="L108" s="28">
        <f t="shared" si="95"/>
        <v>0</v>
      </c>
      <c r="M108" s="28">
        <f t="shared" si="96"/>
        <v>15000000</v>
      </c>
      <c r="N108" s="28">
        <f t="shared" si="97"/>
        <v>525000</v>
      </c>
      <c r="O108" s="28">
        <f t="shared" si="98"/>
        <v>15000000</v>
      </c>
      <c r="P108" s="28">
        <f t="shared" si="99"/>
        <v>600000</v>
      </c>
      <c r="Q108" s="28">
        <f t="shared" si="100"/>
        <v>20170326.704064965</v>
      </c>
      <c r="R108" s="28">
        <f t="shared" si="101"/>
        <v>907664.7016829234</v>
      </c>
      <c r="S108" s="28">
        <f t="shared" si="102"/>
        <v>0</v>
      </c>
      <c r="T108" s="28">
        <f t="shared" si="103"/>
        <v>0</v>
      </c>
      <c r="U108" s="28">
        <f t="shared" si="104"/>
        <v>0</v>
      </c>
      <c r="V108" s="28">
        <f t="shared" si="105"/>
        <v>0</v>
      </c>
      <c r="W108" s="4">
        <f t="shared" si="106"/>
        <v>540170326.704065</v>
      </c>
      <c r="X108" s="24">
        <f t="shared" si="107"/>
        <v>2032664.7016829234</v>
      </c>
      <c r="Y108" s="27">
        <f t="shared" si="108"/>
        <v>0</v>
      </c>
      <c r="Z108" s="28">
        <f t="shared" si="109"/>
        <v>0</v>
      </c>
      <c r="AA108" s="28">
        <f t="shared" si="110"/>
        <v>0</v>
      </c>
      <c r="AB108" s="28">
        <f t="shared" si="111"/>
        <v>0</v>
      </c>
      <c r="AC108" s="28">
        <f t="shared" si="112"/>
        <v>0</v>
      </c>
      <c r="AD108" s="28">
        <f t="shared" si="113"/>
        <v>0</v>
      </c>
      <c r="AE108" s="28">
        <f t="shared" si="114"/>
        <v>0</v>
      </c>
      <c r="AF108" s="28">
        <f t="shared" si="115"/>
        <v>0</v>
      </c>
      <c r="AG108" s="28">
        <f t="shared" si="116"/>
        <v>0</v>
      </c>
      <c r="AH108" s="28">
        <f t="shared" si="117"/>
        <v>19829673.295935035</v>
      </c>
      <c r="AI108" s="28">
        <f t="shared" si="118"/>
        <v>892335.2983170765</v>
      </c>
      <c r="AJ108" s="28">
        <f t="shared" si="119"/>
        <v>1199871.484953281</v>
      </c>
      <c r="AK108" s="28">
        <f t="shared" si="120"/>
        <v>19000000</v>
      </c>
      <c r="AL108" s="28">
        <f t="shared" si="121"/>
        <v>950000</v>
      </c>
      <c r="AM108" s="28">
        <f t="shared" si="122"/>
        <v>1054668.876228319</v>
      </c>
      <c r="AN108" s="28">
        <f t="shared" si="123"/>
        <v>0</v>
      </c>
      <c r="AO108" s="28">
        <f t="shared" si="124"/>
        <v>0</v>
      </c>
      <c r="AP108" s="28">
        <f t="shared" si="125"/>
        <v>0</v>
      </c>
      <c r="AQ108" s="4">
        <f t="shared" si="126"/>
        <v>38829673.295935035</v>
      </c>
      <c r="AR108" s="24">
        <f t="shared" si="127"/>
        <v>1842335.2983170766</v>
      </c>
      <c r="AS108" s="24">
        <f t="shared" si="128"/>
        <v>2254540.3611816</v>
      </c>
    </row>
    <row r="109" spans="2:45" ht="12.75">
      <c r="B109" s="56">
        <f t="shared" si="90"/>
        <v>580</v>
      </c>
      <c r="C109" s="23">
        <f t="shared" si="129"/>
        <v>580000000</v>
      </c>
      <c r="D109" s="24">
        <f t="shared" si="132"/>
        <v>178951.43783976068</v>
      </c>
      <c r="E109" s="24">
        <f t="shared" si="133"/>
        <v>3925000</v>
      </c>
      <c r="F109" s="25">
        <f t="shared" si="130"/>
        <v>541103263.3650393</v>
      </c>
      <c r="G109" s="70">
        <f t="shared" si="131"/>
        <v>0</v>
      </c>
      <c r="H109" s="6">
        <f t="shared" si="91"/>
        <v>0.05</v>
      </c>
      <c r="I109" s="26">
        <f t="shared" si="92"/>
        <v>-0.14437095526227425</v>
      </c>
      <c r="J109" s="30">
        <f t="shared" si="93"/>
        <v>0.296330048929624</v>
      </c>
      <c r="K109" s="27">
        <f t="shared" si="94"/>
        <v>490000000</v>
      </c>
      <c r="L109" s="28">
        <f t="shared" si="95"/>
        <v>0</v>
      </c>
      <c r="M109" s="28">
        <f t="shared" si="96"/>
        <v>15000000</v>
      </c>
      <c r="N109" s="28">
        <f t="shared" si="97"/>
        <v>525000</v>
      </c>
      <c r="O109" s="28">
        <f t="shared" si="98"/>
        <v>15000000</v>
      </c>
      <c r="P109" s="28">
        <f t="shared" si="99"/>
        <v>600000</v>
      </c>
      <c r="Q109" s="28">
        <f t="shared" si="100"/>
        <v>21103263.36503935</v>
      </c>
      <c r="R109" s="28">
        <f t="shared" si="101"/>
        <v>949646.8514267707</v>
      </c>
      <c r="S109" s="28">
        <f t="shared" si="102"/>
        <v>0</v>
      </c>
      <c r="T109" s="28">
        <f t="shared" si="103"/>
        <v>0</v>
      </c>
      <c r="U109" s="28">
        <f t="shared" si="104"/>
        <v>0</v>
      </c>
      <c r="V109" s="28">
        <f t="shared" si="105"/>
        <v>0</v>
      </c>
      <c r="W109" s="4">
        <f t="shared" si="106"/>
        <v>541103263.3650393</v>
      </c>
      <c r="X109" s="24">
        <f t="shared" si="107"/>
        <v>2074646.8514267707</v>
      </c>
      <c r="Y109" s="27">
        <f t="shared" si="108"/>
        <v>0</v>
      </c>
      <c r="Z109" s="28">
        <f t="shared" si="109"/>
        <v>0</v>
      </c>
      <c r="AA109" s="28">
        <f t="shared" si="110"/>
        <v>0</v>
      </c>
      <c r="AB109" s="28">
        <f t="shared" si="111"/>
        <v>0</v>
      </c>
      <c r="AC109" s="28">
        <f t="shared" si="112"/>
        <v>0</v>
      </c>
      <c r="AD109" s="28">
        <f t="shared" si="113"/>
        <v>0</v>
      </c>
      <c r="AE109" s="28">
        <f t="shared" si="114"/>
        <v>0</v>
      </c>
      <c r="AF109" s="28">
        <f t="shared" si="115"/>
        <v>0</v>
      </c>
      <c r="AG109" s="28">
        <f t="shared" si="116"/>
        <v>0</v>
      </c>
      <c r="AH109" s="28">
        <f t="shared" si="117"/>
        <v>18896736.63496065</v>
      </c>
      <c r="AI109" s="28">
        <f t="shared" si="118"/>
        <v>850353.1485732293</v>
      </c>
      <c r="AJ109" s="28">
        <f t="shared" si="119"/>
        <v>1143420.5248156693</v>
      </c>
      <c r="AK109" s="28">
        <f t="shared" si="120"/>
        <v>20000000</v>
      </c>
      <c r="AL109" s="28">
        <f t="shared" si="121"/>
        <v>1000000</v>
      </c>
      <c r="AM109" s="28">
        <f t="shared" si="122"/>
        <v>1110177.764450862</v>
      </c>
      <c r="AN109" s="28">
        <f t="shared" si="123"/>
        <v>0</v>
      </c>
      <c r="AO109" s="28">
        <f t="shared" si="124"/>
        <v>0</v>
      </c>
      <c r="AP109" s="28">
        <f t="shared" si="125"/>
        <v>0</v>
      </c>
      <c r="AQ109" s="4">
        <f t="shared" si="126"/>
        <v>38896736.63496065</v>
      </c>
      <c r="AR109" s="24">
        <f t="shared" si="127"/>
        <v>1850353.1485732293</v>
      </c>
      <c r="AS109" s="24">
        <f t="shared" si="128"/>
        <v>2253598.2892665314</v>
      </c>
    </row>
    <row r="110" spans="2:45" ht="12.75">
      <c r="B110" s="56">
        <f t="shared" si="90"/>
        <v>581</v>
      </c>
      <c r="C110" s="23">
        <f t="shared" si="129"/>
        <v>581000000</v>
      </c>
      <c r="D110" s="24">
        <f t="shared" si="132"/>
        <v>136027.2161808703</v>
      </c>
      <c r="E110" s="24">
        <f t="shared" si="133"/>
        <v>3975000</v>
      </c>
      <c r="F110" s="25">
        <f t="shared" si="130"/>
        <v>542036200.0260135</v>
      </c>
      <c r="G110" s="70">
        <f t="shared" si="131"/>
        <v>0</v>
      </c>
      <c r="H110" s="6">
        <f t="shared" si="91"/>
        <v>0.05</v>
      </c>
      <c r="I110" s="26">
        <f t="shared" si="92"/>
        <v>-0.14437095526227425</v>
      </c>
      <c r="J110" s="30">
        <f t="shared" si="93"/>
        <v>0.296330048929624</v>
      </c>
      <c r="K110" s="27">
        <f t="shared" si="94"/>
        <v>490000000</v>
      </c>
      <c r="L110" s="28">
        <f t="shared" si="95"/>
        <v>0</v>
      </c>
      <c r="M110" s="28">
        <f t="shared" si="96"/>
        <v>15000000</v>
      </c>
      <c r="N110" s="28">
        <f t="shared" si="97"/>
        <v>525000</v>
      </c>
      <c r="O110" s="28">
        <f t="shared" si="98"/>
        <v>15000000</v>
      </c>
      <c r="P110" s="28">
        <f t="shared" si="99"/>
        <v>600000</v>
      </c>
      <c r="Q110" s="28">
        <f t="shared" si="100"/>
        <v>22036200.026013494</v>
      </c>
      <c r="R110" s="28">
        <f t="shared" si="101"/>
        <v>991629.0011706072</v>
      </c>
      <c r="S110" s="28">
        <f t="shared" si="102"/>
        <v>0</v>
      </c>
      <c r="T110" s="28">
        <f t="shared" si="103"/>
        <v>0</v>
      </c>
      <c r="U110" s="28">
        <f t="shared" si="104"/>
        <v>0</v>
      </c>
      <c r="V110" s="28">
        <f t="shared" si="105"/>
        <v>0</v>
      </c>
      <c r="W110" s="4">
        <f t="shared" si="106"/>
        <v>542036200.0260135</v>
      </c>
      <c r="X110" s="24">
        <f t="shared" si="107"/>
        <v>2116629.0011706073</v>
      </c>
      <c r="Y110" s="27">
        <f t="shared" si="108"/>
        <v>0</v>
      </c>
      <c r="Z110" s="28">
        <f t="shared" si="109"/>
        <v>0</v>
      </c>
      <c r="AA110" s="28">
        <f t="shared" si="110"/>
        <v>0</v>
      </c>
      <c r="AB110" s="28">
        <f t="shared" si="111"/>
        <v>0</v>
      </c>
      <c r="AC110" s="28">
        <f t="shared" si="112"/>
        <v>0</v>
      </c>
      <c r="AD110" s="28">
        <f t="shared" si="113"/>
        <v>0</v>
      </c>
      <c r="AE110" s="28">
        <f t="shared" si="114"/>
        <v>0</v>
      </c>
      <c r="AF110" s="28">
        <f t="shared" si="115"/>
        <v>0</v>
      </c>
      <c r="AG110" s="28">
        <f t="shared" si="116"/>
        <v>0</v>
      </c>
      <c r="AH110" s="28">
        <f t="shared" si="117"/>
        <v>17963799.973986506</v>
      </c>
      <c r="AI110" s="28">
        <f t="shared" si="118"/>
        <v>808370.9988293927</v>
      </c>
      <c r="AJ110" s="28">
        <f t="shared" si="119"/>
        <v>1086969.5646780722</v>
      </c>
      <c r="AK110" s="28">
        <f t="shared" si="120"/>
        <v>21000000</v>
      </c>
      <c r="AL110" s="28">
        <f t="shared" si="121"/>
        <v>1050000</v>
      </c>
      <c r="AM110" s="28">
        <f t="shared" si="122"/>
        <v>1165686.6526734051</v>
      </c>
      <c r="AN110" s="28">
        <f t="shared" si="123"/>
        <v>0</v>
      </c>
      <c r="AO110" s="28">
        <f t="shared" si="124"/>
        <v>0</v>
      </c>
      <c r="AP110" s="28">
        <f t="shared" si="125"/>
        <v>0</v>
      </c>
      <c r="AQ110" s="4">
        <f t="shared" si="126"/>
        <v>38963799.97398651</v>
      </c>
      <c r="AR110" s="24">
        <f t="shared" si="127"/>
        <v>1858370.9988293927</v>
      </c>
      <c r="AS110" s="24">
        <f t="shared" si="128"/>
        <v>2252656.2173514776</v>
      </c>
    </row>
    <row r="111" spans="2:45" ht="12.75">
      <c r="B111" s="56">
        <f t="shared" si="90"/>
        <v>582</v>
      </c>
      <c r="C111" s="23">
        <f t="shared" si="129"/>
        <v>582000000</v>
      </c>
      <c r="D111" s="24">
        <f t="shared" si="132"/>
        <v>93102.99452196714</v>
      </c>
      <c r="E111" s="24">
        <f t="shared" si="133"/>
        <v>4025000</v>
      </c>
      <c r="F111" s="25">
        <f t="shared" si="130"/>
        <v>542969136.6869878</v>
      </c>
      <c r="G111" s="70">
        <f t="shared" si="131"/>
        <v>0</v>
      </c>
      <c r="H111" s="6">
        <f t="shared" si="91"/>
        <v>0.05</v>
      </c>
      <c r="I111" s="26">
        <f t="shared" si="92"/>
        <v>-0.14437095526227425</v>
      </c>
      <c r="J111" s="30">
        <f t="shared" si="93"/>
        <v>0.296330048929624</v>
      </c>
      <c r="K111" s="27">
        <f t="shared" si="94"/>
        <v>490000000</v>
      </c>
      <c r="L111" s="28">
        <f t="shared" si="95"/>
        <v>0</v>
      </c>
      <c r="M111" s="28">
        <f t="shared" si="96"/>
        <v>15000000</v>
      </c>
      <c r="N111" s="28">
        <f t="shared" si="97"/>
        <v>525000</v>
      </c>
      <c r="O111" s="28">
        <f t="shared" si="98"/>
        <v>15000000</v>
      </c>
      <c r="P111" s="28">
        <f t="shared" si="99"/>
        <v>600000</v>
      </c>
      <c r="Q111" s="28">
        <f t="shared" si="100"/>
        <v>22969136.686987758</v>
      </c>
      <c r="R111" s="28">
        <f t="shared" si="101"/>
        <v>1033611.150914449</v>
      </c>
      <c r="S111" s="28">
        <f t="shared" si="102"/>
        <v>0</v>
      </c>
      <c r="T111" s="28">
        <f t="shared" si="103"/>
        <v>0</v>
      </c>
      <c r="U111" s="28">
        <f t="shared" si="104"/>
        <v>0</v>
      </c>
      <c r="V111" s="28">
        <f t="shared" si="105"/>
        <v>0</v>
      </c>
      <c r="W111" s="4">
        <f t="shared" si="106"/>
        <v>542969136.6869878</v>
      </c>
      <c r="X111" s="24">
        <f t="shared" si="107"/>
        <v>2158611.1509144492</v>
      </c>
      <c r="Y111" s="27">
        <f t="shared" si="108"/>
        <v>0</v>
      </c>
      <c r="Z111" s="28">
        <f t="shared" si="109"/>
        <v>0</v>
      </c>
      <c r="AA111" s="28">
        <f t="shared" si="110"/>
        <v>0</v>
      </c>
      <c r="AB111" s="28">
        <f t="shared" si="111"/>
        <v>0</v>
      </c>
      <c r="AC111" s="28">
        <f t="shared" si="112"/>
        <v>0</v>
      </c>
      <c r="AD111" s="28">
        <f t="shared" si="113"/>
        <v>0</v>
      </c>
      <c r="AE111" s="28">
        <f t="shared" si="114"/>
        <v>0</v>
      </c>
      <c r="AF111" s="28">
        <f t="shared" si="115"/>
        <v>0</v>
      </c>
      <c r="AG111" s="28">
        <f t="shared" si="116"/>
        <v>0</v>
      </c>
      <c r="AH111" s="28">
        <f t="shared" si="117"/>
        <v>17030863.313012242</v>
      </c>
      <c r="AI111" s="28">
        <f t="shared" si="118"/>
        <v>766388.8490855509</v>
      </c>
      <c r="AJ111" s="28">
        <f t="shared" si="119"/>
        <v>1030518.604540468</v>
      </c>
      <c r="AK111" s="28">
        <f t="shared" si="120"/>
        <v>22000000</v>
      </c>
      <c r="AL111" s="28">
        <f t="shared" si="121"/>
        <v>1100000</v>
      </c>
      <c r="AM111" s="28">
        <f t="shared" si="122"/>
        <v>1221195.5408959482</v>
      </c>
      <c r="AN111" s="28">
        <f t="shared" si="123"/>
        <v>0</v>
      </c>
      <c r="AO111" s="28">
        <f t="shared" si="124"/>
        <v>0</v>
      </c>
      <c r="AP111" s="28">
        <f t="shared" si="125"/>
        <v>0</v>
      </c>
      <c r="AQ111" s="4">
        <f t="shared" si="126"/>
        <v>39030863.31301224</v>
      </c>
      <c r="AR111" s="24">
        <f t="shared" si="127"/>
        <v>1866388.8490855508</v>
      </c>
      <c r="AS111" s="24">
        <f t="shared" si="128"/>
        <v>2251714.1454364164</v>
      </c>
    </row>
    <row r="112" spans="2:45" ht="12.75">
      <c r="B112" s="56">
        <f t="shared" si="90"/>
        <v>583</v>
      </c>
      <c r="C112" s="23">
        <f t="shared" si="129"/>
        <v>583000000</v>
      </c>
      <c r="D112" s="24">
        <f t="shared" si="132"/>
        <v>50178.772863076534</v>
      </c>
      <c r="E112" s="24">
        <f t="shared" si="133"/>
        <v>4075000</v>
      </c>
      <c r="F112" s="25">
        <f t="shared" si="130"/>
        <v>543902073.3479619</v>
      </c>
      <c r="G112" s="70">
        <f t="shared" si="131"/>
        <v>0</v>
      </c>
      <c r="H112" s="6">
        <f t="shared" si="91"/>
        <v>0.05</v>
      </c>
      <c r="I112" s="26">
        <f t="shared" si="92"/>
        <v>-0.14437095526227425</v>
      </c>
      <c r="J112" s="30">
        <f t="shared" si="93"/>
        <v>0.296330048929624</v>
      </c>
      <c r="K112" s="27">
        <f t="shared" si="94"/>
        <v>490000000</v>
      </c>
      <c r="L112" s="28">
        <f t="shared" si="95"/>
        <v>0</v>
      </c>
      <c r="M112" s="28">
        <f t="shared" si="96"/>
        <v>15000000</v>
      </c>
      <c r="N112" s="28">
        <f t="shared" si="97"/>
        <v>525000</v>
      </c>
      <c r="O112" s="28">
        <f t="shared" si="98"/>
        <v>15000000</v>
      </c>
      <c r="P112" s="28">
        <f t="shared" si="99"/>
        <v>600000</v>
      </c>
      <c r="Q112" s="28">
        <f t="shared" si="100"/>
        <v>23902073.347961903</v>
      </c>
      <c r="R112" s="28">
        <f t="shared" si="101"/>
        <v>1075593.3006582856</v>
      </c>
      <c r="S112" s="28">
        <f t="shared" si="102"/>
        <v>0</v>
      </c>
      <c r="T112" s="28">
        <f t="shared" si="103"/>
        <v>0</v>
      </c>
      <c r="U112" s="28">
        <f t="shared" si="104"/>
        <v>0</v>
      </c>
      <c r="V112" s="28">
        <f t="shared" si="105"/>
        <v>0</v>
      </c>
      <c r="W112" s="4">
        <f t="shared" si="106"/>
        <v>543902073.3479619</v>
      </c>
      <c r="X112" s="24">
        <f t="shared" si="107"/>
        <v>2200593.3006582856</v>
      </c>
      <c r="Y112" s="27">
        <f t="shared" si="108"/>
        <v>0</v>
      </c>
      <c r="Z112" s="28">
        <f t="shared" si="109"/>
        <v>0</v>
      </c>
      <c r="AA112" s="28">
        <f t="shared" si="110"/>
        <v>0</v>
      </c>
      <c r="AB112" s="28">
        <f t="shared" si="111"/>
        <v>0</v>
      </c>
      <c r="AC112" s="28">
        <f t="shared" si="112"/>
        <v>0</v>
      </c>
      <c r="AD112" s="28">
        <f t="shared" si="113"/>
        <v>0</v>
      </c>
      <c r="AE112" s="28">
        <f t="shared" si="114"/>
        <v>0</v>
      </c>
      <c r="AF112" s="28">
        <f t="shared" si="115"/>
        <v>0</v>
      </c>
      <c r="AG112" s="28">
        <f t="shared" si="116"/>
        <v>0</v>
      </c>
      <c r="AH112" s="28">
        <f t="shared" si="117"/>
        <v>16097926.652038097</v>
      </c>
      <c r="AI112" s="28">
        <f t="shared" si="118"/>
        <v>724406.6993417144</v>
      </c>
      <c r="AJ112" s="28">
        <f t="shared" si="119"/>
        <v>974067.6444028708</v>
      </c>
      <c r="AK112" s="28">
        <f t="shared" si="120"/>
        <v>23000000</v>
      </c>
      <c r="AL112" s="28">
        <f t="shared" si="121"/>
        <v>1150000</v>
      </c>
      <c r="AM112" s="28">
        <f t="shared" si="122"/>
        <v>1276704.4291184912</v>
      </c>
      <c r="AN112" s="28">
        <f t="shared" si="123"/>
        <v>0</v>
      </c>
      <c r="AO112" s="28">
        <f t="shared" si="124"/>
        <v>0</v>
      </c>
      <c r="AP112" s="28">
        <f t="shared" si="125"/>
        <v>0</v>
      </c>
      <c r="AQ112" s="4">
        <f t="shared" si="126"/>
        <v>39097926.6520381</v>
      </c>
      <c r="AR112" s="24">
        <f t="shared" si="127"/>
        <v>1874406.6993417144</v>
      </c>
      <c r="AS112" s="24">
        <f t="shared" si="128"/>
        <v>2250772.073521362</v>
      </c>
    </row>
    <row r="113" spans="2:45" ht="12.75">
      <c r="B113" s="56">
        <f t="shared" si="90"/>
        <v>584</v>
      </c>
      <c r="C113" s="23">
        <f t="shared" si="129"/>
        <v>584000000</v>
      </c>
      <c r="D113" s="24">
        <f t="shared" si="132"/>
        <v>7254.55120417336</v>
      </c>
      <c r="E113" s="24">
        <f t="shared" si="133"/>
        <v>4125000</v>
      </c>
      <c r="F113" s="25">
        <f t="shared" si="130"/>
        <v>544835010.0089362</v>
      </c>
      <c r="G113" s="70">
        <f t="shared" si="131"/>
        <v>0</v>
      </c>
      <c r="H113" s="6">
        <f t="shared" si="91"/>
        <v>0.05</v>
      </c>
      <c r="I113" s="26">
        <f t="shared" si="92"/>
        <v>-0.14437095526227425</v>
      </c>
      <c r="J113" s="30">
        <f t="shared" si="93"/>
        <v>0.296330048929624</v>
      </c>
      <c r="K113" s="27">
        <f t="shared" si="94"/>
        <v>490000000</v>
      </c>
      <c r="L113" s="28">
        <f t="shared" si="95"/>
        <v>0</v>
      </c>
      <c r="M113" s="28">
        <f t="shared" si="96"/>
        <v>15000000</v>
      </c>
      <c r="N113" s="28">
        <f t="shared" si="97"/>
        <v>525000</v>
      </c>
      <c r="O113" s="28">
        <f t="shared" si="98"/>
        <v>15000000</v>
      </c>
      <c r="P113" s="28">
        <f t="shared" si="99"/>
        <v>600000</v>
      </c>
      <c r="Q113" s="28">
        <f t="shared" si="100"/>
        <v>24835010.008936167</v>
      </c>
      <c r="R113" s="28">
        <f t="shared" si="101"/>
        <v>1117575.4504021276</v>
      </c>
      <c r="S113" s="28">
        <f t="shared" si="102"/>
        <v>0</v>
      </c>
      <c r="T113" s="28">
        <f t="shared" si="103"/>
        <v>0</v>
      </c>
      <c r="U113" s="28">
        <f t="shared" si="104"/>
        <v>0</v>
      </c>
      <c r="V113" s="28">
        <f t="shared" si="105"/>
        <v>0</v>
      </c>
      <c r="W113" s="4">
        <f t="shared" si="106"/>
        <v>544835010.0089362</v>
      </c>
      <c r="X113" s="24">
        <f t="shared" si="107"/>
        <v>2242575.4504021276</v>
      </c>
      <c r="Y113" s="27">
        <f t="shared" si="108"/>
        <v>0</v>
      </c>
      <c r="Z113" s="28">
        <f t="shared" si="109"/>
        <v>0</v>
      </c>
      <c r="AA113" s="28">
        <f t="shared" si="110"/>
        <v>0</v>
      </c>
      <c r="AB113" s="28">
        <f t="shared" si="111"/>
        <v>0</v>
      </c>
      <c r="AC113" s="28">
        <f t="shared" si="112"/>
        <v>0</v>
      </c>
      <c r="AD113" s="28">
        <f t="shared" si="113"/>
        <v>0</v>
      </c>
      <c r="AE113" s="28">
        <f t="shared" si="114"/>
        <v>0</v>
      </c>
      <c r="AF113" s="28">
        <f t="shared" si="115"/>
        <v>0</v>
      </c>
      <c r="AG113" s="28">
        <f t="shared" si="116"/>
        <v>0</v>
      </c>
      <c r="AH113" s="28">
        <f t="shared" si="117"/>
        <v>15164989.991063833</v>
      </c>
      <c r="AI113" s="28">
        <f t="shared" si="118"/>
        <v>682424.5495978724</v>
      </c>
      <c r="AJ113" s="28">
        <f t="shared" si="119"/>
        <v>917616.6842652664</v>
      </c>
      <c r="AK113" s="28">
        <f t="shared" si="120"/>
        <v>24000000</v>
      </c>
      <c r="AL113" s="28">
        <f t="shared" si="121"/>
        <v>1200000</v>
      </c>
      <c r="AM113" s="28">
        <f t="shared" si="122"/>
        <v>1332213.3173410345</v>
      </c>
      <c r="AN113" s="28">
        <f t="shared" si="123"/>
        <v>0</v>
      </c>
      <c r="AO113" s="28">
        <f t="shared" si="124"/>
        <v>0</v>
      </c>
      <c r="AP113" s="28">
        <f t="shared" si="125"/>
        <v>0</v>
      </c>
      <c r="AQ113" s="4">
        <f t="shared" si="126"/>
        <v>39164989.99106383</v>
      </c>
      <c r="AR113" s="24">
        <f t="shared" si="127"/>
        <v>1882424.5495978724</v>
      </c>
      <c r="AS113" s="24">
        <f t="shared" si="128"/>
        <v>2249830.001606301</v>
      </c>
    </row>
    <row r="114" spans="2:45" ht="12.75">
      <c r="B114" s="56">
        <f t="shared" si="90"/>
        <v>585</v>
      </c>
      <c r="C114" s="23">
        <f t="shared" si="129"/>
        <v>585000000</v>
      </c>
      <c r="D114" s="24">
        <f t="shared" si="132"/>
        <v>-35669.67045471724</v>
      </c>
      <c r="E114" s="24">
        <f t="shared" si="133"/>
        <v>4175000</v>
      </c>
      <c r="F114" s="25">
        <f t="shared" si="130"/>
        <v>545767946.6699103</v>
      </c>
      <c r="G114" s="70">
        <f t="shared" si="131"/>
        <v>0</v>
      </c>
      <c r="H114" s="6">
        <f t="shared" si="91"/>
        <v>0.05</v>
      </c>
      <c r="I114" s="26">
        <f t="shared" si="92"/>
        <v>-0.14437095526227425</v>
      </c>
      <c r="J114" s="30">
        <f t="shared" si="93"/>
        <v>0.296330048929624</v>
      </c>
      <c r="K114" s="27">
        <f t="shared" si="94"/>
        <v>490000000</v>
      </c>
      <c r="L114" s="28">
        <f t="shared" si="95"/>
        <v>0</v>
      </c>
      <c r="M114" s="28">
        <f t="shared" si="96"/>
        <v>15000000</v>
      </c>
      <c r="N114" s="28">
        <f t="shared" si="97"/>
        <v>525000</v>
      </c>
      <c r="O114" s="28">
        <f t="shared" si="98"/>
        <v>15000000</v>
      </c>
      <c r="P114" s="28">
        <f t="shared" si="99"/>
        <v>600000</v>
      </c>
      <c r="Q114" s="28">
        <f t="shared" si="100"/>
        <v>25767946.66991031</v>
      </c>
      <c r="R114" s="28">
        <f t="shared" si="101"/>
        <v>1159557.600145964</v>
      </c>
      <c r="S114" s="28">
        <f t="shared" si="102"/>
        <v>0</v>
      </c>
      <c r="T114" s="28">
        <f t="shared" si="103"/>
        <v>0</v>
      </c>
      <c r="U114" s="28">
        <f t="shared" si="104"/>
        <v>0</v>
      </c>
      <c r="V114" s="28">
        <f t="shared" si="105"/>
        <v>0</v>
      </c>
      <c r="W114" s="4">
        <f t="shared" si="106"/>
        <v>545767946.6699103</v>
      </c>
      <c r="X114" s="24">
        <f t="shared" si="107"/>
        <v>2284557.600145964</v>
      </c>
      <c r="Y114" s="27">
        <f t="shared" si="108"/>
        <v>0</v>
      </c>
      <c r="Z114" s="28">
        <f t="shared" si="109"/>
        <v>0</v>
      </c>
      <c r="AA114" s="28">
        <f t="shared" si="110"/>
        <v>0</v>
      </c>
      <c r="AB114" s="28">
        <f t="shared" si="111"/>
        <v>0</v>
      </c>
      <c r="AC114" s="28">
        <f t="shared" si="112"/>
        <v>0</v>
      </c>
      <c r="AD114" s="28">
        <f t="shared" si="113"/>
        <v>0</v>
      </c>
      <c r="AE114" s="28">
        <f t="shared" si="114"/>
        <v>0</v>
      </c>
      <c r="AF114" s="28">
        <f t="shared" si="115"/>
        <v>0</v>
      </c>
      <c r="AG114" s="28">
        <f t="shared" si="116"/>
        <v>0</v>
      </c>
      <c r="AH114" s="28">
        <f t="shared" si="117"/>
        <v>14232053.330089688</v>
      </c>
      <c r="AI114" s="28">
        <f t="shared" si="118"/>
        <v>640442.3998540359</v>
      </c>
      <c r="AJ114" s="28">
        <f t="shared" si="119"/>
        <v>861165.7241276694</v>
      </c>
      <c r="AK114" s="28">
        <f t="shared" si="120"/>
        <v>25000000</v>
      </c>
      <c r="AL114" s="28">
        <f t="shared" si="121"/>
        <v>1250000</v>
      </c>
      <c r="AM114" s="28">
        <f t="shared" si="122"/>
        <v>1387722.2055635776</v>
      </c>
      <c r="AN114" s="28">
        <f t="shared" si="123"/>
        <v>0</v>
      </c>
      <c r="AO114" s="28">
        <f t="shared" si="124"/>
        <v>0</v>
      </c>
      <c r="AP114" s="28">
        <f t="shared" si="125"/>
        <v>0</v>
      </c>
      <c r="AQ114" s="4">
        <f t="shared" si="126"/>
        <v>39232053.33008969</v>
      </c>
      <c r="AR114" s="24">
        <f t="shared" si="127"/>
        <v>1890442.399854036</v>
      </c>
      <c r="AS114" s="24">
        <f t="shared" si="128"/>
        <v>2248887.9296912467</v>
      </c>
    </row>
    <row r="115" spans="2:45" ht="12.75">
      <c r="B115" s="56">
        <f aca="true" t="shared" si="134" ref="B115:B146">C115/1000000</f>
        <v>586</v>
      </c>
      <c r="C115" s="23">
        <f t="shared" si="129"/>
        <v>586000000</v>
      </c>
      <c r="D115" s="24">
        <f t="shared" si="132"/>
        <v>-78593.89211362042</v>
      </c>
      <c r="E115" s="24">
        <f t="shared" si="133"/>
        <v>4225000</v>
      </c>
      <c r="F115" s="25">
        <f t="shared" si="130"/>
        <v>546700883.3308846</v>
      </c>
      <c r="G115" s="70">
        <f t="shared" si="131"/>
        <v>0</v>
      </c>
      <c r="H115" s="6">
        <f aca="true" t="shared" si="135" ref="H115:H146">IF(C115&lt;$D$5,$F$4,IF(C115&lt;$D$6,$F$5,IF(C115&lt;$D$7,$F$6,IF(C115&lt;$D$8,$F$7,IF(C115&lt;$D$9,$F$8,$F$9)))))</f>
        <v>0.05</v>
      </c>
      <c r="I115" s="26">
        <f aca="true" t="shared" si="136" ref="I115:I146">-H115/$H$4</f>
        <v>-0.14437095526227425</v>
      </c>
      <c r="J115" s="30">
        <f aca="true" t="shared" si="137" ref="J115:J146">$H$4-H115</f>
        <v>0.296330048929624</v>
      </c>
      <c r="K115" s="27">
        <f aca="true" t="shared" si="138" ref="K115:K146">IF(F115&gt;$E$4,$E$4,F115)</f>
        <v>490000000</v>
      </c>
      <c r="L115" s="28">
        <f aca="true" t="shared" si="139" ref="L115:L146">K115*$F$4</f>
        <v>0</v>
      </c>
      <c r="M115" s="28">
        <f aca="true" t="shared" si="140" ref="M115:M146">IF(F115&lt;$D$5,0,IF(F115&gt;$E$5,($E$5-$E$4),((F115-$E$4))))</f>
        <v>15000000</v>
      </c>
      <c r="N115" s="28">
        <f aca="true" t="shared" si="141" ref="N115:N146">M115*$F$5</f>
        <v>525000</v>
      </c>
      <c r="O115" s="28">
        <f aca="true" t="shared" si="142" ref="O115:O146">IF(F115&lt;$D$6,0,IF(F115&gt;$E$6,($E$6-$E$5),((F115-$E$5))))</f>
        <v>15000000</v>
      </c>
      <c r="P115" s="28">
        <f aca="true" t="shared" si="143" ref="P115:P146">O115*$F$6</f>
        <v>600000</v>
      </c>
      <c r="Q115" s="28">
        <f aca="true" t="shared" si="144" ref="Q115:Q146">IF(F115&lt;$D$7,0,IF(F115&gt;$E$7,($E$7-$E$6),((F115-$E$6))))</f>
        <v>26700883.330884576</v>
      </c>
      <c r="R115" s="28">
        <f aca="true" t="shared" si="145" ref="R115:R146">Q115*$F$7</f>
        <v>1201539.749889806</v>
      </c>
      <c r="S115" s="28">
        <f aca="true" t="shared" si="146" ref="S115:S146">IF(F115&lt;$D$8,0,IF(F115&gt;$E$8,($E$8-$E$7),((F115-$E$7))))</f>
        <v>0</v>
      </c>
      <c r="T115" s="28">
        <f aca="true" t="shared" si="147" ref="T115:T146">S115*$F$8</f>
        <v>0</v>
      </c>
      <c r="U115" s="28">
        <f aca="true" t="shared" si="148" ref="U115:U146">IF(F115&lt;$D$9,0,IF(F115&gt;$E$9,($E$9-$E$8),((F115-$E$8))))</f>
        <v>0</v>
      </c>
      <c r="V115" s="28">
        <f aca="true" t="shared" si="149" ref="V115:V146">U115*$F$9</f>
        <v>0</v>
      </c>
      <c r="W115" s="4">
        <f aca="true" t="shared" si="150" ref="W115:W146">K115+M115+O115+Q115+S115+U115</f>
        <v>546700883.3308846</v>
      </c>
      <c r="X115" s="24">
        <f aca="true" t="shared" si="151" ref="X115:X146">L115+N115+P115+R115+T115+V115</f>
        <v>2326539.749889806</v>
      </c>
      <c r="Y115" s="27">
        <f aca="true" t="shared" si="152" ref="Y115:Y146">(IF(C115&gt;$E$4,$E$4,C115))-K115</f>
        <v>0</v>
      </c>
      <c r="Z115" s="28">
        <f aca="true" t="shared" si="153" ref="Z115:Z146">Y115*$F$4</f>
        <v>0</v>
      </c>
      <c r="AA115" s="28">
        <f aca="true" t="shared" si="154" ref="AA115:AA146">Y115*$N$4</f>
        <v>0</v>
      </c>
      <c r="AB115" s="28">
        <f aca="true" t="shared" si="155" ref="AB115:AB146">(IF(C115&lt;$D$5,0,IF(C115&gt;$E$5,($E$5-$E$4),((C115-$E$4)))))-M115</f>
        <v>0</v>
      </c>
      <c r="AC115" s="28">
        <f aca="true" t="shared" si="156" ref="AC115:AC146">AB115*$F$5</f>
        <v>0</v>
      </c>
      <c r="AD115" s="28">
        <f aca="true" t="shared" si="157" ref="AD115:AD146">AB115*$N$5</f>
        <v>0</v>
      </c>
      <c r="AE115" s="28">
        <f aca="true" t="shared" si="158" ref="AE115:AE146">(IF(C115&lt;$D$6,0,IF(C115&gt;$E$6,($E$6-$E$5),((C115-$E$5)))))-O115</f>
        <v>0</v>
      </c>
      <c r="AF115" s="28">
        <f aca="true" t="shared" si="159" ref="AF115:AF146">AE115*$F$6</f>
        <v>0</v>
      </c>
      <c r="AG115" s="28">
        <f aca="true" t="shared" si="160" ref="AG115:AG146">AE115*$N$6</f>
        <v>0</v>
      </c>
      <c r="AH115" s="28">
        <f aca="true" t="shared" si="161" ref="AH115:AH146">(IF(C115&lt;$D$7,0,IF(C115&gt;$E$7,($E$7-$E$6),((C115-$E$6)))))-Q115</f>
        <v>13299116.669115424</v>
      </c>
      <c r="AI115" s="28">
        <f aca="true" t="shared" si="162" ref="AI115:AI146">AH115*$F$7</f>
        <v>598460.2501101941</v>
      </c>
      <c r="AJ115" s="28">
        <f aca="true" t="shared" si="163" ref="AJ115:AJ146">AH115*$N$7</f>
        <v>804714.763990065</v>
      </c>
      <c r="AK115" s="28">
        <f aca="true" t="shared" si="164" ref="AK115:AK146">(IF(C115&lt;$D$8,0,IF(C115&gt;$E$8,($E$8-$E$7),((C115-$E$7)))))-S115</f>
        <v>26000000</v>
      </c>
      <c r="AL115" s="28">
        <f aca="true" t="shared" si="165" ref="AL115:AL146">AK115*$F$8</f>
        <v>1300000</v>
      </c>
      <c r="AM115" s="28">
        <f aca="true" t="shared" si="166" ref="AM115:AM146">AK115*$N$8</f>
        <v>1443231.0937861206</v>
      </c>
      <c r="AN115" s="28">
        <f aca="true" t="shared" si="167" ref="AN115:AN146">(IF(C115&lt;$D$9,0,IF(C115&gt;$E$9,($E$9-$E$8),((C115-$E$8)))))-U115</f>
        <v>0</v>
      </c>
      <c r="AO115" s="28">
        <f aca="true" t="shared" si="168" ref="AO115:AO146">AN115*$F$9</f>
        <v>0</v>
      </c>
      <c r="AP115" s="28">
        <f aca="true" t="shared" si="169" ref="AP115:AP146">AN115*$N$9</f>
        <v>0</v>
      </c>
      <c r="AQ115" s="4">
        <f aca="true" t="shared" si="170" ref="AQ115:AQ146">Y115+AB115+AE115+AH115+AK115+AN115</f>
        <v>39299116.669115424</v>
      </c>
      <c r="AR115" s="24">
        <f aca="true" t="shared" si="171" ref="AR115:AR146">Z115+AC115+AF115+AI115+AL115+AO115</f>
        <v>1898460.250110194</v>
      </c>
      <c r="AS115" s="24">
        <f aca="true" t="shared" si="172" ref="AS115:AS146">AA115+AD115+AG115+AJ115+AM115+AP115</f>
        <v>2247945.8577761855</v>
      </c>
    </row>
    <row r="116" spans="2:45" ht="12.75">
      <c r="B116" s="56">
        <f t="shared" si="134"/>
        <v>587</v>
      </c>
      <c r="C116" s="23">
        <f aca="true" t="shared" si="173" ref="C116:C147">C115+1000000</f>
        <v>587000000</v>
      </c>
      <c r="D116" s="24">
        <f t="shared" si="132"/>
        <v>-121518.11377251055</v>
      </c>
      <c r="E116" s="24">
        <f t="shared" si="133"/>
        <v>4275000</v>
      </c>
      <c r="F116" s="25">
        <f t="shared" si="130"/>
        <v>547633819.9918587</v>
      </c>
      <c r="G116" s="70">
        <f t="shared" si="131"/>
        <v>0</v>
      </c>
      <c r="H116" s="6">
        <f t="shared" si="135"/>
        <v>0.05</v>
      </c>
      <c r="I116" s="26">
        <f t="shared" si="136"/>
        <v>-0.14437095526227425</v>
      </c>
      <c r="J116" s="30">
        <f t="shared" si="137"/>
        <v>0.296330048929624</v>
      </c>
      <c r="K116" s="27">
        <f t="shared" si="138"/>
        <v>490000000</v>
      </c>
      <c r="L116" s="28">
        <f t="shared" si="139"/>
        <v>0</v>
      </c>
      <c r="M116" s="28">
        <f t="shared" si="140"/>
        <v>15000000</v>
      </c>
      <c r="N116" s="28">
        <f t="shared" si="141"/>
        <v>525000</v>
      </c>
      <c r="O116" s="28">
        <f t="shared" si="142"/>
        <v>15000000</v>
      </c>
      <c r="P116" s="28">
        <f t="shared" si="143"/>
        <v>600000</v>
      </c>
      <c r="Q116" s="28">
        <f t="shared" si="144"/>
        <v>27633819.99185872</v>
      </c>
      <c r="R116" s="28">
        <f t="shared" si="145"/>
        <v>1243521.8996336423</v>
      </c>
      <c r="S116" s="28">
        <f t="shared" si="146"/>
        <v>0</v>
      </c>
      <c r="T116" s="28">
        <f t="shared" si="147"/>
        <v>0</v>
      </c>
      <c r="U116" s="28">
        <f t="shared" si="148"/>
        <v>0</v>
      </c>
      <c r="V116" s="28">
        <f t="shared" si="149"/>
        <v>0</v>
      </c>
      <c r="W116" s="4">
        <f t="shared" si="150"/>
        <v>547633819.9918587</v>
      </c>
      <c r="X116" s="24">
        <f t="shared" si="151"/>
        <v>2368521.8996336423</v>
      </c>
      <c r="Y116" s="27">
        <f t="shared" si="152"/>
        <v>0</v>
      </c>
      <c r="Z116" s="28">
        <f t="shared" si="153"/>
        <v>0</v>
      </c>
      <c r="AA116" s="28">
        <f t="shared" si="154"/>
        <v>0</v>
      </c>
      <c r="AB116" s="28">
        <f t="shared" si="155"/>
        <v>0</v>
      </c>
      <c r="AC116" s="28">
        <f t="shared" si="156"/>
        <v>0</v>
      </c>
      <c r="AD116" s="28">
        <f t="shared" si="157"/>
        <v>0</v>
      </c>
      <c r="AE116" s="28">
        <f t="shared" si="158"/>
        <v>0</v>
      </c>
      <c r="AF116" s="28">
        <f t="shared" si="159"/>
        <v>0</v>
      </c>
      <c r="AG116" s="28">
        <f t="shared" si="160"/>
        <v>0</v>
      </c>
      <c r="AH116" s="28">
        <f t="shared" si="161"/>
        <v>12366180.00814128</v>
      </c>
      <c r="AI116" s="28">
        <f t="shared" si="162"/>
        <v>556478.1003663576</v>
      </c>
      <c r="AJ116" s="28">
        <f t="shared" si="163"/>
        <v>748263.8038524679</v>
      </c>
      <c r="AK116" s="28">
        <f t="shared" si="164"/>
        <v>27000000</v>
      </c>
      <c r="AL116" s="28">
        <f t="shared" si="165"/>
        <v>1350000</v>
      </c>
      <c r="AM116" s="28">
        <f t="shared" si="166"/>
        <v>1498739.9820086637</v>
      </c>
      <c r="AN116" s="28">
        <f t="shared" si="167"/>
        <v>0</v>
      </c>
      <c r="AO116" s="28">
        <f t="shared" si="168"/>
        <v>0</v>
      </c>
      <c r="AP116" s="28">
        <f t="shared" si="169"/>
        <v>0</v>
      </c>
      <c r="AQ116" s="4">
        <f t="shared" si="170"/>
        <v>39366180.00814128</v>
      </c>
      <c r="AR116" s="24">
        <f t="shared" si="171"/>
        <v>1906478.1003663577</v>
      </c>
      <c r="AS116" s="24">
        <f t="shared" si="172"/>
        <v>2247003.7858611317</v>
      </c>
    </row>
    <row r="117" spans="2:45" ht="12.75">
      <c r="B117" s="56">
        <f t="shared" si="134"/>
        <v>588</v>
      </c>
      <c r="C117" s="23">
        <f t="shared" si="173"/>
        <v>588000000</v>
      </c>
      <c r="D117" s="24">
        <f t="shared" si="132"/>
        <v>-164442.33543140115</v>
      </c>
      <c r="E117" s="24">
        <f t="shared" si="133"/>
        <v>4325000</v>
      </c>
      <c r="F117" s="25">
        <f t="shared" si="130"/>
        <v>548566756.6528329</v>
      </c>
      <c r="G117" s="70">
        <f t="shared" si="131"/>
        <v>0</v>
      </c>
      <c r="H117" s="6">
        <f t="shared" si="135"/>
        <v>0.05</v>
      </c>
      <c r="I117" s="26">
        <f t="shared" si="136"/>
        <v>-0.14437095526227425</v>
      </c>
      <c r="J117" s="30">
        <f t="shared" si="137"/>
        <v>0.296330048929624</v>
      </c>
      <c r="K117" s="27">
        <f t="shared" si="138"/>
        <v>490000000</v>
      </c>
      <c r="L117" s="28">
        <f t="shared" si="139"/>
        <v>0</v>
      </c>
      <c r="M117" s="28">
        <f t="shared" si="140"/>
        <v>15000000</v>
      </c>
      <c r="N117" s="28">
        <f t="shared" si="141"/>
        <v>525000</v>
      </c>
      <c r="O117" s="28">
        <f t="shared" si="142"/>
        <v>15000000</v>
      </c>
      <c r="P117" s="28">
        <f t="shared" si="143"/>
        <v>600000</v>
      </c>
      <c r="Q117" s="28">
        <f t="shared" si="144"/>
        <v>28566756.652832866</v>
      </c>
      <c r="R117" s="28">
        <f t="shared" si="145"/>
        <v>1285504.049377479</v>
      </c>
      <c r="S117" s="28">
        <f t="shared" si="146"/>
        <v>0</v>
      </c>
      <c r="T117" s="28">
        <f t="shared" si="147"/>
        <v>0</v>
      </c>
      <c r="U117" s="28">
        <f t="shared" si="148"/>
        <v>0</v>
      </c>
      <c r="V117" s="28">
        <f t="shared" si="149"/>
        <v>0</v>
      </c>
      <c r="W117" s="4">
        <f t="shared" si="150"/>
        <v>548566756.6528329</v>
      </c>
      <c r="X117" s="24">
        <f t="shared" si="151"/>
        <v>2410504.0493774787</v>
      </c>
      <c r="Y117" s="27">
        <f t="shared" si="152"/>
        <v>0</v>
      </c>
      <c r="Z117" s="28">
        <f t="shared" si="153"/>
        <v>0</v>
      </c>
      <c r="AA117" s="28">
        <f t="shared" si="154"/>
        <v>0</v>
      </c>
      <c r="AB117" s="28">
        <f t="shared" si="155"/>
        <v>0</v>
      </c>
      <c r="AC117" s="28">
        <f t="shared" si="156"/>
        <v>0</v>
      </c>
      <c r="AD117" s="28">
        <f t="shared" si="157"/>
        <v>0</v>
      </c>
      <c r="AE117" s="28">
        <f t="shared" si="158"/>
        <v>0</v>
      </c>
      <c r="AF117" s="28">
        <f t="shared" si="159"/>
        <v>0</v>
      </c>
      <c r="AG117" s="28">
        <f t="shared" si="160"/>
        <v>0</v>
      </c>
      <c r="AH117" s="28">
        <f t="shared" si="161"/>
        <v>11433243.347167134</v>
      </c>
      <c r="AI117" s="28">
        <f t="shared" si="162"/>
        <v>514495.95062252105</v>
      </c>
      <c r="AJ117" s="28">
        <f t="shared" si="163"/>
        <v>691812.8437148707</v>
      </c>
      <c r="AK117" s="28">
        <f t="shared" si="164"/>
        <v>28000000</v>
      </c>
      <c r="AL117" s="28">
        <f t="shared" si="165"/>
        <v>1400000</v>
      </c>
      <c r="AM117" s="28">
        <f t="shared" si="166"/>
        <v>1554248.8702312068</v>
      </c>
      <c r="AN117" s="28">
        <f t="shared" si="167"/>
        <v>0</v>
      </c>
      <c r="AO117" s="28">
        <f t="shared" si="168"/>
        <v>0</v>
      </c>
      <c r="AP117" s="28">
        <f t="shared" si="169"/>
        <v>0</v>
      </c>
      <c r="AQ117" s="4">
        <f t="shared" si="170"/>
        <v>39433243.347167134</v>
      </c>
      <c r="AR117" s="24">
        <f t="shared" si="171"/>
        <v>1914495.950622521</v>
      </c>
      <c r="AS117" s="24">
        <f t="shared" si="172"/>
        <v>2246061.7139460775</v>
      </c>
    </row>
    <row r="118" spans="2:45" ht="12.75">
      <c r="B118" s="56">
        <f t="shared" si="134"/>
        <v>589</v>
      </c>
      <c r="C118" s="23">
        <f t="shared" si="173"/>
        <v>589000000</v>
      </c>
      <c r="D118" s="24">
        <f t="shared" si="132"/>
        <v>-207366.55709030433</v>
      </c>
      <c r="E118" s="24">
        <f t="shared" si="133"/>
        <v>4375000</v>
      </c>
      <c r="F118" s="25">
        <f t="shared" si="130"/>
        <v>549499693.3138071</v>
      </c>
      <c r="G118" s="70">
        <f t="shared" si="131"/>
        <v>0</v>
      </c>
      <c r="H118" s="6">
        <f t="shared" si="135"/>
        <v>0.05</v>
      </c>
      <c r="I118" s="26">
        <f t="shared" si="136"/>
        <v>-0.14437095526227425</v>
      </c>
      <c r="J118" s="30">
        <f t="shared" si="137"/>
        <v>0.296330048929624</v>
      </c>
      <c r="K118" s="27">
        <f t="shared" si="138"/>
        <v>490000000</v>
      </c>
      <c r="L118" s="28">
        <f t="shared" si="139"/>
        <v>0</v>
      </c>
      <c r="M118" s="28">
        <f t="shared" si="140"/>
        <v>15000000</v>
      </c>
      <c r="N118" s="28">
        <f t="shared" si="141"/>
        <v>525000</v>
      </c>
      <c r="O118" s="28">
        <f t="shared" si="142"/>
        <v>15000000</v>
      </c>
      <c r="P118" s="28">
        <f t="shared" si="143"/>
        <v>600000</v>
      </c>
      <c r="Q118" s="28">
        <f t="shared" si="144"/>
        <v>29499693.31380713</v>
      </c>
      <c r="R118" s="28">
        <f t="shared" si="145"/>
        <v>1327486.1991213209</v>
      </c>
      <c r="S118" s="28">
        <f t="shared" si="146"/>
        <v>0</v>
      </c>
      <c r="T118" s="28">
        <f t="shared" si="147"/>
        <v>0</v>
      </c>
      <c r="U118" s="28">
        <f t="shared" si="148"/>
        <v>0</v>
      </c>
      <c r="V118" s="28">
        <f t="shared" si="149"/>
        <v>0</v>
      </c>
      <c r="W118" s="4">
        <f t="shared" si="150"/>
        <v>549499693.3138071</v>
      </c>
      <c r="X118" s="24">
        <f t="shared" si="151"/>
        <v>2452486.1991213206</v>
      </c>
      <c r="Y118" s="27">
        <f t="shared" si="152"/>
        <v>0</v>
      </c>
      <c r="Z118" s="28">
        <f t="shared" si="153"/>
        <v>0</v>
      </c>
      <c r="AA118" s="28">
        <f t="shared" si="154"/>
        <v>0</v>
      </c>
      <c r="AB118" s="28">
        <f t="shared" si="155"/>
        <v>0</v>
      </c>
      <c r="AC118" s="28">
        <f t="shared" si="156"/>
        <v>0</v>
      </c>
      <c r="AD118" s="28">
        <f t="shared" si="157"/>
        <v>0</v>
      </c>
      <c r="AE118" s="28">
        <f t="shared" si="158"/>
        <v>0</v>
      </c>
      <c r="AF118" s="28">
        <f t="shared" si="159"/>
        <v>0</v>
      </c>
      <c r="AG118" s="28">
        <f t="shared" si="160"/>
        <v>0</v>
      </c>
      <c r="AH118" s="28">
        <f t="shared" si="161"/>
        <v>10500306.68619287</v>
      </c>
      <c r="AI118" s="28">
        <f t="shared" si="162"/>
        <v>472513.80087867915</v>
      </c>
      <c r="AJ118" s="28">
        <f t="shared" si="163"/>
        <v>635361.8835772664</v>
      </c>
      <c r="AK118" s="28">
        <f t="shared" si="164"/>
        <v>29000000</v>
      </c>
      <c r="AL118" s="28">
        <f t="shared" si="165"/>
        <v>1450000</v>
      </c>
      <c r="AM118" s="28">
        <f t="shared" si="166"/>
        <v>1609757.75845375</v>
      </c>
      <c r="AN118" s="28">
        <f t="shared" si="167"/>
        <v>0</v>
      </c>
      <c r="AO118" s="28">
        <f t="shared" si="168"/>
        <v>0</v>
      </c>
      <c r="AP118" s="28">
        <f t="shared" si="169"/>
        <v>0</v>
      </c>
      <c r="AQ118" s="4">
        <f t="shared" si="170"/>
        <v>39500306.68619287</v>
      </c>
      <c r="AR118" s="24">
        <f t="shared" si="171"/>
        <v>1922513.8008786791</v>
      </c>
      <c r="AS118" s="24">
        <f t="shared" si="172"/>
        <v>2245119.6420310163</v>
      </c>
    </row>
    <row r="119" spans="2:45" ht="12.75">
      <c r="B119" s="56">
        <f t="shared" si="134"/>
        <v>590</v>
      </c>
      <c r="C119" s="23">
        <f t="shared" si="173"/>
        <v>590000000</v>
      </c>
      <c r="D119" s="24">
        <f t="shared" si="132"/>
        <v>-250290.77874919446</v>
      </c>
      <c r="E119" s="24">
        <f t="shared" si="133"/>
        <v>4425000</v>
      </c>
      <c r="F119" s="25">
        <f t="shared" si="130"/>
        <v>550432629.9747813</v>
      </c>
      <c r="G119" s="70">
        <f t="shared" si="131"/>
        <v>0</v>
      </c>
      <c r="H119" s="6">
        <f t="shared" si="135"/>
        <v>0.05</v>
      </c>
      <c r="I119" s="26">
        <f t="shared" si="136"/>
        <v>-0.14437095526227425</v>
      </c>
      <c r="J119" s="30">
        <f t="shared" si="137"/>
        <v>0.296330048929624</v>
      </c>
      <c r="K119" s="27">
        <f t="shared" si="138"/>
        <v>490000000</v>
      </c>
      <c r="L119" s="28">
        <f t="shared" si="139"/>
        <v>0</v>
      </c>
      <c r="M119" s="28">
        <f t="shared" si="140"/>
        <v>15000000</v>
      </c>
      <c r="N119" s="28">
        <f t="shared" si="141"/>
        <v>525000</v>
      </c>
      <c r="O119" s="28">
        <f t="shared" si="142"/>
        <v>15000000</v>
      </c>
      <c r="P119" s="28">
        <f t="shared" si="143"/>
        <v>600000</v>
      </c>
      <c r="Q119" s="28">
        <f t="shared" si="144"/>
        <v>30432629.974781275</v>
      </c>
      <c r="R119" s="28">
        <f t="shared" si="145"/>
        <v>1369468.3488651572</v>
      </c>
      <c r="S119" s="28">
        <f t="shared" si="146"/>
        <v>0</v>
      </c>
      <c r="T119" s="28">
        <f t="shared" si="147"/>
        <v>0</v>
      </c>
      <c r="U119" s="28">
        <f t="shared" si="148"/>
        <v>0</v>
      </c>
      <c r="V119" s="28">
        <f t="shared" si="149"/>
        <v>0</v>
      </c>
      <c r="W119" s="4">
        <f t="shared" si="150"/>
        <v>550432629.9747813</v>
      </c>
      <c r="X119" s="24">
        <f t="shared" si="151"/>
        <v>2494468.348865157</v>
      </c>
      <c r="Y119" s="27">
        <f t="shared" si="152"/>
        <v>0</v>
      </c>
      <c r="Z119" s="28">
        <f t="shared" si="153"/>
        <v>0</v>
      </c>
      <c r="AA119" s="28">
        <f t="shared" si="154"/>
        <v>0</v>
      </c>
      <c r="AB119" s="28">
        <f t="shared" si="155"/>
        <v>0</v>
      </c>
      <c r="AC119" s="28">
        <f t="shared" si="156"/>
        <v>0</v>
      </c>
      <c r="AD119" s="28">
        <f t="shared" si="157"/>
        <v>0</v>
      </c>
      <c r="AE119" s="28">
        <f t="shared" si="158"/>
        <v>0</v>
      </c>
      <c r="AF119" s="28">
        <f t="shared" si="159"/>
        <v>0</v>
      </c>
      <c r="AG119" s="28">
        <f t="shared" si="160"/>
        <v>0</v>
      </c>
      <c r="AH119" s="28">
        <f t="shared" si="161"/>
        <v>9567370.025218725</v>
      </c>
      <c r="AI119" s="28">
        <f t="shared" si="162"/>
        <v>430531.6511348426</v>
      </c>
      <c r="AJ119" s="28">
        <f t="shared" si="163"/>
        <v>578910.9234396693</v>
      </c>
      <c r="AK119" s="28">
        <f t="shared" si="164"/>
        <v>30000000</v>
      </c>
      <c r="AL119" s="28">
        <f t="shared" si="165"/>
        <v>1500000</v>
      </c>
      <c r="AM119" s="28">
        <f t="shared" si="166"/>
        <v>1665266.646676293</v>
      </c>
      <c r="AN119" s="28">
        <f t="shared" si="167"/>
        <v>0</v>
      </c>
      <c r="AO119" s="28">
        <f t="shared" si="168"/>
        <v>0</v>
      </c>
      <c r="AP119" s="28">
        <f t="shared" si="169"/>
        <v>0</v>
      </c>
      <c r="AQ119" s="4">
        <f t="shared" si="170"/>
        <v>39567370.025218725</v>
      </c>
      <c r="AR119" s="24">
        <f t="shared" si="171"/>
        <v>1930531.6511348425</v>
      </c>
      <c r="AS119" s="24">
        <f t="shared" si="172"/>
        <v>2244177.5701159625</v>
      </c>
    </row>
    <row r="120" spans="2:45" ht="12.75">
      <c r="B120" s="56">
        <f t="shared" si="134"/>
        <v>591</v>
      </c>
      <c r="C120" s="23">
        <f t="shared" si="173"/>
        <v>591000000</v>
      </c>
      <c r="D120" s="24">
        <f t="shared" si="132"/>
        <v>-293215.0004080981</v>
      </c>
      <c r="E120" s="24">
        <f t="shared" si="133"/>
        <v>4475000</v>
      </c>
      <c r="F120" s="25">
        <f t="shared" si="130"/>
        <v>551365566.6357555</v>
      </c>
      <c r="G120" s="70">
        <f t="shared" si="131"/>
        <v>0</v>
      </c>
      <c r="H120" s="6">
        <f t="shared" si="135"/>
        <v>0.05</v>
      </c>
      <c r="I120" s="26">
        <f t="shared" si="136"/>
        <v>-0.14437095526227425</v>
      </c>
      <c r="J120" s="30">
        <f t="shared" si="137"/>
        <v>0.296330048929624</v>
      </c>
      <c r="K120" s="27">
        <f t="shared" si="138"/>
        <v>490000000</v>
      </c>
      <c r="L120" s="28">
        <f t="shared" si="139"/>
        <v>0</v>
      </c>
      <c r="M120" s="28">
        <f t="shared" si="140"/>
        <v>15000000</v>
      </c>
      <c r="N120" s="28">
        <f t="shared" si="141"/>
        <v>525000</v>
      </c>
      <c r="O120" s="28">
        <f t="shared" si="142"/>
        <v>15000000</v>
      </c>
      <c r="P120" s="28">
        <f t="shared" si="143"/>
        <v>600000</v>
      </c>
      <c r="Q120" s="28">
        <f t="shared" si="144"/>
        <v>31365566.63575554</v>
      </c>
      <c r="R120" s="28">
        <f t="shared" si="145"/>
        <v>1411450.4986089992</v>
      </c>
      <c r="S120" s="28">
        <f t="shared" si="146"/>
        <v>0</v>
      </c>
      <c r="T120" s="28">
        <f t="shared" si="147"/>
        <v>0</v>
      </c>
      <c r="U120" s="28">
        <f t="shared" si="148"/>
        <v>0</v>
      </c>
      <c r="V120" s="28">
        <f t="shared" si="149"/>
        <v>0</v>
      </c>
      <c r="W120" s="4">
        <f t="shared" si="150"/>
        <v>551365566.6357555</v>
      </c>
      <c r="X120" s="24">
        <f t="shared" si="151"/>
        <v>2536450.498608999</v>
      </c>
      <c r="Y120" s="27">
        <f t="shared" si="152"/>
        <v>0</v>
      </c>
      <c r="Z120" s="28">
        <f t="shared" si="153"/>
        <v>0</v>
      </c>
      <c r="AA120" s="28">
        <f t="shared" si="154"/>
        <v>0</v>
      </c>
      <c r="AB120" s="28">
        <f t="shared" si="155"/>
        <v>0</v>
      </c>
      <c r="AC120" s="28">
        <f t="shared" si="156"/>
        <v>0</v>
      </c>
      <c r="AD120" s="28">
        <f t="shared" si="157"/>
        <v>0</v>
      </c>
      <c r="AE120" s="28">
        <f t="shared" si="158"/>
        <v>0</v>
      </c>
      <c r="AF120" s="28">
        <f t="shared" si="159"/>
        <v>0</v>
      </c>
      <c r="AG120" s="28">
        <f t="shared" si="160"/>
        <v>0</v>
      </c>
      <c r="AH120" s="28">
        <f t="shared" si="161"/>
        <v>8634433.364244461</v>
      </c>
      <c r="AI120" s="28">
        <f t="shared" si="162"/>
        <v>388549.50139100075</v>
      </c>
      <c r="AJ120" s="28">
        <f t="shared" si="163"/>
        <v>522459.9633020649</v>
      </c>
      <c r="AK120" s="28">
        <f t="shared" si="164"/>
        <v>31000000</v>
      </c>
      <c r="AL120" s="28">
        <f t="shared" si="165"/>
        <v>1550000</v>
      </c>
      <c r="AM120" s="28">
        <f t="shared" si="166"/>
        <v>1720775.5348988362</v>
      </c>
      <c r="AN120" s="28">
        <f t="shared" si="167"/>
        <v>0</v>
      </c>
      <c r="AO120" s="28">
        <f t="shared" si="168"/>
        <v>0</v>
      </c>
      <c r="AP120" s="28">
        <f t="shared" si="169"/>
        <v>0</v>
      </c>
      <c r="AQ120" s="4">
        <f t="shared" si="170"/>
        <v>39634433.36424446</v>
      </c>
      <c r="AR120" s="24">
        <f t="shared" si="171"/>
        <v>1938549.5013910008</v>
      </c>
      <c r="AS120" s="24">
        <f t="shared" si="172"/>
        <v>2243235.498200901</v>
      </c>
    </row>
    <row r="121" spans="2:45" ht="12.75">
      <c r="B121" s="56">
        <f t="shared" si="134"/>
        <v>592</v>
      </c>
      <c r="C121" s="23">
        <f t="shared" si="173"/>
        <v>592000000</v>
      </c>
      <c r="D121" s="24">
        <f t="shared" si="132"/>
        <v>-336139.2220669887</v>
      </c>
      <c r="E121" s="24">
        <f t="shared" si="133"/>
        <v>4525000</v>
      </c>
      <c r="F121" s="25">
        <f t="shared" si="130"/>
        <v>552298503.2967297</v>
      </c>
      <c r="G121" s="70">
        <f t="shared" si="131"/>
        <v>0</v>
      </c>
      <c r="H121" s="6">
        <f t="shared" si="135"/>
        <v>0.05</v>
      </c>
      <c r="I121" s="26">
        <f t="shared" si="136"/>
        <v>-0.14437095526227425</v>
      </c>
      <c r="J121" s="30">
        <f t="shared" si="137"/>
        <v>0.296330048929624</v>
      </c>
      <c r="K121" s="27">
        <f t="shared" si="138"/>
        <v>490000000</v>
      </c>
      <c r="L121" s="28">
        <f t="shared" si="139"/>
        <v>0</v>
      </c>
      <c r="M121" s="28">
        <f t="shared" si="140"/>
        <v>15000000</v>
      </c>
      <c r="N121" s="28">
        <f t="shared" si="141"/>
        <v>525000</v>
      </c>
      <c r="O121" s="28">
        <f t="shared" si="142"/>
        <v>15000000</v>
      </c>
      <c r="P121" s="28">
        <f t="shared" si="143"/>
        <v>600000</v>
      </c>
      <c r="Q121" s="28">
        <f t="shared" si="144"/>
        <v>32298503.296729684</v>
      </c>
      <c r="R121" s="28">
        <f t="shared" si="145"/>
        <v>1453432.6483528358</v>
      </c>
      <c r="S121" s="28">
        <f t="shared" si="146"/>
        <v>0</v>
      </c>
      <c r="T121" s="28">
        <f t="shared" si="147"/>
        <v>0</v>
      </c>
      <c r="U121" s="28">
        <f t="shared" si="148"/>
        <v>0</v>
      </c>
      <c r="V121" s="28">
        <f t="shared" si="149"/>
        <v>0</v>
      </c>
      <c r="W121" s="4">
        <f t="shared" si="150"/>
        <v>552298503.2967297</v>
      </c>
      <c r="X121" s="24">
        <f t="shared" si="151"/>
        <v>2578432.648352836</v>
      </c>
      <c r="Y121" s="27">
        <f t="shared" si="152"/>
        <v>0</v>
      </c>
      <c r="Z121" s="28">
        <f t="shared" si="153"/>
        <v>0</v>
      </c>
      <c r="AA121" s="28">
        <f t="shared" si="154"/>
        <v>0</v>
      </c>
      <c r="AB121" s="28">
        <f t="shared" si="155"/>
        <v>0</v>
      </c>
      <c r="AC121" s="28">
        <f t="shared" si="156"/>
        <v>0</v>
      </c>
      <c r="AD121" s="28">
        <f t="shared" si="157"/>
        <v>0</v>
      </c>
      <c r="AE121" s="28">
        <f t="shared" si="158"/>
        <v>0</v>
      </c>
      <c r="AF121" s="28">
        <f t="shared" si="159"/>
        <v>0</v>
      </c>
      <c r="AG121" s="28">
        <f t="shared" si="160"/>
        <v>0</v>
      </c>
      <c r="AH121" s="28">
        <f t="shared" si="161"/>
        <v>7701496.703270316</v>
      </c>
      <c r="AI121" s="28">
        <f t="shared" si="162"/>
        <v>346567.3516471642</v>
      </c>
      <c r="AJ121" s="28">
        <f t="shared" si="163"/>
        <v>466009.0031644678</v>
      </c>
      <c r="AK121" s="28">
        <f t="shared" si="164"/>
        <v>32000000</v>
      </c>
      <c r="AL121" s="28">
        <f t="shared" si="165"/>
        <v>1600000</v>
      </c>
      <c r="AM121" s="28">
        <f t="shared" si="166"/>
        <v>1776284.4231213792</v>
      </c>
      <c r="AN121" s="28">
        <f t="shared" si="167"/>
        <v>0</v>
      </c>
      <c r="AO121" s="28">
        <f t="shared" si="168"/>
        <v>0</v>
      </c>
      <c r="AP121" s="28">
        <f t="shared" si="169"/>
        <v>0</v>
      </c>
      <c r="AQ121" s="4">
        <f t="shared" si="170"/>
        <v>39701496.703270316</v>
      </c>
      <c r="AR121" s="24">
        <f t="shared" si="171"/>
        <v>1946567.3516471642</v>
      </c>
      <c r="AS121" s="24">
        <f t="shared" si="172"/>
        <v>2242293.426285847</v>
      </c>
    </row>
    <row r="122" spans="2:45" ht="12.75">
      <c r="B122" s="56">
        <f t="shared" si="134"/>
        <v>593</v>
      </c>
      <c r="C122" s="23">
        <f t="shared" si="173"/>
        <v>593000000</v>
      </c>
      <c r="D122" s="24">
        <f t="shared" si="132"/>
        <v>-379063.4437258914</v>
      </c>
      <c r="E122" s="24">
        <f t="shared" si="133"/>
        <v>4575000</v>
      </c>
      <c r="F122" s="25">
        <f t="shared" si="130"/>
        <v>553231439.957704</v>
      </c>
      <c r="G122" s="70">
        <f t="shared" si="131"/>
        <v>0</v>
      </c>
      <c r="H122" s="6">
        <f t="shared" si="135"/>
        <v>0.05</v>
      </c>
      <c r="I122" s="26">
        <f t="shared" si="136"/>
        <v>-0.14437095526227425</v>
      </c>
      <c r="J122" s="30">
        <f t="shared" si="137"/>
        <v>0.296330048929624</v>
      </c>
      <c r="K122" s="27">
        <f t="shared" si="138"/>
        <v>490000000</v>
      </c>
      <c r="L122" s="28">
        <f t="shared" si="139"/>
        <v>0</v>
      </c>
      <c r="M122" s="28">
        <f t="shared" si="140"/>
        <v>15000000</v>
      </c>
      <c r="N122" s="28">
        <f t="shared" si="141"/>
        <v>525000</v>
      </c>
      <c r="O122" s="28">
        <f t="shared" si="142"/>
        <v>15000000</v>
      </c>
      <c r="P122" s="28">
        <f t="shared" si="143"/>
        <v>600000</v>
      </c>
      <c r="Q122" s="28">
        <f t="shared" si="144"/>
        <v>33231439.957703948</v>
      </c>
      <c r="R122" s="28">
        <f t="shared" si="145"/>
        <v>1495414.7980966775</v>
      </c>
      <c r="S122" s="28">
        <f t="shared" si="146"/>
        <v>0</v>
      </c>
      <c r="T122" s="28">
        <f t="shared" si="147"/>
        <v>0</v>
      </c>
      <c r="U122" s="28">
        <f t="shared" si="148"/>
        <v>0</v>
      </c>
      <c r="V122" s="28">
        <f t="shared" si="149"/>
        <v>0</v>
      </c>
      <c r="W122" s="4">
        <f t="shared" si="150"/>
        <v>553231439.957704</v>
      </c>
      <c r="X122" s="24">
        <f t="shared" si="151"/>
        <v>2620414.7980966773</v>
      </c>
      <c r="Y122" s="27">
        <f t="shared" si="152"/>
        <v>0</v>
      </c>
      <c r="Z122" s="28">
        <f t="shared" si="153"/>
        <v>0</v>
      </c>
      <c r="AA122" s="28">
        <f t="shared" si="154"/>
        <v>0</v>
      </c>
      <c r="AB122" s="28">
        <f t="shared" si="155"/>
        <v>0</v>
      </c>
      <c r="AC122" s="28">
        <f t="shared" si="156"/>
        <v>0</v>
      </c>
      <c r="AD122" s="28">
        <f t="shared" si="157"/>
        <v>0</v>
      </c>
      <c r="AE122" s="28">
        <f t="shared" si="158"/>
        <v>0</v>
      </c>
      <c r="AF122" s="28">
        <f t="shared" si="159"/>
        <v>0</v>
      </c>
      <c r="AG122" s="28">
        <f t="shared" si="160"/>
        <v>0</v>
      </c>
      <c r="AH122" s="28">
        <f t="shared" si="161"/>
        <v>6768560.042296052</v>
      </c>
      <c r="AI122" s="28">
        <f t="shared" si="162"/>
        <v>304585.2019033223</v>
      </c>
      <c r="AJ122" s="28">
        <f t="shared" si="163"/>
        <v>409558.0430268634</v>
      </c>
      <c r="AK122" s="28">
        <f t="shared" si="164"/>
        <v>33000000</v>
      </c>
      <c r="AL122" s="28">
        <f t="shared" si="165"/>
        <v>1650000</v>
      </c>
      <c r="AM122" s="28">
        <f t="shared" si="166"/>
        <v>1831793.3113439223</v>
      </c>
      <c r="AN122" s="28">
        <f t="shared" si="167"/>
        <v>0</v>
      </c>
      <c r="AO122" s="28">
        <f t="shared" si="168"/>
        <v>0</v>
      </c>
      <c r="AP122" s="28">
        <f t="shared" si="169"/>
        <v>0</v>
      </c>
      <c r="AQ122" s="4">
        <f t="shared" si="170"/>
        <v>39768560.04229605</v>
      </c>
      <c r="AR122" s="24">
        <f t="shared" si="171"/>
        <v>1954585.2019033222</v>
      </c>
      <c r="AS122" s="24">
        <f t="shared" si="172"/>
        <v>2241351.354370786</v>
      </c>
    </row>
    <row r="123" spans="2:45" ht="12.75">
      <c r="B123" s="56">
        <f t="shared" si="134"/>
        <v>594</v>
      </c>
      <c r="C123" s="23">
        <f t="shared" si="173"/>
        <v>594000000</v>
      </c>
      <c r="D123" s="24">
        <f t="shared" si="132"/>
        <v>-421987.6653847946</v>
      </c>
      <c r="E123" s="24">
        <f t="shared" si="133"/>
        <v>4625000</v>
      </c>
      <c r="F123" s="25">
        <f t="shared" si="130"/>
        <v>554164376.6186782</v>
      </c>
      <c r="G123" s="70">
        <f t="shared" si="131"/>
        <v>0</v>
      </c>
      <c r="H123" s="6">
        <f t="shared" si="135"/>
        <v>0.05</v>
      </c>
      <c r="I123" s="26">
        <f t="shared" si="136"/>
        <v>-0.14437095526227425</v>
      </c>
      <c r="J123" s="30">
        <f t="shared" si="137"/>
        <v>0.296330048929624</v>
      </c>
      <c r="K123" s="27">
        <f t="shared" si="138"/>
        <v>490000000</v>
      </c>
      <c r="L123" s="28">
        <f t="shared" si="139"/>
        <v>0</v>
      </c>
      <c r="M123" s="28">
        <f t="shared" si="140"/>
        <v>15000000</v>
      </c>
      <c r="N123" s="28">
        <f t="shared" si="141"/>
        <v>525000</v>
      </c>
      <c r="O123" s="28">
        <f t="shared" si="142"/>
        <v>15000000</v>
      </c>
      <c r="P123" s="28">
        <f t="shared" si="143"/>
        <v>600000</v>
      </c>
      <c r="Q123" s="28">
        <f t="shared" si="144"/>
        <v>34164376.61867821</v>
      </c>
      <c r="R123" s="28">
        <f t="shared" si="145"/>
        <v>1537396.9478405195</v>
      </c>
      <c r="S123" s="28">
        <f t="shared" si="146"/>
        <v>0</v>
      </c>
      <c r="T123" s="28">
        <f t="shared" si="147"/>
        <v>0</v>
      </c>
      <c r="U123" s="28">
        <f t="shared" si="148"/>
        <v>0</v>
      </c>
      <c r="V123" s="28">
        <f t="shared" si="149"/>
        <v>0</v>
      </c>
      <c r="W123" s="4">
        <f t="shared" si="150"/>
        <v>554164376.6186782</v>
      </c>
      <c r="X123" s="24">
        <f t="shared" si="151"/>
        <v>2662396.9478405192</v>
      </c>
      <c r="Y123" s="27">
        <f t="shared" si="152"/>
        <v>0</v>
      </c>
      <c r="Z123" s="28">
        <f t="shared" si="153"/>
        <v>0</v>
      </c>
      <c r="AA123" s="28">
        <f t="shared" si="154"/>
        <v>0</v>
      </c>
      <c r="AB123" s="28">
        <f t="shared" si="155"/>
        <v>0</v>
      </c>
      <c r="AC123" s="28">
        <f t="shared" si="156"/>
        <v>0</v>
      </c>
      <c r="AD123" s="28">
        <f t="shared" si="157"/>
        <v>0</v>
      </c>
      <c r="AE123" s="28">
        <f t="shared" si="158"/>
        <v>0</v>
      </c>
      <c r="AF123" s="28">
        <f t="shared" si="159"/>
        <v>0</v>
      </c>
      <c r="AG123" s="28">
        <f t="shared" si="160"/>
        <v>0</v>
      </c>
      <c r="AH123" s="28">
        <f t="shared" si="161"/>
        <v>5835623.381321788</v>
      </c>
      <c r="AI123" s="28">
        <f t="shared" si="162"/>
        <v>262603.05215948046</v>
      </c>
      <c r="AJ123" s="28">
        <f t="shared" si="163"/>
        <v>353107.0828892591</v>
      </c>
      <c r="AK123" s="28">
        <f t="shared" si="164"/>
        <v>34000000</v>
      </c>
      <c r="AL123" s="28">
        <f t="shared" si="165"/>
        <v>1700000</v>
      </c>
      <c r="AM123" s="28">
        <f t="shared" si="166"/>
        <v>1887302.1995664653</v>
      </c>
      <c r="AN123" s="28">
        <f t="shared" si="167"/>
        <v>0</v>
      </c>
      <c r="AO123" s="28">
        <f t="shared" si="168"/>
        <v>0</v>
      </c>
      <c r="AP123" s="28">
        <f t="shared" si="169"/>
        <v>0</v>
      </c>
      <c r="AQ123" s="4">
        <f t="shared" si="170"/>
        <v>39835623.38132179</v>
      </c>
      <c r="AR123" s="24">
        <f t="shared" si="171"/>
        <v>1962603.0521594805</v>
      </c>
      <c r="AS123" s="24">
        <f t="shared" si="172"/>
        <v>2240409.2824557247</v>
      </c>
    </row>
    <row r="124" spans="2:45" ht="12.75">
      <c r="B124" s="56">
        <f t="shared" si="134"/>
        <v>595</v>
      </c>
      <c r="C124" s="23">
        <f t="shared" si="173"/>
        <v>595000000</v>
      </c>
      <c r="D124" s="24">
        <f t="shared" si="132"/>
        <v>-464911.88704368565</v>
      </c>
      <c r="E124" s="24">
        <f t="shared" si="133"/>
        <v>4675000</v>
      </c>
      <c r="F124" s="25">
        <f t="shared" si="130"/>
        <v>555097313.2796524</v>
      </c>
      <c r="G124" s="70">
        <f t="shared" si="131"/>
        <v>0</v>
      </c>
      <c r="H124" s="6">
        <f t="shared" si="135"/>
        <v>0.05</v>
      </c>
      <c r="I124" s="26">
        <f t="shared" si="136"/>
        <v>-0.14437095526227425</v>
      </c>
      <c r="J124" s="30">
        <f t="shared" si="137"/>
        <v>0.296330048929624</v>
      </c>
      <c r="K124" s="27">
        <f t="shared" si="138"/>
        <v>490000000</v>
      </c>
      <c r="L124" s="28">
        <f t="shared" si="139"/>
        <v>0</v>
      </c>
      <c r="M124" s="28">
        <f t="shared" si="140"/>
        <v>15000000</v>
      </c>
      <c r="N124" s="28">
        <f t="shared" si="141"/>
        <v>525000</v>
      </c>
      <c r="O124" s="28">
        <f t="shared" si="142"/>
        <v>15000000</v>
      </c>
      <c r="P124" s="28">
        <f t="shared" si="143"/>
        <v>600000</v>
      </c>
      <c r="Q124" s="28">
        <f t="shared" si="144"/>
        <v>35097313.27965236</v>
      </c>
      <c r="R124" s="28">
        <f t="shared" si="145"/>
        <v>1579379.097584356</v>
      </c>
      <c r="S124" s="28">
        <f t="shared" si="146"/>
        <v>0</v>
      </c>
      <c r="T124" s="28">
        <f t="shared" si="147"/>
        <v>0</v>
      </c>
      <c r="U124" s="28">
        <f t="shared" si="148"/>
        <v>0</v>
      </c>
      <c r="V124" s="28">
        <f t="shared" si="149"/>
        <v>0</v>
      </c>
      <c r="W124" s="4">
        <f t="shared" si="150"/>
        <v>555097313.2796524</v>
      </c>
      <c r="X124" s="24">
        <f t="shared" si="151"/>
        <v>2704379.097584356</v>
      </c>
      <c r="Y124" s="27">
        <f t="shared" si="152"/>
        <v>0</v>
      </c>
      <c r="Z124" s="28">
        <f t="shared" si="153"/>
        <v>0</v>
      </c>
      <c r="AA124" s="28">
        <f t="shared" si="154"/>
        <v>0</v>
      </c>
      <c r="AB124" s="28">
        <f t="shared" si="155"/>
        <v>0</v>
      </c>
      <c r="AC124" s="28">
        <f t="shared" si="156"/>
        <v>0</v>
      </c>
      <c r="AD124" s="28">
        <f t="shared" si="157"/>
        <v>0</v>
      </c>
      <c r="AE124" s="28">
        <f t="shared" si="158"/>
        <v>0</v>
      </c>
      <c r="AF124" s="28">
        <f t="shared" si="159"/>
        <v>0</v>
      </c>
      <c r="AG124" s="28">
        <f t="shared" si="160"/>
        <v>0</v>
      </c>
      <c r="AH124" s="28">
        <f t="shared" si="161"/>
        <v>4902686.720347643</v>
      </c>
      <c r="AI124" s="28">
        <f t="shared" si="162"/>
        <v>220620.9024156439</v>
      </c>
      <c r="AJ124" s="28">
        <f t="shared" si="163"/>
        <v>296656.122751662</v>
      </c>
      <c r="AK124" s="28">
        <f t="shared" si="164"/>
        <v>35000000</v>
      </c>
      <c r="AL124" s="28">
        <f t="shared" si="165"/>
        <v>1750000</v>
      </c>
      <c r="AM124" s="28">
        <f t="shared" si="166"/>
        <v>1942811.0877890086</v>
      </c>
      <c r="AN124" s="28">
        <f t="shared" si="167"/>
        <v>0</v>
      </c>
      <c r="AO124" s="28">
        <f t="shared" si="168"/>
        <v>0</v>
      </c>
      <c r="AP124" s="28">
        <f t="shared" si="169"/>
        <v>0</v>
      </c>
      <c r="AQ124" s="4">
        <f t="shared" si="170"/>
        <v>39902686.72034764</v>
      </c>
      <c r="AR124" s="24">
        <f t="shared" si="171"/>
        <v>1970620.902415644</v>
      </c>
      <c r="AS124" s="24">
        <f t="shared" si="172"/>
        <v>2239467.2105406704</v>
      </c>
    </row>
    <row r="125" spans="2:45" ht="12.75">
      <c r="B125" s="56">
        <f t="shared" si="134"/>
        <v>596</v>
      </c>
      <c r="C125" s="23">
        <f t="shared" si="173"/>
        <v>596000000</v>
      </c>
      <c r="D125" s="24">
        <f t="shared" si="132"/>
        <v>-507836.10870258836</v>
      </c>
      <c r="E125" s="24">
        <f t="shared" si="133"/>
        <v>4725000</v>
      </c>
      <c r="F125" s="25">
        <f t="shared" si="130"/>
        <v>556030249.9406266</v>
      </c>
      <c r="G125" s="70">
        <f t="shared" si="131"/>
        <v>0</v>
      </c>
      <c r="H125" s="6">
        <f t="shared" si="135"/>
        <v>0.05</v>
      </c>
      <c r="I125" s="26">
        <f t="shared" si="136"/>
        <v>-0.14437095526227425</v>
      </c>
      <c r="J125" s="30">
        <f t="shared" si="137"/>
        <v>0.296330048929624</v>
      </c>
      <c r="K125" s="27">
        <f t="shared" si="138"/>
        <v>490000000</v>
      </c>
      <c r="L125" s="28">
        <f t="shared" si="139"/>
        <v>0</v>
      </c>
      <c r="M125" s="28">
        <f t="shared" si="140"/>
        <v>15000000</v>
      </c>
      <c r="N125" s="28">
        <f t="shared" si="141"/>
        <v>525000</v>
      </c>
      <c r="O125" s="28">
        <f t="shared" si="142"/>
        <v>15000000</v>
      </c>
      <c r="P125" s="28">
        <f t="shared" si="143"/>
        <v>600000</v>
      </c>
      <c r="Q125" s="28">
        <f t="shared" si="144"/>
        <v>36030249.94062662</v>
      </c>
      <c r="R125" s="28">
        <f t="shared" si="145"/>
        <v>1621361.2473281978</v>
      </c>
      <c r="S125" s="28">
        <f t="shared" si="146"/>
        <v>0</v>
      </c>
      <c r="T125" s="28">
        <f t="shared" si="147"/>
        <v>0</v>
      </c>
      <c r="U125" s="28">
        <f t="shared" si="148"/>
        <v>0</v>
      </c>
      <c r="V125" s="28">
        <f t="shared" si="149"/>
        <v>0</v>
      </c>
      <c r="W125" s="4">
        <f t="shared" si="150"/>
        <v>556030249.9406266</v>
      </c>
      <c r="X125" s="24">
        <f t="shared" si="151"/>
        <v>2746361.2473281976</v>
      </c>
      <c r="Y125" s="27">
        <f t="shared" si="152"/>
        <v>0</v>
      </c>
      <c r="Z125" s="28">
        <f t="shared" si="153"/>
        <v>0</v>
      </c>
      <c r="AA125" s="28">
        <f t="shared" si="154"/>
        <v>0</v>
      </c>
      <c r="AB125" s="28">
        <f t="shared" si="155"/>
        <v>0</v>
      </c>
      <c r="AC125" s="28">
        <f t="shared" si="156"/>
        <v>0</v>
      </c>
      <c r="AD125" s="28">
        <f t="shared" si="157"/>
        <v>0</v>
      </c>
      <c r="AE125" s="28">
        <f t="shared" si="158"/>
        <v>0</v>
      </c>
      <c r="AF125" s="28">
        <f t="shared" si="159"/>
        <v>0</v>
      </c>
      <c r="AG125" s="28">
        <f t="shared" si="160"/>
        <v>0</v>
      </c>
      <c r="AH125" s="28">
        <f t="shared" si="161"/>
        <v>3969750.0593733788</v>
      </c>
      <c r="AI125" s="28">
        <f t="shared" si="162"/>
        <v>178638.75267180204</v>
      </c>
      <c r="AJ125" s="28">
        <f t="shared" si="163"/>
        <v>240205.16261405763</v>
      </c>
      <c r="AK125" s="28">
        <f t="shared" si="164"/>
        <v>36000000</v>
      </c>
      <c r="AL125" s="28">
        <f t="shared" si="165"/>
        <v>1800000</v>
      </c>
      <c r="AM125" s="28">
        <f t="shared" si="166"/>
        <v>1998319.9760115517</v>
      </c>
      <c r="AN125" s="28">
        <f t="shared" si="167"/>
        <v>0</v>
      </c>
      <c r="AO125" s="28">
        <f t="shared" si="168"/>
        <v>0</v>
      </c>
      <c r="AP125" s="28">
        <f t="shared" si="169"/>
        <v>0</v>
      </c>
      <c r="AQ125" s="4">
        <f t="shared" si="170"/>
        <v>39969750.05937338</v>
      </c>
      <c r="AR125" s="24">
        <f t="shared" si="171"/>
        <v>1978638.752671802</v>
      </c>
      <c r="AS125" s="24">
        <f t="shared" si="172"/>
        <v>2238525.138625609</v>
      </c>
    </row>
    <row r="126" spans="2:45" ht="12.75">
      <c r="B126" s="56">
        <f t="shared" si="134"/>
        <v>597</v>
      </c>
      <c r="C126" s="23">
        <f t="shared" si="173"/>
        <v>597000000</v>
      </c>
      <c r="D126" s="24">
        <f t="shared" si="132"/>
        <v>-550760.330361479</v>
      </c>
      <c r="E126" s="24">
        <f t="shared" si="133"/>
        <v>4775000</v>
      </c>
      <c r="F126" s="25">
        <f t="shared" si="130"/>
        <v>556963186.6016008</v>
      </c>
      <c r="G126" s="70">
        <f t="shared" si="131"/>
        <v>0</v>
      </c>
      <c r="H126" s="6">
        <f t="shared" si="135"/>
        <v>0.05</v>
      </c>
      <c r="I126" s="26">
        <f t="shared" si="136"/>
        <v>-0.14437095526227425</v>
      </c>
      <c r="J126" s="30">
        <f t="shared" si="137"/>
        <v>0.296330048929624</v>
      </c>
      <c r="K126" s="27">
        <f t="shared" si="138"/>
        <v>490000000</v>
      </c>
      <c r="L126" s="28">
        <f t="shared" si="139"/>
        <v>0</v>
      </c>
      <c r="M126" s="28">
        <f t="shared" si="140"/>
        <v>15000000</v>
      </c>
      <c r="N126" s="28">
        <f t="shared" si="141"/>
        <v>525000</v>
      </c>
      <c r="O126" s="28">
        <f t="shared" si="142"/>
        <v>15000000</v>
      </c>
      <c r="P126" s="28">
        <f t="shared" si="143"/>
        <v>600000</v>
      </c>
      <c r="Q126" s="28">
        <f t="shared" si="144"/>
        <v>36963186.601600766</v>
      </c>
      <c r="R126" s="28">
        <f t="shared" si="145"/>
        <v>1663343.3970720344</v>
      </c>
      <c r="S126" s="28">
        <f t="shared" si="146"/>
        <v>0</v>
      </c>
      <c r="T126" s="28">
        <f t="shared" si="147"/>
        <v>0</v>
      </c>
      <c r="U126" s="28">
        <f t="shared" si="148"/>
        <v>0</v>
      </c>
      <c r="V126" s="28">
        <f t="shared" si="149"/>
        <v>0</v>
      </c>
      <c r="W126" s="4">
        <f t="shared" si="150"/>
        <v>556963186.6016008</v>
      </c>
      <c r="X126" s="24">
        <f t="shared" si="151"/>
        <v>2788343.3970720344</v>
      </c>
      <c r="Y126" s="27">
        <f t="shared" si="152"/>
        <v>0</v>
      </c>
      <c r="Z126" s="28">
        <f t="shared" si="153"/>
        <v>0</v>
      </c>
      <c r="AA126" s="28">
        <f t="shared" si="154"/>
        <v>0</v>
      </c>
      <c r="AB126" s="28">
        <f t="shared" si="155"/>
        <v>0</v>
      </c>
      <c r="AC126" s="28">
        <f t="shared" si="156"/>
        <v>0</v>
      </c>
      <c r="AD126" s="28">
        <f t="shared" si="157"/>
        <v>0</v>
      </c>
      <c r="AE126" s="28">
        <f t="shared" si="158"/>
        <v>0</v>
      </c>
      <c r="AF126" s="28">
        <f t="shared" si="159"/>
        <v>0</v>
      </c>
      <c r="AG126" s="28">
        <f t="shared" si="160"/>
        <v>0</v>
      </c>
      <c r="AH126" s="28">
        <f t="shared" si="161"/>
        <v>3036813.398399234</v>
      </c>
      <c r="AI126" s="28">
        <f t="shared" si="162"/>
        <v>136656.60292796552</v>
      </c>
      <c r="AJ126" s="28">
        <f t="shared" si="163"/>
        <v>183754.20247646052</v>
      </c>
      <c r="AK126" s="28">
        <f t="shared" si="164"/>
        <v>37000000</v>
      </c>
      <c r="AL126" s="28">
        <f t="shared" si="165"/>
        <v>1850000</v>
      </c>
      <c r="AM126" s="28">
        <f t="shared" si="166"/>
        <v>2053828.8642340947</v>
      </c>
      <c r="AN126" s="28">
        <f t="shared" si="167"/>
        <v>0</v>
      </c>
      <c r="AO126" s="28">
        <f t="shared" si="168"/>
        <v>0</v>
      </c>
      <c r="AP126" s="28">
        <f t="shared" si="169"/>
        <v>0</v>
      </c>
      <c r="AQ126" s="4">
        <f t="shared" si="170"/>
        <v>40036813.398399234</v>
      </c>
      <c r="AR126" s="24">
        <f t="shared" si="171"/>
        <v>1986656.6029279656</v>
      </c>
      <c r="AS126" s="24">
        <f t="shared" si="172"/>
        <v>2237583.0667105555</v>
      </c>
    </row>
    <row r="127" spans="2:45" ht="12.75">
      <c r="B127" s="56">
        <f t="shared" si="134"/>
        <v>598</v>
      </c>
      <c r="C127" s="23">
        <f t="shared" si="173"/>
        <v>598000000</v>
      </c>
      <c r="D127" s="24">
        <f t="shared" si="132"/>
        <v>-593684.5520203821</v>
      </c>
      <c r="E127" s="24">
        <f t="shared" si="133"/>
        <v>4825000</v>
      </c>
      <c r="F127" s="25">
        <f t="shared" si="130"/>
        <v>557896123.262575</v>
      </c>
      <c r="G127" s="70">
        <f t="shared" si="131"/>
        <v>0</v>
      </c>
      <c r="H127" s="6">
        <f t="shared" si="135"/>
        <v>0.05</v>
      </c>
      <c r="I127" s="26">
        <f t="shared" si="136"/>
        <v>-0.14437095526227425</v>
      </c>
      <c r="J127" s="30">
        <f t="shared" si="137"/>
        <v>0.296330048929624</v>
      </c>
      <c r="K127" s="27">
        <f t="shared" si="138"/>
        <v>490000000</v>
      </c>
      <c r="L127" s="28">
        <f t="shared" si="139"/>
        <v>0</v>
      </c>
      <c r="M127" s="28">
        <f t="shared" si="140"/>
        <v>15000000</v>
      </c>
      <c r="N127" s="28">
        <f t="shared" si="141"/>
        <v>525000</v>
      </c>
      <c r="O127" s="28">
        <f t="shared" si="142"/>
        <v>15000000</v>
      </c>
      <c r="P127" s="28">
        <f t="shared" si="143"/>
        <v>600000</v>
      </c>
      <c r="Q127" s="28">
        <f t="shared" si="144"/>
        <v>37896123.26257503</v>
      </c>
      <c r="R127" s="28">
        <f t="shared" si="145"/>
        <v>1705325.5468158764</v>
      </c>
      <c r="S127" s="28">
        <f t="shared" si="146"/>
        <v>0</v>
      </c>
      <c r="T127" s="28">
        <f t="shared" si="147"/>
        <v>0</v>
      </c>
      <c r="U127" s="28">
        <f t="shared" si="148"/>
        <v>0</v>
      </c>
      <c r="V127" s="28">
        <f t="shared" si="149"/>
        <v>0</v>
      </c>
      <c r="W127" s="4">
        <f t="shared" si="150"/>
        <v>557896123.262575</v>
      </c>
      <c r="X127" s="24">
        <f t="shared" si="151"/>
        <v>2830325.5468158764</v>
      </c>
      <c r="Y127" s="27">
        <f t="shared" si="152"/>
        <v>0</v>
      </c>
      <c r="Z127" s="28">
        <f t="shared" si="153"/>
        <v>0</v>
      </c>
      <c r="AA127" s="28">
        <f t="shared" si="154"/>
        <v>0</v>
      </c>
      <c r="AB127" s="28">
        <f t="shared" si="155"/>
        <v>0</v>
      </c>
      <c r="AC127" s="28">
        <f t="shared" si="156"/>
        <v>0</v>
      </c>
      <c r="AD127" s="28">
        <f t="shared" si="157"/>
        <v>0</v>
      </c>
      <c r="AE127" s="28">
        <f t="shared" si="158"/>
        <v>0</v>
      </c>
      <c r="AF127" s="28">
        <f t="shared" si="159"/>
        <v>0</v>
      </c>
      <c r="AG127" s="28">
        <f t="shared" si="160"/>
        <v>0</v>
      </c>
      <c r="AH127" s="28">
        <f t="shared" si="161"/>
        <v>2103876.7374249697</v>
      </c>
      <c r="AI127" s="28">
        <f t="shared" si="162"/>
        <v>94674.45318412363</v>
      </c>
      <c r="AJ127" s="28">
        <f t="shared" si="163"/>
        <v>127303.24233885616</v>
      </c>
      <c r="AK127" s="28">
        <f t="shared" si="164"/>
        <v>38000000</v>
      </c>
      <c r="AL127" s="28">
        <f t="shared" si="165"/>
        <v>1900000</v>
      </c>
      <c r="AM127" s="28">
        <f t="shared" si="166"/>
        <v>2109337.752456638</v>
      </c>
      <c r="AN127" s="28">
        <f t="shared" si="167"/>
        <v>0</v>
      </c>
      <c r="AO127" s="28">
        <f t="shared" si="168"/>
        <v>0</v>
      </c>
      <c r="AP127" s="28">
        <f t="shared" si="169"/>
        <v>0</v>
      </c>
      <c r="AQ127" s="4">
        <f t="shared" si="170"/>
        <v>40103876.73742497</v>
      </c>
      <c r="AR127" s="24">
        <f t="shared" si="171"/>
        <v>1994674.4531841236</v>
      </c>
      <c r="AS127" s="24">
        <f t="shared" si="172"/>
        <v>2236640.9947954942</v>
      </c>
    </row>
    <row r="128" spans="2:45" ht="12.75">
      <c r="B128" s="56">
        <f t="shared" si="134"/>
        <v>599</v>
      </c>
      <c r="C128" s="23">
        <f t="shared" si="173"/>
        <v>599000000</v>
      </c>
      <c r="D128" s="24">
        <f t="shared" si="132"/>
        <v>-636608.7736792727</v>
      </c>
      <c r="E128" s="24">
        <f t="shared" si="133"/>
        <v>4875000</v>
      </c>
      <c r="F128" s="25">
        <f t="shared" si="130"/>
        <v>558829059.9235492</v>
      </c>
      <c r="G128" s="70">
        <f t="shared" si="131"/>
        <v>0</v>
      </c>
      <c r="H128" s="6">
        <f t="shared" si="135"/>
        <v>0.05</v>
      </c>
      <c r="I128" s="26">
        <f t="shared" si="136"/>
        <v>-0.14437095526227425</v>
      </c>
      <c r="J128" s="30">
        <f t="shared" si="137"/>
        <v>0.296330048929624</v>
      </c>
      <c r="K128" s="27">
        <f t="shared" si="138"/>
        <v>490000000</v>
      </c>
      <c r="L128" s="28">
        <f t="shared" si="139"/>
        <v>0</v>
      </c>
      <c r="M128" s="28">
        <f t="shared" si="140"/>
        <v>15000000</v>
      </c>
      <c r="N128" s="28">
        <f t="shared" si="141"/>
        <v>525000</v>
      </c>
      <c r="O128" s="28">
        <f t="shared" si="142"/>
        <v>15000000</v>
      </c>
      <c r="P128" s="28">
        <f t="shared" si="143"/>
        <v>600000</v>
      </c>
      <c r="Q128" s="28">
        <f t="shared" si="144"/>
        <v>38829059.923549175</v>
      </c>
      <c r="R128" s="28">
        <f t="shared" si="145"/>
        <v>1747307.6965597128</v>
      </c>
      <c r="S128" s="28">
        <f t="shared" si="146"/>
        <v>0</v>
      </c>
      <c r="T128" s="28">
        <f t="shared" si="147"/>
        <v>0</v>
      </c>
      <c r="U128" s="28">
        <f t="shared" si="148"/>
        <v>0</v>
      </c>
      <c r="V128" s="28">
        <f t="shared" si="149"/>
        <v>0</v>
      </c>
      <c r="W128" s="4">
        <f t="shared" si="150"/>
        <v>558829059.9235492</v>
      </c>
      <c r="X128" s="24">
        <f t="shared" si="151"/>
        <v>2872307.6965597128</v>
      </c>
      <c r="Y128" s="27">
        <f t="shared" si="152"/>
        <v>0</v>
      </c>
      <c r="Z128" s="28">
        <f t="shared" si="153"/>
        <v>0</v>
      </c>
      <c r="AA128" s="28">
        <f t="shared" si="154"/>
        <v>0</v>
      </c>
      <c r="AB128" s="28">
        <f t="shared" si="155"/>
        <v>0</v>
      </c>
      <c r="AC128" s="28">
        <f t="shared" si="156"/>
        <v>0</v>
      </c>
      <c r="AD128" s="28">
        <f t="shared" si="157"/>
        <v>0</v>
      </c>
      <c r="AE128" s="28">
        <f t="shared" si="158"/>
        <v>0</v>
      </c>
      <c r="AF128" s="28">
        <f t="shared" si="159"/>
        <v>0</v>
      </c>
      <c r="AG128" s="28">
        <f t="shared" si="160"/>
        <v>0</v>
      </c>
      <c r="AH128" s="28">
        <f t="shared" si="161"/>
        <v>1170940.0764508247</v>
      </c>
      <c r="AI128" s="28">
        <f t="shared" si="162"/>
        <v>52692.30344028711</v>
      </c>
      <c r="AJ128" s="28">
        <f t="shared" si="163"/>
        <v>70852.28220125903</v>
      </c>
      <c r="AK128" s="28">
        <f t="shared" si="164"/>
        <v>39000000</v>
      </c>
      <c r="AL128" s="28">
        <f t="shared" si="165"/>
        <v>1950000</v>
      </c>
      <c r="AM128" s="28">
        <f t="shared" si="166"/>
        <v>2164846.640679181</v>
      </c>
      <c r="AN128" s="28">
        <f t="shared" si="167"/>
        <v>0</v>
      </c>
      <c r="AO128" s="28">
        <f t="shared" si="168"/>
        <v>0</v>
      </c>
      <c r="AP128" s="28">
        <f t="shared" si="169"/>
        <v>0</v>
      </c>
      <c r="AQ128" s="4">
        <f t="shared" si="170"/>
        <v>40170940.076450825</v>
      </c>
      <c r="AR128" s="24">
        <f t="shared" si="171"/>
        <v>2002692.303440287</v>
      </c>
      <c r="AS128" s="24">
        <f t="shared" si="172"/>
        <v>2235698.92288044</v>
      </c>
    </row>
    <row r="129" spans="2:45" ht="12.75">
      <c r="B129" s="56">
        <f t="shared" si="134"/>
        <v>600</v>
      </c>
      <c r="C129" s="23">
        <f t="shared" si="173"/>
        <v>600000000</v>
      </c>
      <c r="D129" s="24">
        <f t="shared" si="132"/>
        <v>-679532.9953381759</v>
      </c>
      <c r="E129" s="24">
        <f t="shared" si="133"/>
        <v>4925000</v>
      </c>
      <c r="F129" s="25">
        <f t="shared" si="130"/>
        <v>559761996.5845234</v>
      </c>
      <c r="G129" s="70">
        <f t="shared" si="131"/>
        <v>0</v>
      </c>
      <c r="H129" s="6">
        <f t="shared" si="135"/>
        <v>0.05</v>
      </c>
      <c r="I129" s="26">
        <f t="shared" si="136"/>
        <v>-0.14437095526227425</v>
      </c>
      <c r="J129" s="30">
        <f t="shared" si="137"/>
        <v>0.296330048929624</v>
      </c>
      <c r="K129" s="27">
        <f t="shared" si="138"/>
        <v>490000000</v>
      </c>
      <c r="L129" s="28">
        <f t="shared" si="139"/>
        <v>0</v>
      </c>
      <c r="M129" s="28">
        <f t="shared" si="140"/>
        <v>15000000</v>
      </c>
      <c r="N129" s="28">
        <f t="shared" si="141"/>
        <v>525000</v>
      </c>
      <c r="O129" s="28">
        <f t="shared" si="142"/>
        <v>15000000</v>
      </c>
      <c r="P129" s="28">
        <f t="shared" si="143"/>
        <v>600000</v>
      </c>
      <c r="Q129" s="28">
        <f t="shared" si="144"/>
        <v>39761996.58452344</v>
      </c>
      <c r="R129" s="28">
        <f t="shared" si="145"/>
        <v>1789289.8463035547</v>
      </c>
      <c r="S129" s="28">
        <f t="shared" si="146"/>
        <v>0</v>
      </c>
      <c r="T129" s="28">
        <f t="shared" si="147"/>
        <v>0</v>
      </c>
      <c r="U129" s="28">
        <f t="shared" si="148"/>
        <v>0</v>
      </c>
      <c r="V129" s="28">
        <f t="shared" si="149"/>
        <v>0</v>
      </c>
      <c r="W129" s="4">
        <f t="shared" si="150"/>
        <v>559761996.5845234</v>
      </c>
      <c r="X129" s="24">
        <f t="shared" si="151"/>
        <v>2914289.8463035547</v>
      </c>
      <c r="Y129" s="27">
        <f t="shared" si="152"/>
        <v>0</v>
      </c>
      <c r="Z129" s="28">
        <f t="shared" si="153"/>
        <v>0</v>
      </c>
      <c r="AA129" s="28">
        <f t="shared" si="154"/>
        <v>0</v>
      </c>
      <c r="AB129" s="28">
        <f t="shared" si="155"/>
        <v>0</v>
      </c>
      <c r="AC129" s="28">
        <f t="shared" si="156"/>
        <v>0</v>
      </c>
      <c r="AD129" s="28">
        <f t="shared" si="157"/>
        <v>0</v>
      </c>
      <c r="AE129" s="28">
        <f t="shared" si="158"/>
        <v>0</v>
      </c>
      <c r="AF129" s="28">
        <f t="shared" si="159"/>
        <v>0</v>
      </c>
      <c r="AG129" s="28">
        <f t="shared" si="160"/>
        <v>0</v>
      </c>
      <c r="AH129" s="28">
        <f t="shared" si="161"/>
        <v>238003.4154765606</v>
      </c>
      <c r="AI129" s="28">
        <f t="shared" si="162"/>
        <v>10710.153696445226</v>
      </c>
      <c r="AJ129" s="28">
        <f t="shared" si="163"/>
        <v>14401.32206365469</v>
      </c>
      <c r="AK129" s="28">
        <f t="shared" si="164"/>
        <v>40000000</v>
      </c>
      <c r="AL129" s="28">
        <f t="shared" si="165"/>
        <v>2000000</v>
      </c>
      <c r="AM129" s="28">
        <f t="shared" si="166"/>
        <v>2220355.528901724</v>
      </c>
      <c r="AN129" s="28">
        <f t="shared" si="167"/>
        <v>0</v>
      </c>
      <c r="AO129" s="28">
        <f t="shared" si="168"/>
        <v>0</v>
      </c>
      <c r="AP129" s="28">
        <f t="shared" si="169"/>
        <v>0</v>
      </c>
      <c r="AQ129" s="4">
        <f t="shared" si="170"/>
        <v>40238003.41547656</v>
      </c>
      <c r="AR129" s="24">
        <f t="shared" si="171"/>
        <v>2010710.1536964453</v>
      </c>
      <c r="AS129" s="24">
        <f t="shared" si="172"/>
        <v>2234756.850965379</v>
      </c>
    </row>
    <row r="130" spans="2:45" ht="12.75">
      <c r="B130" s="56">
        <f t="shared" si="134"/>
        <v>601</v>
      </c>
      <c r="C130" s="23">
        <f t="shared" si="173"/>
        <v>601000000</v>
      </c>
      <c r="D130" s="24">
        <f t="shared" si="132"/>
        <v>-722457.216997067</v>
      </c>
      <c r="E130" s="24">
        <f t="shared" si="133"/>
        <v>4975000</v>
      </c>
      <c r="F130" s="25">
        <f t="shared" si="130"/>
        <v>560694933.2454976</v>
      </c>
      <c r="G130" s="70">
        <f t="shared" si="131"/>
        <v>0</v>
      </c>
      <c r="H130" s="6">
        <f t="shared" si="135"/>
        <v>0.05</v>
      </c>
      <c r="I130" s="26">
        <f t="shared" si="136"/>
        <v>-0.14437095526227425</v>
      </c>
      <c r="J130" s="30">
        <f t="shared" si="137"/>
        <v>0.296330048929624</v>
      </c>
      <c r="K130" s="27">
        <f t="shared" si="138"/>
        <v>490000000</v>
      </c>
      <c r="L130" s="28">
        <f t="shared" si="139"/>
        <v>0</v>
      </c>
      <c r="M130" s="28">
        <f t="shared" si="140"/>
        <v>15000000</v>
      </c>
      <c r="N130" s="28">
        <f t="shared" si="141"/>
        <v>525000</v>
      </c>
      <c r="O130" s="28">
        <f t="shared" si="142"/>
        <v>15000000</v>
      </c>
      <c r="P130" s="28">
        <f t="shared" si="143"/>
        <v>600000</v>
      </c>
      <c r="Q130" s="28">
        <f t="shared" si="144"/>
        <v>40000000</v>
      </c>
      <c r="R130" s="28">
        <f t="shared" si="145"/>
        <v>1800000</v>
      </c>
      <c r="S130" s="28">
        <f t="shared" si="146"/>
        <v>694933.2454975843</v>
      </c>
      <c r="T130" s="28">
        <f t="shared" si="147"/>
        <v>34746.66227487922</v>
      </c>
      <c r="U130" s="28">
        <f t="shared" si="148"/>
        <v>0</v>
      </c>
      <c r="V130" s="28">
        <f t="shared" si="149"/>
        <v>0</v>
      </c>
      <c r="W130" s="4">
        <f t="shared" si="150"/>
        <v>560694933.2454976</v>
      </c>
      <c r="X130" s="24">
        <f t="shared" si="151"/>
        <v>2959746.6622748794</v>
      </c>
      <c r="Y130" s="27">
        <f t="shared" si="152"/>
        <v>0</v>
      </c>
      <c r="Z130" s="28">
        <f t="shared" si="153"/>
        <v>0</v>
      </c>
      <c r="AA130" s="28">
        <f t="shared" si="154"/>
        <v>0</v>
      </c>
      <c r="AB130" s="28">
        <f t="shared" si="155"/>
        <v>0</v>
      </c>
      <c r="AC130" s="28">
        <f t="shared" si="156"/>
        <v>0</v>
      </c>
      <c r="AD130" s="28">
        <f t="shared" si="157"/>
        <v>0</v>
      </c>
      <c r="AE130" s="28">
        <f t="shared" si="158"/>
        <v>0</v>
      </c>
      <c r="AF130" s="28">
        <f t="shared" si="159"/>
        <v>0</v>
      </c>
      <c r="AG130" s="28">
        <f t="shared" si="160"/>
        <v>0</v>
      </c>
      <c r="AH130" s="28">
        <f t="shared" si="161"/>
        <v>0</v>
      </c>
      <c r="AI130" s="28">
        <f t="shared" si="162"/>
        <v>0</v>
      </c>
      <c r="AJ130" s="28">
        <f t="shared" si="163"/>
        <v>0</v>
      </c>
      <c r="AK130" s="28">
        <f t="shared" si="164"/>
        <v>40305066.754502416</v>
      </c>
      <c r="AL130" s="28">
        <f t="shared" si="165"/>
        <v>2015253.3377251208</v>
      </c>
      <c r="AM130" s="28">
        <f t="shared" si="166"/>
        <v>2237289.4452778124</v>
      </c>
      <c r="AN130" s="28">
        <f t="shared" si="167"/>
        <v>0</v>
      </c>
      <c r="AO130" s="28">
        <f t="shared" si="168"/>
        <v>0</v>
      </c>
      <c r="AP130" s="28">
        <f t="shared" si="169"/>
        <v>0</v>
      </c>
      <c r="AQ130" s="4">
        <f t="shared" si="170"/>
        <v>40305066.754502416</v>
      </c>
      <c r="AR130" s="24">
        <f t="shared" si="171"/>
        <v>2015253.3377251208</v>
      </c>
      <c r="AS130" s="24">
        <f t="shared" si="172"/>
        <v>2237289.4452778124</v>
      </c>
    </row>
    <row r="131" spans="2:45" ht="12.75">
      <c r="B131" s="56">
        <f t="shared" si="134"/>
        <v>602</v>
      </c>
      <c r="C131" s="23">
        <f t="shared" si="173"/>
        <v>602000000</v>
      </c>
      <c r="D131" s="24">
        <f t="shared" si="132"/>
        <v>-765381.4386559697</v>
      </c>
      <c r="E131" s="24">
        <f t="shared" si="133"/>
        <v>5025000</v>
      </c>
      <c r="F131" s="25">
        <f t="shared" si="130"/>
        <v>561627869.9064718</v>
      </c>
      <c r="G131" s="70">
        <f t="shared" si="131"/>
        <v>0</v>
      </c>
      <c r="H131" s="6">
        <f t="shared" si="135"/>
        <v>0.05</v>
      </c>
      <c r="I131" s="26">
        <f t="shared" si="136"/>
        <v>-0.14437095526227425</v>
      </c>
      <c r="J131" s="30">
        <f t="shared" si="137"/>
        <v>0.296330048929624</v>
      </c>
      <c r="K131" s="27">
        <f t="shared" si="138"/>
        <v>490000000</v>
      </c>
      <c r="L131" s="28">
        <f t="shared" si="139"/>
        <v>0</v>
      </c>
      <c r="M131" s="28">
        <f t="shared" si="140"/>
        <v>15000000</v>
      </c>
      <c r="N131" s="28">
        <f t="shared" si="141"/>
        <v>525000</v>
      </c>
      <c r="O131" s="28">
        <f t="shared" si="142"/>
        <v>15000000</v>
      </c>
      <c r="P131" s="28">
        <f t="shared" si="143"/>
        <v>600000</v>
      </c>
      <c r="Q131" s="28">
        <f t="shared" si="144"/>
        <v>40000000</v>
      </c>
      <c r="R131" s="28">
        <f t="shared" si="145"/>
        <v>1800000</v>
      </c>
      <c r="S131" s="28">
        <f t="shared" si="146"/>
        <v>1627869.9064718485</v>
      </c>
      <c r="T131" s="28">
        <f t="shared" si="147"/>
        <v>81393.49532359243</v>
      </c>
      <c r="U131" s="28">
        <f t="shared" si="148"/>
        <v>0</v>
      </c>
      <c r="V131" s="28">
        <f t="shared" si="149"/>
        <v>0</v>
      </c>
      <c r="W131" s="4">
        <f t="shared" si="150"/>
        <v>561627869.9064718</v>
      </c>
      <c r="X131" s="24">
        <f t="shared" si="151"/>
        <v>3006393.4953235923</v>
      </c>
      <c r="Y131" s="27">
        <f t="shared" si="152"/>
        <v>0</v>
      </c>
      <c r="Z131" s="28">
        <f t="shared" si="153"/>
        <v>0</v>
      </c>
      <c r="AA131" s="28">
        <f t="shared" si="154"/>
        <v>0</v>
      </c>
      <c r="AB131" s="28">
        <f t="shared" si="155"/>
        <v>0</v>
      </c>
      <c r="AC131" s="28">
        <f t="shared" si="156"/>
        <v>0</v>
      </c>
      <c r="AD131" s="28">
        <f t="shared" si="157"/>
        <v>0</v>
      </c>
      <c r="AE131" s="28">
        <f t="shared" si="158"/>
        <v>0</v>
      </c>
      <c r="AF131" s="28">
        <f t="shared" si="159"/>
        <v>0</v>
      </c>
      <c r="AG131" s="28">
        <f t="shared" si="160"/>
        <v>0</v>
      </c>
      <c r="AH131" s="28">
        <f t="shared" si="161"/>
        <v>0</v>
      </c>
      <c r="AI131" s="28">
        <f t="shared" si="162"/>
        <v>0</v>
      </c>
      <c r="AJ131" s="28">
        <f t="shared" si="163"/>
        <v>0</v>
      </c>
      <c r="AK131" s="28">
        <f t="shared" si="164"/>
        <v>40372130.09352815</v>
      </c>
      <c r="AL131" s="28">
        <f t="shared" si="165"/>
        <v>2018606.5046764077</v>
      </c>
      <c r="AM131" s="28">
        <f t="shared" si="166"/>
        <v>2241012.0566676226</v>
      </c>
      <c r="AN131" s="28">
        <f t="shared" si="167"/>
        <v>0</v>
      </c>
      <c r="AO131" s="28">
        <f t="shared" si="168"/>
        <v>0</v>
      </c>
      <c r="AP131" s="28">
        <f t="shared" si="169"/>
        <v>0</v>
      </c>
      <c r="AQ131" s="4">
        <f t="shared" si="170"/>
        <v>40372130.09352815</v>
      </c>
      <c r="AR131" s="24">
        <f t="shared" si="171"/>
        <v>2018606.5046764077</v>
      </c>
      <c r="AS131" s="24">
        <f t="shared" si="172"/>
        <v>2241012.0566676226</v>
      </c>
    </row>
    <row r="132" spans="2:45" ht="12.75">
      <c r="B132" s="56">
        <f t="shared" si="134"/>
        <v>603</v>
      </c>
      <c r="C132" s="23">
        <f t="shared" si="173"/>
        <v>603000000</v>
      </c>
      <c r="D132" s="24">
        <f t="shared" si="132"/>
        <v>-808305.6603148603</v>
      </c>
      <c r="E132" s="24">
        <f t="shared" si="133"/>
        <v>5075000</v>
      </c>
      <c r="F132" s="25">
        <f t="shared" si="130"/>
        <v>562560806.567446</v>
      </c>
      <c r="G132" s="70">
        <f t="shared" si="131"/>
        <v>0</v>
      </c>
      <c r="H132" s="6">
        <f t="shared" si="135"/>
        <v>0.05</v>
      </c>
      <c r="I132" s="26">
        <f t="shared" si="136"/>
        <v>-0.14437095526227425</v>
      </c>
      <c r="J132" s="30">
        <f t="shared" si="137"/>
        <v>0.296330048929624</v>
      </c>
      <c r="K132" s="27">
        <f t="shared" si="138"/>
        <v>490000000</v>
      </c>
      <c r="L132" s="28">
        <f t="shared" si="139"/>
        <v>0</v>
      </c>
      <c r="M132" s="28">
        <f t="shared" si="140"/>
        <v>15000000</v>
      </c>
      <c r="N132" s="28">
        <f t="shared" si="141"/>
        <v>525000</v>
      </c>
      <c r="O132" s="28">
        <f t="shared" si="142"/>
        <v>15000000</v>
      </c>
      <c r="P132" s="28">
        <f t="shared" si="143"/>
        <v>600000</v>
      </c>
      <c r="Q132" s="28">
        <f t="shared" si="144"/>
        <v>40000000</v>
      </c>
      <c r="R132" s="28">
        <f t="shared" si="145"/>
        <v>1800000</v>
      </c>
      <c r="S132" s="28">
        <f t="shared" si="146"/>
        <v>2560806.5674459934</v>
      </c>
      <c r="T132" s="28">
        <f t="shared" si="147"/>
        <v>128040.32837229967</v>
      </c>
      <c r="U132" s="28">
        <f t="shared" si="148"/>
        <v>0</v>
      </c>
      <c r="V132" s="28">
        <f t="shared" si="149"/>
        <v>0</v>
      </c>
      <c r="W132" s="4">
        <f t="shared" si="150"/>
        <v>562560806.567446</v>
      </c>
      <c r="X132" s="24">
        <f t="shared" si="151"/>
        <v>3053040.3283722997</v>
      </c>
      <c r="Y132" s="27">
        <f t="shared" si="152"/>
        <v>0</v>
      </c>
      <c r="Z132" s="28">
        <f t="shared" si="153"/>
        <v>0</v>
      </c>
      <c r="AA132" s="28">
        <f t="shared" si="154"/>
        <v>0</v>
      </c>
      <c r="AB132" s="28">
        <f t="shared" si="155"/>
        <v>0</v>
      </c>
      <c r="AC132" s="28">
        <f t="shared" si="156"/>
        <v>0</v>
      </c>
      <c r="AD132" s="28">
        <f t="shared" si="157"/>
        <v>0</v>
      </c>
      <c r="AE132" s="28">
        <f t="shared" si="158"/>
        <v>0</v>
      </c>
      <c r="AF132" s="28">
        <f t="shared" si="159"/>
        <v>0</v>
      </c>
      <c r="AG132" s="28">
        <f t="shared" si="160"/>
        <v>0</v>
      </c>
      <c r="AH132" s="28">
        <f t="shared" si="161"/>
        <v>0</v>
      </c>
      <c r="AI132" s="28">
        <f t="shared" si="162"/>
        <v>0</v>
      </c>
      <c r="AJ132" s="28">
        <f t="shared" si="163"/>
        <v>0</v>
      </c>
      <c r="AK132" s="28">
        <f t="shared" si="164"/>
        <v>40439193.43255401</v>
      </c>
      <c r="AL132" s="28">
        <f t="shared" si="165"/>
        <v>2021959.6716277003</v>
      </c>
      <c r="AM132" s="28">
        <f t="shared" si="166"/>
        <v>2244734.6680574394</v>
      </c>
      <c r="AN132" s="28">
        <f t="shared" si="167"/>
        <v>0</v>
      </c>
      <c r="AO132" s="28">
        <f t="shared" si="168"/>
        <v>0</v>
      </c>
      <c r="AP132" s="28">
        <f t="shared" si="169"/>
        <v>0</v>
      </c>
      <c r="AQ132" s="4">
        <f t="shared" si="170"/>
        <v>40439193.43255401</v>
      </c>
      <c r="AR132" s="24">
        <f t="shared" si="171"/>
        <v>2021959.6716277003</v>
      </c>
      <c r="AS132" s="24">
        <f t="shared" si="172"/>
        <v>2244734.6680574394</v>
      </c>
    </row>
    <row r="133" spans="2:45" ht="12.75">
      <c r="B133" s="56">
        <f t="shared" si="134"/>
        <v>604</v>
      </c>
      <c r="C133" s="23">
        <f t="shared" si="173"/>
        <v>604000000</v>
      </c>
      <c r="D133" s="24">
        <f t="shared" si="132"/>
        <v>-851229.8819737509</v>
      </c>
      <c r="E133" s="24">
        <f t="shared" si="133"/>
        <v>5125000</v>
      </c>
      <c r="F133" s="25">
        <f t="shared" si="130"/>
        <v>563493743.2284201</v>
      </c>
      <c r="G133" s="70">
        <f t="shared" si="131"/>
        <v>0</v>
      </c>
      <c r="H133" s="6">
        <f t="shared" si="135"/>
        <v>0.05</v>
      </c>
      <c r="I133" s="26">
        <f t="shared" si="136"/>
        <v>-0.14437095526227425</v>
      </c>
      <c r="J133" s="30">
        <f t="shared" si="137"/>
        <v>0.296330048929624</v>
      </c>
      <c r="K133" s="27">
        <f t="shared" si="138"/>
        <v>490000000</v>
      </c>
      <c r="L133" s="28">
        <f t="shared" si="139"/>
        <v>0</v>
      </c>
      <c r="M133" s="28">
        <f t="shared" si="140"/>
        <v>15000000</v>
      </c>
      <c r="N133" s="28">
        <f t="shared" si="141"/>
        <v>525000</v>
      </c>
      <c r="O133" s="28">
        <f t="shared" si="142"/>
        <v>15000000</v>
      </c>
      <c r="P133" s="28">
        <f t="shared" si="143"/>
        <v>600000</v>
      </c>
      <c r="Q133" s="28">
        <f t="shared" si="144"/>
        <v>40000000</v>
      </c>
      <c r="R133" s="28">
        <f t="shared" si="145"/>
        <v>1800000</v>
      </c>
      <c r="S133" s="28">
        <f t="shared" si="146"/>
        <v>3493743.2284201384</v>
      </c>
      <c r="T133" s="28">
        <f t="shared" si="147"/>
        <v>174687.16142100692</v>
      </c>
      <c r="U133" s="28">
        <f t="shared" si="148"/>
        <v>0</v>
      </c>
      <c r="V133" s="28">
        <f t="shared" si="149"/>
        <v>0</v>
      </c>
      <c r="W133" s="4">
        <f t="shared" si="150"/>
        <v>563493743.2284201</v>
      </c>
      <c r="X133" s="24">
        <f t="shared" si="151"/>
        <v>3099687.161421007</v>
      </c>
      <c r="Y133" s="27">
        <f t="shared" si="152"/>
        <v>0</v>
      </c>
      <c r="Z133" s="28">
        <f t="shared" si="153"/>
        <v>0</v>
      </c>
      <c r="AA133" s="28">
        <f t="shared" si="154"/>
        <v>0</v>
      </c>
      <c r="AB133" s="28">
        <f t="shared" si="155"/>
        <v>0</v>
      </c>
      <c r="AC133" s="28">
        <f t="shared" si="156"/>
        <v>0</v>
      </c>
      <c r="AD133" s="28">
        <f t="shared" si="157"/>
        <v>0</v>
      </c>
      <c r="AE133" s="28">
        <f t="shared" si="158"/>
        <v>0</v>
      </c>
      <c r="AF133" s="28">
        <f t="shared" si="159"/>
        <v>0</v>
      </c>
      <c r="AG133" s="28">
        <f t="shared" si="160"/>
        <v>0</v>
      </c>
      <c r="AH133" s="28">
        <f t="shared" si="161"/>
        <v>0</v>
      </c>
      <c r="AI133" s="28">
        <f t="shared" si="162"/>
        <v>0</v>
      </c>
      <c r="AJ133" s="28">
        <f t="shared" si="163"/>
        <v>0</v>
      </c>
      <c r="AK133" s="28">
        <f t="shared" si="164"/>
        <v>40506256.77157986</v>
      </c>
      <c r="AL133" s="28">
        <f t="shared" si="165"/>
        <v>2025312.8385789932</v>
      </c>
      <c r="AM133" s="28">
        <f t="shared" si="166"/>
        <v>2248457.279447256</v>
      </c>
      <c r="AN133" s="28">
        <f t="shared" si="167"/>
        <v>0</v>
      </c>
      <c r="AO133" s="28">
        <f t="shared" si="168"/>
        <v>0</v>
      </c>
      <c r="AP133" s="28">
        <f t="shared" si="169"/>
        <v>0</v>
      </c>
      <c r="AQ133" s="4">
        <f t="shared" si="170"/>
        <v>40506256.77157986</v>
      </c>
      <c r="AR133" s="24">
        <f t="shared" si="171"/>
        <v>2025312.8385789932</v>
      </c>
      <c r="AS133" s="24">
        <f t="shared" si="172"/>
        <v>2248457.279447256</v>
      </c>
    </row>
    <row r="134" spans="2:45" ht="12.75">
      <c r="B134" s="56">
        <f t="shared" si="134"/>
        <v>605</v>
      </c>
      <c r="C134" s="23">
        <f t="shared" si="173"/>
        <v>605000000</v>
      </c>
      <c r="D134" s="24">
        <f t="shared" si="132"/>
        <v>-894154.1036326536</v>
      </c>
      <c r="E134" s="24">
        <f t="shared" si="133"/>
        <v>5175000</v>
      </c>
      <c r="F134" s="25">
        <f t="shared" si="130"/>
        <v>564426679.8893944</v>
      </c>
      <c r="G134" s="70">
        <f t="shared" si="131"/>
        <v>0</v>
      </c>
      <c r="H134" s="6">
        <f t="shared" si="135"/>
        <v>0.05</v>
      </c>
      <c r="I134" s="26">
        <f t="shared" si="136"/>
        <v>-0.14437095526227425</v>
      </c>
      <c r="J134" s="30">
        <f t="shared" si="137"/>
        <v>0.296330048929624</v>
      </c>
      <c r="K134" s="27">
        <f t="shared" si="138"/>
        <v>490000000</v>
      </c>
      <c r="L134" s="28">
        <f t="shared" si="139"/>
        <v>0</v>
      </c>
      <c r="M134" s="28">
        <f t="shared" si="140"/>
        <v>15000000</v>
      </c>
      <c r="N134" s="28">
        <f t="shared" si="141"/>
        <v>525000</v>
      </c>
      <c r="O134" s="28">
        <f t="shared" si="142"/>
        <v>15000000</v>
      </c>
      <c r="P134" s="28">
        <f t="shared" si="143"/>
        <v>600000</v>
      </c>
      <c r="Q134" s="28">
        <f t="shared" si="144"/>
        <v>40000000</v>
      </c>
      <c r="R134" s="28">
        <f t="shared" si="145"/>
        <v>1800000</v>
      </c>
      <c r="S134" s="28">
        <f t="shared" si="146"/>
        <v>4426679.8893944025</v>
      </c>
      <c r="T134" s="28">
        <f t="shared" si="147"/>
        <v>221333.99446972014</v>
      </c>
      <c r="U134" s="28">
        <f t="shared" si="148"/>
        <v>0</v>
      </c>
      <c r="V134" s="28">
        <f t="shared" si="149"/>
        <v>0</v>
      </c>
      <c r="W134" s="4">
        <f t="shared" si="150"/>
        <v>564426679.8893944</v>
      </c>
      <c r="X134" s="24">
        <f t="shared" si="151"/>
        <v>3146333.99446972</v>
      </c>
      <c r="Y134" s="27">
        <f t="shared" si="152"/>
        <v>0</v>
      </c>
      <c r="Z134" s="28">
        <f t="shared" si="153"/>
        <v>0</v>
      </c>
      <c r="AA134" s="28">
        <f t="shared" si="154"/>
        <v>0</v>
      </c>
      <c r="AB134" s="28">
        <f t="shared" si="155"/>
        <v>0</v>
      </c>
      <c r="AC134" s="28">
        <f t="shared" si="156"/>
        <v>0</v>
      </c>
      <c r="AD134" s="28">
        <f t="shared" si="157"/>
        <v>0</v>
      </c>
      <c r="AE134" s="28">
        <f t="shared" si="158"/>
        <v>0</v>
      </c>
      <c r="AF134" s="28">
        <f t="shared" si="159"/>
        <v>0</v>
      </c>
      <c r="AG134" s="28">
        <f t="shared" si="160"/>
        <v>0</v>
      </c>
      <c r="AH134" s="28">
        <f t="shared" si="161"/>
        <v>0</v>
      </c>
      <c r="AI134" s="28">
        <f t="shared" si="162"/>
        <v>0</v>
      </c>
      <c r="AJ134" s="28">
        <f t="shared" si="163"/>
        <v>0</v>
      </c>
      <c r="AK134" s="28">
        <f t="shared" si="164"/>
        <v>40573320.1106056</v>
      </c>
      <c r="AL134" s="28">
        <f t="shared" si="165"/>
        <v>2028666.00553028</v>
      </c>
      <c r="AM134" s="28">
        <f t="shared" si="166"/>
        <v>2252179.8908370663</v>
      </c>
      <c r="AN134" s="28">
        <f t="shared" si="167"/>
        <v>0</v>
      </c>
      <c r="AO134" s="28">
        <f t="shared" si="168"/>
        <v>0</v>
      </c>
      <c r="AP134" s="28">
        <f t="shared" si="169"/>
        <v>0</v>
      </c>
      <c r="AQ134" s="4">
        <f t="shared" si="170"/>
        <v>40573320.1106056</v>
      </c>
      <c r="AR134" s="24">
        <f t="shared" si="171"/>
        <v>2028666.00553028</v>
      </c>
      <c r="AS134" s="24">
        <f t="shared" si="172"/>
        <v>2252179.8908370663</v>
      </c>
    </row>
    <row r="135" spans="2:45" ht="12.75">
      <c r="B135" s="56">
        <f t="shared" si="134"/>
        <v>606</v>
      </c>
      <c r="C135" s="23">
        <f t="shared" si="173"/>
        <v>606000000</v>
      </c>
      <c r="D135" s="24">
        <f t="shared" si="132"/>
        <v>-937078.3252915442</v>
      </c>
      <c r="E135" s="24">
        <f t="shared" si="133"/>
        <v>5225000</v>
      </c>
      <c r="F135" s="25">
        <f t="shared" si="130"/>
        <v>565359616.5503685</v>
      </c>
      <c r="G135" s="70">
        <f t="shared" si="131"/>
        <v>0</v>
      </c>
      <c r="H135" s="6">
        <f t="shared" si="135"/>
        <v>0.05</v>
      </c>
      <c r="I135" s="26">
        <f t="shared" si="136"/>
        <v>-0.14437095526227425</v>
      </c>
      <c r="J135" s="30">
        <f t="shared" si="137"/>
        <v>0.296330048929624</v>
      </c>
      <c r="K135" s="27">
        <f t="shared" si="138"/>
        <v>490000000</v>
      </c>
      <c r="L135" s="28">
        <f t="shared" si="139"/>
        <v>0</v>
      </c>
      <c r="M135" s="28">
        <f t="shared" si="140"/>
        <v>15000000</v>
      </c>
      <c r="N135" s="28">
        <f t="shared" si="141"/>
        <v>525000</v>
      </c>
      <c r="O135" s="28">
        <f t="shared" si="142"/>
        <v>15000000</v>
      </c>
      <c r="P135" s="28">
        <f t="shared" si="143"/>
        <v>600000</v>
      </c>
      <c r="Q135" s="28">
        <f t="shared" si="144"/>
        <v>40000000</v>
      </c>
      <c r="R135" s="28">
        <f t="shared" si="145"/>
        <v>1800000</v>
      </c>
      <c r="S135" s="28">
        <f t="shared" si="146"/>
        <v>5359616.550368547</v>
      </c>
      <c r="T135" s="28">
        <f t="shared" si="147"/>
        <v>267980.8275184274</v>
      </c>
      <c r="U135" s="28">
        <f t="shared" si="148"/>
        <v>0</v>
      </c>
      <c r="V135" s="28">
        <f t="shared" si="149"/>
        <v>0</v>
      </c>
      <c r="W135" s="4">
        <f t="shared" si="150"/>
        <v>565359616.5503685</v>
      </c>
      <c r="X135" s="24">
        <f t="shared" si="151"/>
        <v>3192980.8275184273</v>
      </c>
      <c r="Y135" s="27">
        <f t="shared" si="152"/>
        <v>0</v>
      </c>
      <c r="Z135" s="28">
        <f t="shared" si="153"/>
        <v>0</v>
      </c>
      <c r="AA135" s="28">
        <f t="shared" si="154"/>
        <v>0</v>
      </c>
      <c r="AB135" s="28">
        <f t="shared" si="155"/>
        <v>0</v>
      </c>
      <c r="AC135" s="28">
        <f t="shared" si="156"/>
        <v>0</v>
      </c>
      <c r="AD135" s="28">
        <f t="shared" si="157"/>
        <v>0</v>
      </c>
      <c r="AE135" s="28">
        <f t="shared" si="158"/>
        <v>0</v>
      </c>
      <c r="AF135" s="28">
        <f t="shared" si="159"/>
        <v>0</v>
      </c>
      <c r="AG135" s="28">
        <f t="shared" si="160"/>
        <v>0</v>
      </c>
      <c r="AH135" s="28">
        <f t="shared" si="161"/>
        <v>0</v>
      </c>
      <c r="AI135" s="28">
        <f t="shared" si="162"/>
        <v>0</v>
      </c>
      <c r="AJ135" s="28">
        <f t="shared" si="163"/>
        <v>0</v>
      </c>
      <c r="AK135" s="28">
        <f t="shared" si="164"/>
        <v>40640383.44963145</v>
      </c>
      <c r="AL135" s="28">
        <f t="shared" si="165"/>
        <v>2032019.1724815727</v>
      </c>
      <c r="AM135" s="28">
        <f t="shared" si="166"/>
        <v>2255902.502226883</v>
      </c>
      <c r="AN135" s="28">
        <f t="shared" si="167"/>
        <v>0</v>
      </c>
      <c r="AO135" s="28">
        <f t="shared" si="168"/>
        <v>0</v>
      </c>
      <c r="AP135" s="28">
        <f t="shared" si="169"/>
        <v>0</v>
      </c>
      <c r="AQ135" s="4">
        <f t="shared" si="170"/>
        <v>40640383.44963145</v>
      </c>
      <c r="AR135" s="24">
        <f t="shared" si="171"/>
        <v>2032019.1724815727</v>
      </c>
      <c r="AS135" s="24">
        <f t="shared" si="172"/>
        <v>2255902.502226883</v>
      </c>
    </row>
    <row r="136" spans="2:45" ht="12.75">
      <c r="B136" s="56">
        <f t="shared" si="134"/>
        <v>607</v>
      </c>
      <c r="C136" s="23">
        <f t="shared" si="173"/>
        <v>607000000</v>
      </c>
      <c r="D136" s="24">
        <f t="shared" si="132"/>
        <v>-980002.5469504478</v>
      </c>
      <c r="E136" s="24">
        <f t="shared" si="133"/>
        <v>5275000</v>
      </c>
      <c r="F136" s="25">
        <f t="shared" si="130"/>
        <v>566292553.2113428</v>
      </c>
      <c r="G136" s="70">
        <f t="shared" si="131"/>
        <v>0</v>
      </c>
      <c r="H136" s="6">
        <f t="shared" si="135"/>
        <v>0.05</v>
      </c>
      <c r="I136" s="26">
        <f t="shared" si="136"/>
        <v>-0.14437095526227425</v>
      </c>
      <c r="J136" s="30">
        <f t="shared" si="137"/>
        <v>0.296330048929624</v>
      </c>
      <c r="K136" s="27">
        <f t="shared" si="138"/>
        <v>490000000</v>
      </c>
      <c r="L136" s="28">
        <f t="shared" si="139"/>
        <v>0</v>
      </c>
      <c r="M136" s="28">
        <f t="shared" si="140"/>
        <v>15000000</v>
      </c>
      <c r="N136" s="28">
        <f t="shared" si="141"/>
        <v>525000</v>
      </c>
      <c r="O136" s="28">
        <f t="shared" si="142"/>
        <v>15000000</v>
      </c>
      <c r="P136" s="28">
        <f t="shared" si="143"/>
        <v>600000</v>
      </c>
      <c r="Q136" s="28">
        <f t="shared" si="144"/>
        <v>40000000</v>
      </c>
      <c r="R136" s="28">
        <f t="shared" si="145"/>
        <v>1800000</v>
      </c>
      <c r="S136" s="28">
        <f t="shared" si="146"/>
        <v>6292553.211342812</v>
      </c>
      <c r="T136" s="28">
        <f t="shared" si="147"/>
        <v>314627.6605671406</v>
      </c>
      <c r="U136" s="28">
        <f t="shared" si="148"/>
        <v>0</v>
      </c>
      <c r="V136" s="28">
        <f t="shared" si="149"/>
        <v>0</v>
      </c>
      <c r="W136" s="4">
        <f t="shared" si="150"/>
        <v>566292553.2113428</v>
      </c>
      <c r="X136" s="24">
        <f t="shared" si="151"/>
        <v>3239627.6605671407</v>
      </c>
      <c r="Y136" s="27">
        <f t="shared" si="152"/>
        <v>0</v>
      </c>
      <c r="Z136" s="28">
        <f t="shared" si="153"/>
        <v>0</v>
      </c>
      <c r="AA136" s="28">
        <f t="shared" si="154"/>
        <v>0</v>
      </c>
      <c r="AB136" s="28">
        <f t="shared" si="155"/>
        <v>0</v>
      </c>
      <c r="AC136" s="28">
        <f t="shared" si="156"/>
        <v>0</v>
      </c>
      <c r="AD136" s="28">
        <f t="shared" si="157"/>
        <v>0</v>
      </c>
      <c r="AE136" s="28">
        <f t="shared" si="158"/>
        <v>0</v>
      </c>
      <c r="AF136" s="28">
        <f t="shared" si="159"/>
        <v>0</v>
      </c>
      <c r="AG136" s="28">
        <f t="shared" si="160"/>
        <v>0</v>
      </c>
      <c r="AH136" s="28">
        <f t="shared" si="161"/>
        <v>0</v>
      </c>
      <c r="AI136" s="28">
        <f t="shared" si="162"/>
        <v>0</v>
      </c>
      <c r="AJ136" s="28">
        <f t="shared" si="163"/>
        <v>0</v>
      </c>
      <c r="AK136" s="28">
        <f t="shared" si="164"/>
        <v>40707446.78865719</v>
      </c>
      <c r="AL136" s="28">
        <f t="shared" si="165"/>
        <v>2035372.3394328596</v>
      </c>
      <c r="AM136" s="28">
        <f t="shared" si="166"/>
        <v>2259625.113616693</v>
      </c>
      <c r="AN136" s="28">
        <f t="shared" si="167"/>
        <v>0</v>
      </c>
      <c r="AO136" s="28">
        <f t="shared" si="168"/>
        <v>0</v>
      </c>
      <c r="AP136" s="28">
        <f t="shared" si="169"/>
        <v>0</v>
      </c>
      <c r="AQ136" s="4">
        <f t="shared" si="170"/>
        <v>40707446.78865719</v>
      </c>
      <c r="AR136" s="24">
        <f t="shared" si="171"/>
        <v>2035372.3394328596</v>
      </c>
      <c r="AS136" s="24">
        <f t="shared" si="172"/>
        <v>2259625.113616693</v>
      </c>
    </row>
    <row r="137" spans="2:45" ht="12.75">
      <c r="B137" s="56">
        <f t="shared" si="134"/>
        <v>608</v>
      </c>
      <c r="C137" s="23">
        <f t="shared" si="173"/>
        <v>608000000</v>
      </c>
      <c r="D137" s="24">
        <f t="shared" si="132"/>
        <v>-1022926.7686093505</v>
      </c>
      <c r="E137" s="24">
        <f t="shared" si="133"/>
        <v>5325000</v>
      </c>
      <c r="F137" s="25">
        <f t="shared" si="130"/>
        <v>567225489.8723171</v>
      </c>
      <c r="G137" s="70">
        <f t="shared" si="131"/>
        <v>0</v>
      </c>
      <c r="H137" s="6">
        <f t="shared" si="135"/>
        <v>0.05</v>
      </c>
      <c r="I137" s="26">
        <f t="shared" si="136"/>
        <v>-0.14437095526227425</v>
      </c>
      <c r="J137" s="30">
        <f t="shared" si="137"/>
        <v>0.296330048929624</v>
      </c>
      <c r="K137" s="27">
        <f t="shared" si="138"/>
        <v>490000000</v>
      </c>
      <c r="L137" s="28">
        <f t="shared" si="139"/>
        <v>0</v>
      </c>
      <c r="M137" s="28">
        <f t="shared" si="140"/>
        <v>15000000</v>
      </c>
      <c r="N137" s="28">
        <f t="shared" si="141"/>
        <v>525000</v>
      </c>
      <c r="O137" s="28">
        <f t="shared" si="142"/>
        <v>15000000</v>
      </c>
      <c r="P137" s="28">
        <f t="shared" si="143"/>
        <v>600000</v>
      </c>
      <c r="Q137" s="28">
        <f t="shared" si="144"/>
        <v>40000000</v>
      </c>
      <c r="R137" s="28">
        <f t="shared" si="145"/>
        <v>1800000</v>
      </c>
      <c r="S137" s="28">
        <f t="shared" si="146"/>
        <v>7225489.872317076</v>
      </c>
      <c r="T137" s="28">
        <f t="shared" si="147"/>
        <v>361274.49361585383</v>
      </c>
      <c r="U137" s="28">
        <f t="shared" si="148"/>
        <v>0</v>
      </c>
      <c r="V137" s="28">
        <f t="shared" si="149"/>
        <v>0</v>
      </c>
      <c r="W137" s="4">
        <f t="shared" si="150"/>
        <v>567225489.8723171</v>
      </c>
      <c r="X137" s="24">
        <f t="shared" si="151"/>
        <v>3286274.4936158536</v>
      </c>
      <c r="Y137" s="27">
        <f t="shared" si="152"/>
        <v>0</v>
      </c>
      <c r="Z137" s="28">
        <f t="shared" si="153"/>
        <v>0</v>
      </c>
      <c r="AA137" s="28">
        <f t="shared" si="154"/>
        <v>0</v>
      </c>
      <c r="AB137" s="28">
        <f t="shared" si="155"/>
        <v>0</v>
      </c>
      <c r="AC137" s="28">
        <f t="shared" si="156"/>
        <v>0</v>
      </c>
      <c r="AD137" s="28">
        <f t="shared" si="157"/>
        <v>0</v>
      </c>
      <c r="AE137" s="28">
        <f t="shared" si="158"/>
        <v>0</v>
      </c>
      <c r="AF137" s="28">
        <f t="shared" si="159"/>
        <v>0</v>
      </c>
      <c r="AG137" s="28">
        <f t="shared" si="160"/>
        <v>0</v>
      </c>
      <c r="AH137" s="28">
        <f t="shared" si="161"/>
        <v>0</v>
      </c>
      <c r="AI137" s="28">
        <f t="shared" si="162"/>
        <v>0</v>
      </c>
      <c r="AJ137" s="28">
        <f t="shared" si="163"/>
        <v>0</v>
      </c>
      <c r="AK137" s="28">
        <f t="shared" si="164"/>
        <v>40774510.127682924</v>
      </c>
      <c r="AL137" s="28">
        <f t="shared" si="165"/>
        <v>2038725.5063841464</v>
      </c>
      <c r="AM137" s="28">
        <f t="shared" si="166"/>
        <v>2263347.725006503</v>
      </c>
      <c r="AN137" s="28">
        <f t="shared" si="167"/>
        <v>0</v>
      </c>
      <c r="AO137" s="28">
        <f t="shared" si="168"/>
        <v>0</v>
      </c>
      <c r="AP137" s="28">
        <f t="shared" si="169"/>
        <v>0</v>
      </c>
      <c r="AQ137" s="4">
        <f t="shared" si="170"/>
        <v>40774510.127682924</v>
      </c>
      <c r="AR137" s="24">
        <f t="shared" si="171"/>
        <v>2038725.5063841464</v>
      </c>
      <c r="AS137" s="24">
        <f t="shared" si="172"/>
        <v>2263347.725006503</v>
      </c>
    </row>
    <row r="138" spans="2:45" ht="12.75">
      <c r="B138" s="56">
        <f t="shared" si="134"/>
        <v>609</v>
      </c>
      <c r="C138" s="23">
        <f t="shared" si="173"/>
        <v>609000000</v>
      </c>
      <c r="D138" s="24">
        <f t="shared" si="132"/>
        <v>-1065850.9902682537</v>
      </c>
      <c r="E138" s="24">
        <f t="shared" si="133"/>
        <v>5375000</v>
      </c>
      <c r="F138" s="25">
        <f t="shared" si="130"/>
        <v>568158426.5332913</v>
      </c>
      <c r="G138" s="70">
        <f t="shared" si="131"/>
        <v>0</v>
      </c>
      <c r="H138" s="6">
        <f t="shared" si="135"/>
        <v>0.05</v>
      </c>
      <c r="I138" s="26">
        <f t="shared" si="136"/>
        <v>-0.14437095526227425</v>
      </c>
      <c r="J138" s="30">
        <f t="shared" si="137"/>
        <v>0.296330048929624</v>
      </c>
      <c r="K138" s="27">
        <f t="shared" si="138"/>
        <v>490000000</v>
      </c>
      <c r="L138" s="28">
        <f t="shared" si="139"/>
        <v>0</v>
      </c>
      <c r="M138" s="28">
        <f t="shared" si="140"/>
        <v>15000000</v>
      </c>
      <c r="N138" s="28">
        <f t="shared" si="141"/>
        <v>525000</v>
      </c>
      <c r="O138" s="28">
        <f t="shared" si="142"/>
        <v>15000000</v>
      </c>
      <c r="P138" s="28">
        <f t="shared" si="143"/>
        <v>600000</v>
      </c>
      <c r="Q138" s="28">
        <f t="shared" si="144"/>
        <v>40000000</v>
      </c>
      <c r="R138" s="28">
        <f t="shared" si="145"/>
        <v>1800000</v>
      </c>
      <c r="S138" s="28">
        <f t="shared" si="146"/>
        <v>8158426.53329134</v>
      </c>
      <c r="T138" s="28">
        <f t="shared" si="147"/>
        <v>407921.326664567</v>
      </c>
      <c r="U138" s="28">
        <f t="shared" si="148"/>
        <v>0</v>
      </c>
      <c r="V138" s="28">
        <f t="shared" si="149"/>
        <v>0</v>
      </c>
      <c r="W138" s="4">
        <f t="shared" si="150"/>
        <v>568158426.5332913</v>
      </c>
      <c r="X138" s="24">
        <f t="shared" si="151"/>
        <v>3332921.326664567</v>
      </c>
      <c r="Y138" s="27">
        <f t="shared" si="152"/>
        <v>0</v>
      </c>
      <c r="Z138" s="28">
        <f t="shared" si="153"/>
        <v>0</v>
      </c>
      <c r="AA138" s="28">
        <f t="shared" si="154"/>
        <v>0</v>
      </c>
      <c r="AB138" s="28">
        <f t="shared" si="155"/>
        <v>0</v>
      </c>
      <c r="AC138" s="28">
        <f t="shared" si="156"/>
        <v>0</v>
      </c>
      <c r="AD138" s="28">
        <f t="shared" si="157"/>
        <v>0</v>
      </c>
      <c r="AE138" s="28">
        <f t="shared" si="158"/>
        <v>0</v>
      </c>
      <c r="AF138" s="28">
        <f t="shared" si="159"/>
        <v>0</v>
      </c>
      <c r="AG138" s="28">
        <f t="shared" si="160"/>
        <v>0</v>
      </c>
      <c r="AH138" s="28">
        <f t="shared" si="161"/>
        <v>0</v>
      </c>
      <c r="AI138" s="28">
        <f t="shared" si="162"/>
        <v>0</v>
      </c>
      <c r="AJ138" s="28">
        <f t="shared" si="163"/>
        <v>0</v>
      </c>
      <c r="AK138" s="28">
        <f t="shared" si="164"/>
        <v>40841573.46670866</v>
      </c>
      <c r="AL138" s="28">
        <f t="shared" si="165"/>
        <v>2042078.673335433</v>
      </c>
      <c r="AM138" s="28">
        <f t="shared" si="166"/>
        <v>2267070.3363963133</v>
      </c>
      <c r="AN138" s="28">
        <f t="shared" si="167"/>
        <v>0</v>
      </c>
      <c r="AO138" s="28">
        <f t="shared" si="168"/>
        <v>0</v>
      </c>
      <c r="AP138" s="28">
        <f t="shared" si="169"/>
        <v>0</v>
      </c>
      <c r="AQ138" s="4">
        <f t="shared" si="170"/>
        <v>40841573.46670866</v>
      </c>
      <c r="AR138" s="24">
        <f t="shared" si="171"/>
        <v>2042078.673335433</v>
      </c>
      <c r="AS138" s="24">
        <f t="shared" si="172"/>
        <v>2267070.3363963133</v>
      </c>
    </row>
    <row r="139" spans="2:45" ht="12.75">
      <c r="B139" s="56">
        <f t="shared" si="134"/>
        <v>610</v>
      </c>
      <c r="C139" s="23">
        <f t="shared" si="173"/>
        <v>610000000</v>
      </c>
      <c r="D139" s="24">
        <f t="shared" si="132"/>
        <v>-1108775.2119271443</v>
      </c>
      <c r="E139" s="24">
        <f t="shared" si="133"/>
        <v>5425000</v>
      </c>
      <c r="F139" s="25">
        <f t="shared" si="130"/>
        <v>569091363.1942655</v>
      </c>
      <c r="G139" s="70">
        <f t="shared" si="131"/>
        <v>0</v>
      </c>
      <c r="H139" s="6">
        <f t="shared" si="135"/>
        <v>0.05</v>
      </c>
      <c r="I139" s="26">
        <f t="shared" si="136"/>
        <v>-0.14437095526227425</v>
      </c>
      <c r="J139" s="30">
        <f t="shared" si="137"/>
        <v>0.296330048929624</v>
      </c>
      <c r="K139" s="27">
        <f t="shared" si="138"/>
        <v>490000000</v>
      </c>
      <c r="L139" s="28">
        <f t="shared" si="139"/>
        <v>0</v>
      </c>
      <c r="M139" s="28">
        <f t="shared" si="140"/>
        <v>15000000</v>
      </c>
      <c r="N139" s="28">
        <f t="shared" si="141"/>
        <v>525000</v>
      </c>
      <c r="O139" s="28">
        <f t="shared" si="142"/>
        <v>15000000</v>
      </c>
      <c r="P139" s="28">
        <f t="shared" si="143"/>
        <v>600000</v>
      </c>
      <c r="Q139" s="28">
        <f t="shared" si="144"/>
        <v>40000000</v>
      </c>
      <c r="R139" s="28">
        <f t="shared" si="145"/>
        <v>1800000</v>
      </c>
      <c r="S139" s="28">
        <f t="shared" si="146"/>
        <v>9091363.194265485</v>
      </c>
      <c r="T139" s="28">
        <f t="shared" si="147"/>
        <v>454568.1597132743</v>
      </c>
      <c r="U139" s="28">
        <f t="shared" si="148"/>
        <v>0</v>
      </c>
      <c r="V139" s="28">
        <f t="shared" si="149"/>
        <v>0</v>
      </c>
      <c r="W139" s="4">
        <f t="shared" si="150"/>
        <v>569091363.1942655</v>
      </c>
      <c r="X139" s="24">
        <f t="shared" si="151"/>
        <v>3379568.1597132743</v>
      </c>
      <c r="Y139" s="27">
        <f t="shared" si="152"/>
        <v>0</v>
      </c>
      <c r="Z139" s="28">
        <f t="shared" si="153"/>
        <v>0</v>
      </c>
      <c r="AA139" s="28">
        <f t="shared" si="154"/>
        <v>0</v>
      </c>
      <c r="AB139" s="28">
        <f t="shared" si="155"/>
        <v>0</v>
      </c>
      <c r="AC139" s="28">
        <f t="shared" si="156"/>
        <v>0</v>
      </c>
      <c r="AD139" s="28">
        <f t="shared" si="157"/>
        <v>0</v>
      </c>
      <c r="AE139" s="28">
        <f t="shared" si="158"/>
        <v>0</v>
      </c>
      <c r="AF139" s="28">
        <f t="shared" si="159"/>
        <v>0</v>
      </c>
      <c r="AG139" s="28">
        <f t="shared" si="160"/>
        <v>0</v>
      </c>
      <c r="AH139" s="28">
        <f t="shared" si="161"/>
        <v>0</v>
      </c>
      <c r="AI139" s="28">
        <f t="shared" si="162"/>
        <v>0</v>
      </c>
      <c r="AJ139" s="28">
        <f t="shared" si="163"/>
        <v>0</v>
      </c>
      <c r="AK139" s="28">
        <f t="shared" si="164"/>
        <v>40908636.805734515</v>
      </c>
      <c r="AL139" s="28">
        <f t="shared" si="165"/>
        <v>2045431.840286726</v>
      </c>
      <c r="AM139" s="28">
        <f t="shared" si="166"/>
        <v>2270792.94778613</v>
      </c>
      <c r="AN139" s="28">
        <f t="shared" si="167"/>
        <v>0</v>
      </c>
      <c r="AO139" s="28">
        <f t="shared" si="168"/>
        <v>0</v>
      </c>
      <c r="AP139" s="28">
        <f t="shared" si="169"/>
        <v>0</v>
      </c>
      <c r="AQ139" s="4">
        <f t="shared" si="170"/>
        <v>40908636.805734515</v>
      </c>
      <c r="AR139" s="24">
        <f t="shared" si="171"/>
        <v>2045431.840286726</v>
      </c>
      <c r="AS139" s="24">
        <f t="shared" si="172"/>
        <v>2270792.94778613</v>
      </c>
    </row>
    <row r="140" spans="2:45" ht="12.75">
      <c r="B140" s="56">
        <f t="shared" si="134"/>
        <v>611</v>
      </c>
      <c r="C140" s="23">
        <f t="shared" si="173"/>
        <v>611000000</v>
      </c>
      <c r="D140" s="24">
        <f t="shared" si="132"/>
        <v>-1151699.433586035</v>
      </c>
      <c r="E140" s="24">
        <f t="shared" si="133"/>
        <v>5475000</v>
      </c>
      <c r="F140" s="25">
        <f t="shared" si="130"/>
        <v>570024299.8552396</v>
      </c>
      <c r="G140" s="70">
        <f t="shared" si="131"/>
        <v>0</v>
      </c>
      <c r="H140" s="6">
        <f t="shared" si="135"/>
        <v>0.05</v>
      </c>
      <c r="I140" s="26">
        <f t="shared" si="136"/>
        <v>-0.14437095526227425</v>
      </c>
      <c r="J140" s="30">
        <f t="shared" si="137"/>
        <v>0.296330048929624</v>
      </c>
      <c r="K140" s="27">
        <f t="shared" si="138"/>
        <v>490000000</v>
      </c>
      <c r="L140" s="28">
        <f t="shared" si="139"/>
        <v>0</v>
      </c>
      <c r="M140" s="28">
        <f t="shared" si="140"/>
        <v>15000000</v>
      </c>
      <c r="N140" s="28">
        <f t="shared" si="141"/>
        <v>525000</v>
      </c>
      <c r="O140" s="28">
        <f t="shared" si="142"/>
        <v>15000000</v>
      </c>
      <c r="P140" s="28">
        <f t="shared" si="143"/>
        <v>600000</v>
      </c>
      <c r="Q140" s="28">
        <f t="shared" si="144"/>
        <v>40000000</v>
      </c>
      <c r="R140" s="28">
        <f t="shared" si="145"/>
        <v>1800000</v>
      </c>
      <c r="S140" s="28">
        <f t="shared" si="146"/>
        <v>10024299.85523963</v>
      </c>
      <c r="T140" s="28">
        <f t="shared" si="147"/>
        <v>501214.9927619815</v>
      </c>
      <c r="U140" s="28">
        <f t="shared" si="148"/>
        <v>0</v>
      </c>
      <c r="V140" s="28">
        <f t="shared" si="149"/>
        <v>0</v>
      </c>
      <c r="W140" s="4">
        <f t="shared" si="150"/>
        <v>570024299.8552396</v>
      </c>
      <c r="X140" s="24">
        <f t="shared" si="151"/>
        <v>3426214.9927619817</v>
      </c>
      <c r="Y140" s="27">
        <f t="shared" si="152"/>
        <v>0</v>
      </c>
      <c r="Z140" s="28">
        <f t="shared" si="153"/>
        <v>0</v>
      </c>
      <c r="AA140" s="28">
        <f t="shared" si="154"/>
        <v>0</v>
      </c>
      <c r="AB140" s="28">
        <f t="shared" si="155"/>
        <v>0</v>
      </c>
      <c r="AC140" s="28">
        <f t="shared" si="156"/>
        <v>0</v>
      </c>
      <c r="AD140" s="28">
        <f t="shared" si="157"/>
        <v>0</v>
      </c>
      <c r="AE140" s="28">
        <f t="shared" si="158"/>
        <v>0</v>
      </c>
      <c r="AF140" s="28">
        <f t="shared" si="159"/>
        <v>0</v>
      </c>
      <c r="AG140" s="28">
        <f t="shared" si="160"/>
        <v>0</v>
      </c>
      <c r="AH140" s="28">
        <f t="shared" si="161"/>
        <v>0</v>
      </c>
      <c r="AI140" s="28">
        <f t="shared" si="162"/>
        <v>0</v>
      </c>
      <c r="AJ140" s="28">
        <f t="shared" si="163"/>
        <v>0</v>
      </c>
      <c r="AK140" s="28">
        <f t="shared" si="164"/>
        <v>40975700.14476037</v>
      </c>
      <c r="AL140" s="28">
        <f t="shared" si="165"/>
        <v>2048785.0072380186</v>
      </c>
      <c r="AM140" s="28">
        <f t="shared" si="166"/>
        <v>2274515.5591759467</v>
      </c>
      <c r="AN140" s="28">
        <f t="shared" si="167"/>
        <v>0</v>
      </c>
      <c r="AO140" s="28">
        <f t="shared" si="168"/>
        <v>0</v>
      </c>
      <c r="AP140" s="28">
        <f t="shared" si="169"/>
        <v>0</v>
      </c>
      <c r="AQ140" s="4">
        <f t="shared" si="170"/>
        <v>40975700.14476037</v>
      </c>
      <c r="AR140" s="24">
        <f t="shared" si="171"/>
        <v>2048785.0072380186</v>
      </c>
      <c r="AS140" s="24">
        <f t="shared" si="172"/>
        <v>2274515.5591759467</v>
      </c>
    </row>
    <row r="141" spans="2:45" ht="12.75">
      <c r="B141" s="56">
        <f t="shared" si="134"/>
        <v>612</v>
      </c>
      <c r="C141" s="23">
        <f t="shared" si="173"/>
        <v>612000000</v>
      </c>
      <c r="D141" s="24">
        <f t="shared" si="132"/>
        <v>-1194623.655244938</v>
      </c>
      <c r="E141" s="24">
        <f t="shared" si="133"/>
        <v>5525000</v>
      </c>
      <c r="F141" s="25">
        <f t="shared" si="130"/>
        <v>570957236.5162139</v>
      </c>
      <c r="G141" s="70">
        <f t="shared" si="131"/>
        <v>0</v>
      </c>
      <c r="H141" s="6">
        <f t="shared" si="135"/>
        <v>0.05</v>
      </c>
      <c r="I141" s="26">
        <f t="shared" si="136"/>
        <v>-0.14437095526227425</v>
      </c>
      <c r="J141" s="30">
        <f t="shared" si="137"/>
        <v>0.296330048929624</v>
      </c>
      <c r="K141" s="27">
        <f t="shared" si="138"/>
        <v>490000000</v>
      </c>
      <c r="L141" s="28">
        <f t="shared" si="139"/>
        <v>0</v>
      </c>
      <c r="M141" s="28">
        <f t="shared" si="140"/>
        <v>15000000</v>
      </c>
      <c r="N141" s="28">
        <f t="shared" si="141"/>
        <v>525000</v>
      </c>
      <c r="O141" s="28">
        <f t="shared" si="142"/>
        <v>15000000</v>
      </c>
      <c r="P141" s="28">
        <f t="shared" si="143"/>
        <v>600000</v>
      </c>
      <c r="Q141" s="28">
        <f t="shared" si="144"/>
        <v>40000000</v>
      </c>
      <c r="R141" s="28">
        <f t="shared" si="145"/>
        <v>1800000</v>
      </c>
      <c r="S141" s="28">
        <f t="shared" si="146"/>
        <v>10957236.516213894</v>
      </c>
      <c r="T141" s="28">
        <f t="shared" si="147"/>
        <v>547861.8258106947</v>
      </c>
      <c r="U141" s="28">
        <f t="shared" si="148"/>
        <v>0</v>
      </c>
      <c r="V141" s="28">
        <f t="shared" si="149"/>
        <v>0</v>
      </c>
      <c r="W141" s="4">
        <f t="shared" si="150"/>
        <v>570957236.5162139</v>
      </c>
      <c r="X141" s="24">
        <f t="shared" si="151"/>
        <v>3472861.8258106946</v>
      </c>
      <c r="Y141" s="27">
        <f t="shared" si="152"/>
        <v>0</v>
      </c>
      <c r="Z141" s="28">
        <f t="shared" si="153"/>
        <v>0</v>
      </c>
      <c r="AA141" s="28">
        <f t="shared" si="154"/>
        <v>0</v>
      </c>
      <c r="AB141" s="28">
        <f t="shared" si="155"/>
        <v>0</v>
      </c>
      <c r="AC141" s="28">
        <f t="shared" si="156"/>
        <v>0</v>
      </c>
      <c r="AD141" s="28">
        <f t="shared" si="157"/>
        <v>0</v>
      </c>
      <c r="AE141" s="28">
        <f t="shared" si="158"/>
        <v>0</v>
      </c>
      <c r="AF141" s="28">
        <f t="shared" si="159"/>
        <v>0</v>
      </c>
      <c r="AG141" s="28">
        <f t="shared" si="160"/>
        <v>0</v>
      </c>
      <c r="AH141" s="28">
        <f t="shared" si="161"/>
        <v>0</v>
      </c>
      <c r="AI141" s="28">
        <f t="shared" si="162"/>
        <v>0</v>
      </c>
      <c r="AJ141" s="28">
        <f t="shared" si="163"/>
        <v>0</v>
      </c>
      <c r="AK141" s="28">
        <f t="shared" si="164"/>
        <v>41042763.483786106</v>
      </c>
      <c r="AL141" s="28">
        <f t="shared" si="165"/>
        <v>2052138.1741893054</v>
      </c>
      <c r="AM141" s="28">
        <f t="shared" si="166"/>
        <v>2278238.1705657565</v>
      </c>
      <c r="AN141" s="28">
        <f t="shared" si="167"/>
        <v>0</v>
      </c>
      <c r="AO141" s="28">
        <f t="shared" si="168"/>
        <v>0</v>
      </c>
      <c r="AP141" s="28">
        <f t="shared" si="169"/>
        <v>0</v>
      </c>
      <c r="AQ141" s="4">
        <f t="shared" si="170"/>
        <v>41042763.483786106</v>
      </c>
      <c r="AR141" s="24">
        <f t="shared" si="171"/>
        <v>2052138.1741893054</v>
      </c>
      <c r="AS141" s="24">
        <f t="shared" si="172"/>
        <v>2278238.1705657565</v>
      </c>
    </row>
    <row r="142" spans="2:45" ht="12.75">
      <c r="B142" s="56">
        <f t="shared" si="134"/>
        <v>613</v>
      </c>
      <c r="C142" s="23">
        <f t="shared" si="173"/>
        <v>613000000</v>
      </c>
      <c r="D142" s="24">
        <f t="shared" si="132"/>
        <v>-1237547.8769038287</v>
      </c>
      <c r="E142" s="24">
        <f t="shared" si="133"/>
        <v>5575000</v>
      </c>
      <c r="F142" s="25">
        <f t="shared" si="130"/>
        <v>571890173.177188</v>
      </c>
      <c r="G142" s="70">
        <f t="shared" si="131"/>
        <v>0</v>
      </c>
      <c r="H142" s="6">
        <f t="shared" si="135"/>
        <v>0.05</v>
      </c>
      <c r="I142" s="26">
        <f t="shared" si="136"/>
        <v>-0.14437095526227425</v>
      </c>
      <c r="J142" s="30">
        <f t="shared" si="137"/>
        <v>0.296330048929624</v>
      </c>
      <c r="K142" s="27">
        <f t="shared" si="138"/>
        <v>490000000</v>
      </c>
      <c r="L142" s="28">
        <f t="shared" si="139"/>
        <v>0</v>
      </c>
      <c r="M142" s="28">
        <f t="shared" si="140"/>
        <v>15000000</v>
      </c>
      <c r="N142" s="28">
        <f t="shared" si="141"/>
        <v>525000</v>
      </c>
      <c r="O142" s="28">
        <f t="shared" si="142"/>
        <v>15000000</v>
      </c>
      <c r="P142" s="28">
        <f t="shared" si="143"/>
        <v>600000</v>
      </c>
      <c r="Q142" s="28">
        <f t="shared" si="144"/>
        <v>40000000</v>
      </c>
      <c r="R142" s="28">
        <f t="shared" si="145"/>
        <v>1800000</v>
      </c>
      <c r="S142" s="28">
        <f t="shared" si="146"/>
        <v>11890173.177188039</v>
      </c>
      <c r="T142" s="28">
        <f t="shared" si="147"/>
        <v>594508.6588594019</v>
      </c>
      <c r="U142" s="28">
        <f t="shared" si="148"/>
        <v>0</v>
      </c>
      <c r="V142" s="28">
        <f t="shared" si="149"/>
        <v>0</v>
      </c>
      <c r="W142" s="4">
        <f t="shared" si="150"/>
        <v>571890173.177188</v>
      </c>
      <c r="X142" s="24">
        <f t="shared" si="151"/>
        <v>3519508.658859402</v>
      </c>
      <c r="Y142" s="27">
        <f t="shared" si="152"/>
        <v>0</v>
      </c>
      <c r="Z142" s="28">
        <f t="shared" si="153"/>
        <v>0</v>
      </c>
      <c r="AA142" s="28">
        <f t="shared" si="154"/>
        <v>0</v>
      </c>
      <c r="AB142" s="28">
        <f t="shared" si="155"/>
        <v>0</v>
      </c>
      <c r="AC142" s="28">
        <f t="shared" si="156"/>
        <v>0</v>
      </c>
      <c r="AD142" s="28">
        <f t="shared" si="157"/>
        <v>0</v>
      </c>
      <c r="AE142" s="28">
        <f t="shared" si="158"/>
        <v>0</v>
      </c>
      <c r="AF142" s="28">
        <f t="shared" si="159"/>
        <v>0</v>
      </c>
      <c r="AG142" s="28">
        <f t="shared" si="160"/>
        <v>0</v>
      </c>
      <c r="AH142" s="28">
        <f t="shared" si="161"/>
        <v>0</v>
      </c>
      <c r="AI142" s="28">
        <f t="shared" si="162"/>
        <v>0</v>
      </c>
      <c r="AJ142" s="28">
        <f t="shared" si="163"/>
        <v>0</v>
      </c>
      <c r="AK142" s="28">
        <f t="shared" si="164"/>
        <v>41109826.82281196</v>
      </c>
      <c r="AL142" s="28">
        <f t="shared" si="165"/>
        <v>2055491.341140598</v>
      </c>
      <c r="AM142" s="28">
        <f t="shared" si="166"/>
        <v>2281960.7819555732</v>
      </c>
      <c r="AN142" s="28">
        <f t="shared" si="167"/>
        <v>0</v>
      </c>
      <c r="AO142" s="28">
        <f t="shared" si="168"/>
        <v>0</v>
      </c>
      <c r="AP142" s="28">
        <f t="shared" si="169"/>
        <v>0</v>
      </c>
      <c r="AQ142" s="4">
        <f t="shared" si="170"/>
        <v>41109826.82281196</v>
      </c>
      <c r="AR142" s="24">
        <f t="shared" si="171"/>
        <v>2055491.341140598</v>
      </c>
      <c r="AS142" s="24">
        <f t="shared" si="172"/>
        <v>2281960.7819555732</v>
      </c>
    </row>
    <row r="143" spans="2:45" ht="12.75">
      <c r="B143" s="56">
        <f t="shared" si="134"/>
        <v>614</v>
      </c>
      <c r="C143" s="23">
        <f t="shared" si="173"/>
        <v>614000000</v>
      </c>
      <c r="D143" s="24">
        <f t="shared" si="132"/>
        <v>-1280472.0985627319</v>
      </c>
      <c r="E143" s="24">
        <f t="shared" si="133"/>
        <v>5625000</v>
      </c>
      <c r="F143" s="25">
        <f t="shared" si="130"/>
        <v>572823109.8381623</v>
      </c>
      <c r="G143" s="70">
        <f t="shared" si="131"/>
        <v>0</v>
      </c>
      <c r="H143" s="6">
        <f t="shared" si="135"/>
        <v>0.05</v>
      </c>
      <c r="I143" s="26">
        <f t="shared" si="136"/>
        <v>-0.14437095526227425</v>
      </c>
      <c r="J143" s="30">
        <f t="shared" si="137"/>
        <v>0.296330048929624</v>
      </c>
      <c r="K143" s="27">
        <f t="shared" si="138"/>
        <v>490000000</v>
      </c>
      <c r="L143" s="28">
        <f t="shared" si="139"/>
        <v>0</v>
      </c>
      <c r="M143" s="28">
        <f t="shared" si="140"/>
        <v>15000000</v>
      </c>
      <c r="N143" s="28">
        <f t="shared" si="141"/>
        <v>525000</v>
      </c>
      <c r="O143" s="28">
        <f t="shared" si="142"/>
        <v>15000000</v>
      </c>
      <c r="P143" s="28">
        <f t="shared" si="143"/>
        <v>600000</v>
      </c>
      <c r="Q143" s="28">
        <f t="shared" si="144"/>
        <v>40000000</v>
      </c>
      <c r="R143" s="28">
        <f t="shared" si="145"/>
        <v>1800000</v>
      </c>
      <c r="S143" s="28">
        <f t="shared" si="146"/>
        <v>12823109.838162303</v>
      </c>
      <c r="T143" s="28">
        <f t="shared" si="147"/>
        <v>641155.4919081152</v>
      </c>
      <c r="U143" s="28">
        <f t="shared" si="148"/>
        <v>0</v>
      </c>
      <c r="V143" s="28">
        <f t="shared" si="149"/>
        <v>0</v>
      </c>
      <c r="W143" s="4">
        <f t="shared" si="150"/>
        <v>572823109.8381623</v>
      </c>
      <c r="X143" s="24">
        <f t="shared" si="151"/>
        <v>3566155.4919081153</v>
      </c>
      <c r="Y143" s="27">
        <f t="shared" si="152"/>
        <v>0</v>
      </c>
      <c r="Z143" s="28">
        <f t="shared" si="153"/>
        <v>0</v>
      </c>
      <c r="AA143" s="28">
        <f t="shared" si="154"/>
        <v>0</v>
      </c>
      <c r="AB143" s="28">
        <f t="shared" si="155"/>
        <v>0</v>
      </c>
      <c r="AC143" s="28">
        <f t="shared" si="156"/>
        <v>0</v>
      </c>
      <c r="AD143" s="28">
        <f t="shared" si="157"/>
        <v>0</v>
      </c>
      <c r="AE143" s="28">
        <f t="shared" si="158"/>
        <v>0</v>
      </c>
      <c r="AF143" s="28">
        <f t="shared" si="159"/>
        <v>0</v>
      </c>
      <c r="AG143" s="28">
        <f t="shared" si="160"/>
        <v>0</v>
      </c>
      <c r="AH143" s="28">
        <f t="shared" si="161"/>
        <v>0</v>
      </c>
      <c r="AI143" s="28">
        <f t="shared" si="162"/>
        <v>0</v>
      </c>
      <c r="AJ143" s="28">
        <f t="shared" si="163"/>
        <v>0</v>
      </c>
      <c r="AK143" s="28">
        <f t="shared" si="164"/>
        <v>41176890.1618377</v>
      </c>
      <c r="AL143" s="28">
        <f t="shared" si="165"/>
        <v>2058844.508091885</v>
      </c>
      <c r="AM143" s="28">
        <f t="shared" si="166"/>
        <v>2285683.3933453835</v>
      </c>
      <c r="AN143" s="28">
        <f t="shared" si="167"/>
        <v>0</v>
      </c>
      <c r="AO143" s="28">
        <f t="shared" si="168"/>
        <v>0</v>
      </c>
      <c r="AP143" s="28">
        <f t="shared" si="169"/>
        <v>0</v>
      </c>
      <c r="AQ143" s="4">
        <f t="shared" si="170"/>
        <v>41176890.1618377</v>
      </c>
      <c r="AR143" s="24">
        <f t="shared" si="171"/>
        <v>2058844.508091885</v>
      </c>
      <c r="AS143" s="24">
        <f t="shared" si="172"/>
        <v>2285683.3933453835</v>
      </c>
    </row>
    <row r="144" spans="2:45" ht="12.75">
      <c r="B144" s="56">
        <f t="shared" si="134"/>
        <v>615</v>
      </c>
      <c r="C144" s="23">
        <f t="shared" si="173"/>
        <v>615000000</v>
      </c>
      <c r="D144" s="24">
        <f t="shared" si="132"/>
        <v>-1323396.320221622</v>
      </c>
      <c r="E144" s="24">
        <f t="shared" si="133"/>
        <v>5675000</v>
      </c>
      <c r="F144" s="25">
        <f t="shared" si="130"/>
        <v>573756046.4991364</v>
      </c>
      <c r="G144" s="70">
        <f t="shared" si="131"/>
        <v>0</v>
      </c>
      <c r="H144" s="6">
        <f t="shared" si="135"/>
        <v>0.05</v>
      </c>
      <c r="I144" s="26">
        <f t="shared" si="136"/>
        <v>-0.14437095526227425</v>
      </c>
      <c r="J144" s="30">
        <f t="shared" si="137"/>
        <v>0.296330048929624</v>
      </c>
      <c r="K144" s="27">
        <f t="shared" si="138"/>
        <v>490000000</v>
      </c>
      <c r="L144" s="28">
        <f t="shared" si="139"/>
        <v>0</v>
      </c>
      <c r="M144" s="28">
        <f t="shared" si="140"/>
        <v>15000000</v>
      </c>
      <c r="N144" s="28">
        <f t="shared" si="141"/>
        <v>525000</v>
      </c>
      <c r="O144" s="28">
        <f t="shared" si="142"/>
        <v>15000000</v>
      </c>
      <c r="P144" s="28">
        <f t="shared" si="143"/>
        <v>600000</v>
      </c>
      <c r="Q144" s="28">
        <f t="shared" si="144"/>
        <v>40000000</v>
      </c>
      <c r="R144" s="28">
        <f t="shared" si="145"/>
        <v>1800000</v>
      </c>
      <c r="S144" s="28">
        <f t="shared" si="146"/>
        <v>13756046.499136448</v>
      </c>
      <c r="T144" s="28">
        <f t="shared" si="147"/>
        <v>687802.3249568224</v>
      </c>
      <c r="U144" s="28">
        <f t="shared" si="148"/>
        <v>0</v>
      </c>
      <c r="V144" s="28">
        <f t="shared" si="149"/>
        <v>0</v>
      </c>
      <c r="W144" s="4">
        <f t="shared" si="150"/>
        <v>573756046.4991364</v>
      </c>
      <c r="X144" s="24">
        <f t="shared" si="151"/>
        <v>3612802.324956822</v>
      </c>
      <c r="Y144" s="27">
        <f t="shared" si="152"/>
        <v>0</v>
      </c>
      <c r="Z144" s="28">
        <f t="shared" si="153"/>
        <v>0</v>
      </c>
      <c r="AA144" s="28">
        <f t="shared" si="154"/>
        <v>0</v>
      </c>
      <c r="AB144" s="28">
        <f t="shared" si="155"/>
        <v>0</v>
      </c>
      <c r="AC144" s="28">
        <f t="shared" si="156"/>
        <v>0</v>
      </c>
      <c r="AD144" s="28">
        <f t="shared" si="157"/>
        <v>0</v>
      </c>
      <c r="AE144" s="28">
        <f t="shared" si="158"/>
        <v>0</v>
      </c>
      <c r="AF144" s="28">
        <f t="shared" si="159"/>
        <v>0</v>
      </c>
      <c r="AG144" s="28">
        <f t="shared" si="160"/>
        <v>0</v>
      </c>
      <c r="AH144" s="28">
        <f t="shared" si="161"/>
        <v>0</v>
      </c>
      <c r="AI144" s="28">
        <f t="shared" si="162"/>
        <v>0</v>
      </c>
      <c r="AJ144" s="28">
        <f t="shared" si="163"/>
        <v>0</v>
      </c>
      <c r="AK144" s="28">
        <f t="shared" si="164"/>
        <v>41243953.50086355</v>
      </c>
      <c r="AL144" s="28">
        <f t="shared" si="165"/>
        <v>2062197.6750431778</v>
      </c>
      <c r="AM144" s="28">
        <f t="shared" si="166"/>
        <v>2289406.0047352</v>
      </c>
      <c r="AN144" s="28">
        <f t="shared" si="167"/>
        <v>0</v>
      </c>
      <c r="AO144" s="28">
        <f t="shared" si="168"/>
        <v>0</v>
      </c>
      <c r="AP144" s="28">
        <f t="shared" si="169"/>
        <v>0</v>
      </c>
      <c r="AQ144" s="4">
        <f t="shared" si="170"/>
        <v>41243953.50086355</v>
      </c>
      <c r="AR144" s="24">
        <f t="shared" si="171"/>
        <v>2062197.6750431778</v>
      </c>
      <c r="AS144" s="24">
        <f t="shared" si="172"/>
        <v>2289406.0047352</v>
      </c>
    </row>
    <row r="145" spans="2:45" ht="12.75">
      <c r="B145" s="56">
        <f t="shared" si="134"/>
        <v>616</v>
      </c>
      <c r="C145" s="23">
        <f t="shared" si="173"/>
        <v>616000000</v>
      </c>
      <c r="D145" s="24">
        <f t="shared" si="132"/>
        <v>-1366320.5418805252</v>
      </c>
      <c r="E145" s="24">
        <f t="shared" si="133"/>
        <v>5725000</v>
      </c>
      <c r="F145" s="25">
        <f t="shared" si="130"/>
        <v>574688983.1601107</v>
      </c>
      <c r="G145" s="70">
        <f t="shared" si="131"/>
        <v>0</v>
      </c>
      <c r="H145" s="6">
        <f t="shared" si="135"/>
        <v>0.05</v>
      </c>
      <c r="I145" s="26">
        <f t="shared" si="136"/>
        <v>-0.14437095526227425</v>
      </c>
      <c r="J145" s="30">
        <f t="shared" si="137"/>
        <v>0.296330048929624</v>
      </c>
      <c r="K145" s="27">
        <f t="shared" si="138"/>
        <v>490000000</v>
      </c>
      <c r="L145" s="28">
        <f t="shared" si="139"/>
        <v>0</v>
      </c>
      <c r="M145" s="28">
        <f t="shared" si="140"/>
        <v>15000000</v>
      </c>
      <c r="N145" s="28">
        <f t="shared" si="141"/>
        <v>525000</v>
      </c>
      <c r="O145" s="28">
        <f t="shared" si="142"/>
        <v>15000000</v>
      </c>
      <c r="P145" s="28">
        <f t="shared" si="143"/>
        <v>600000</v>
      </c>
      <c r="Q145" s="28">
        <f t="shared" si="144"/>
        <v>40000000</v>
      </c>
      <c r="R145" s="28">
        <f t="shared" si="145"/>
        <v>1800000</v>
      </c>
      <c r="S145" s="28">
        <f t="shared" si="146"/>
        <v>14688983.160110712</v>
      </c>
      <c r="T145" s="28">
        <f t="shared" si="147"/>
        <v>734449.1580055356</v>
      </c>
      <c r="U145" s="28">
        <f t="shared" si="148"/>
        <v>0</v>
      </c>
      <c r="V145" s="28">
        <f t="shared" si="149"/>
        <v>0</v>
      </c>
      <c r="W145" s="4">
        <f t="shared" si="150"/>
        <v>574688983.1601107</v>
      </c>
      <c r="X145" s="24">
        <f t="shared" si="151"/>
        <v>3659449.1580055356</v>
      </c>
      <c r="Y145" s="27">
        <f t="shared" si="152"/>
        <v>0</v>
      </c>
      <c r="Z145" s="28">
        <f t="shared" si="153"/>
        <v>0</v>
      </c>
      <c r="AA145" s="28">
        <f t="shared" si="154"/>
        <v>0</v>
      </c>
      <c r="AB145" s="28">
        <f t="shared" si="155"/>
        <v>0</v>
      </c>
      <c r="AC145" s="28">
        <f t="shared" si="156"/>
        <v>0</v>
      </c>
      <c r="AD145" s="28">
        <f t="shared" si="157"/>
        <v>0</v>
      </c>
      <c r="AE145" s="28">
        <f t="shared" si="158"/>
        <v>0</v>
      </c>
      <c r="AF145" s="28">
        <f t="shared" si="159"/>
        <v>0</v>
      </c>
      <c r="AG145" s="28">
        <f t="shared" si="160"/>
        <v>0</v>
      </c>
      <c r="AH145" s="28">
        <f t="shared" si="161"/>
        <v>0</v>
      </c>
      <c r="AI145" s="28">
        <f t="shared" si="162"/>
        <v>0</v>
      </c>
      <c r="AJ145" s="28">
        <f t="shared" si="163"/>
        <v>0</v>
      </c>
      <c r="AK145" s="28">
        <f t="shared" si="164"/>
        <v>41311016.83988929</v>
      </c>
      <c r="AL145" s="28">
        <f t="shared" si="165"/>
        <v>2065550.8419944644</v>
      </c>
      <c r="AM145" s="28">
        <f t="shared" si="166"/>
        <v>2293128.6161250104</v>
      </c>
      <c r="AN145" s="28">
        <f t="shared" si="167"/>
        <v>0</v>
      </c>
      <c r="AO145" s="28">
        <f t="shared" si="168"/>
        <v>0</v>
      </c>
      <c r="AP145" s="28">
        <f t="shared" si="169"/>
        <v>0</v>
      </c>
      <c r="AQ145" s="4">
        <f t="shared" si="170"/>
        <v>41311016.83988929</v>
      </c>
      <c r="AR145" s="24">
        <f t="shared" si="171"/>
        <v>2065550.8419944644</v>
      </c>
      <c r="AS145" s="24">
        <f t="shared" si="172"/>
        <v>2293128.6161250104</v>
      </c>
    </row>
    <row r="146" spans="2:45" ht="12.75">
      <c r="B146" s="56">
        <f t="shared" si="134"/>
        <v>617</v>
      </c>
      <c r="C146" s="23">
        <f t="shared" si="173"/>
        <v>617000000</v>
      </c>
      <c r="D146" s="24">
        <f t="shared" si="132"/>
        <v>-1409244.7635394162</v>
      </c>
      <c r="E146" s="24">
        <f t="shared" si="133"/>
        <v>5775000</v>
      </c>
      <c r="F146" s="25">
        <f t="shared" si="130"/>
        <v>575621919.8210849</v>
      </c>
      <c r="G146" s="70">
        <f t="shared" si="131"/>
        <v>0</v>
      </c>
      <c r="H146" s="6">
        <f t="shared" si="135"/>
        <v>0.05</v>
      </c>
      <c r="I146" s="26">
        <f t="shared" si="136"/>
        <v>-0.14437095526227425</v>
      </c>
      <c r="J146" s="30">
        <f t="shared" si="137"/>
        <v>0.296330048929624</v>
      </c>
      <c r="K146" s="27">
        <f t="shared" si="138"/>
        <v>490000000</v>
      </c>
      <c r="L146" s="28">
        <f t="shared" si="139"/>
        <v>0</v>
      </c>
      <c r="M146" s="28">
        <f t="shared" si="140"/>
        <v>15000000</v>
      </c>
      <c r="N146" s="28">
        <f t="shared" si="141"/>
        <v>525000</v>
      </c>
      <c r="O146" s="28">
        <f t="shared" si="142"/>
        <v>15000000</v>
      </c>
      <c r="P146" s="28">
        <f t="shared" si="143"/>
        <v>600000</v>
      </c>
      <c r="Q146" s="28">
        <f t="shared" si="144"/>
        <v>40000000</v>
      </c>
      <c r="R146" s="28">
        <f t="shared" si="145"/>
        <v>1800000</v>
      </c>
      <c r="S146" s="28">
        <f t="shared" si="146"/>
        <v>15621919.821084857</v>
      </c>
      <c r="T146" s="28">
        <f t="shared" si="147"/>
        <v>781095.991054243</v>
      </c>
      <c r="U146" s="28">
        <f t="shared" si="148"/>
        <v>0</v>
      </c>
      <c r="V146" s="28">
        <f t="shared" si="149"/>
        <v>0</v>
      </c>
      <c r="W146" s="4">
        <f t="shared" si="150"/>
        <v>575621919.8210849</v>
      </c>
      <c r="X146" s="24">
        <f t="shared" si="151"/>
        <v>3706095.991054243</v>
      </c>
      <c r="Y146" s="27">
        <f t="shared" si="152"/>
        <v>0</v>
      </c>
      <c r="Z146" s="28">
        <f t="shared" si="153"/>
        <v>0</v>
      </c>
      <c r="AA146" s="28">
        <f t="shared" si="154"/>
        <v>0</v>
      </c>
      <c r="AB146" s="28">
        <f t="shared" si="155"/>
        <v>0</v>
      </c>
      <c r="AC146" s="28">
        <f t="shared" si="156"/>
        <v>0</v>
      </c>
      <c r="AD146" s="28">
        <f t="shared" si="157"/>
        <v>0</v>
      </c>
      <c r="AE146" s="28">
        <f t="shared" si="158"/>
        <v>0</v>
      </c>
      <c r="AF146" s="28">
        <f t="shared" si="159"/>
        <v>0</v>
      </c>
      <c r="AG146" s="28">
        <f t="shared" si="160"/>
        <v>0</v>
      </c>
      <c r="AH146" s="28">
        <f t="shared" si="161"/>
        <v>0</v>
      </c>
      <c r="AI146" s="28">
        <f t="shared" si="162"/>
        <v>0</v>
      </c>
      <c r="AJ146" s="28">
        <f t="shared" si="163"/>
        <v>0</v>
      </c>
      <c r="AK146" s="28">
        <f t="shared" si="164"/>
        <v>41378080.17891514</v>
      </c>
      <c r="AL146" s="28">
        <f t="shared" si="165"/>
        <v>2068904.0089457573</v>
      </c>
      <c r="AM146" s="28">
        <f t="shared" si="166"/>
        <v>2296851.2275148267</v>
      </c>
      <c r="AN146" s="28">
        <f t="shared" si="167"/>
        <v>0</v>
      </c>
      <c r="AO146" s="28">
        <f t="shared" si="168"/>
        <v>0</v>
      </c>
      <c r="AP146" s="28">
        <f t="shared" si="169"/>
        <v>0</v>
      </c>
      <c r="AQ146" s="4">
        <f t="shared" si="170"/>
        <v>41378080.17891514</v>
      </c>
      <c r="AR146" s="24">
        <f t="shared" si="171"/>
        <v>2068904.0089457573</v>
      </c>
      <c r="AS146" s="24">
        <f t="shared" si="172"/>
        <v>2296851.2275148267</v>
      </c>
    </row>
    <row r="147" spans="2:45" ht="12.75">
      <c r="B147" s="56">
        <f aca="true" t="shared" si="174" ref="B147:B178">C147/1000000</f>
        <v>618</v>
      </c>
      <c r="C147" s="23">
        <f t="shared" si="173"/>
        <v>618000000</v>
      </c>
      <c r="D147" s="24">
        <f t="shared" si="132"/>
        <v>-1452168.985198319</v>
      </c>
      <c r="E147" s="24">
        <f t="shared" si="133"/>
        <v>5825000</v>
      </c>
      <c r="F147" s="25">
        <f t="shared" si="130"/>
        <v>576554856.4820591</v>
      </c>
      <c r="G147" s="70">
        <f t="shared" si="131"/>
        <v>0</v>
      </c>
      <c r="H147" s="6">
        <f aca="true" t="shared" si="175" ref="H147:H178">IF(C147&lt;$D$5,$F$4,IF(C147&lt;$D$6,$F$5,IF(C147&lt;$D$7,$F$6,IF(C147&lt;$D$8,$F$7,IF(C147&lt;$D$9,$F$8,$F$9)))))</f>
        <v>0.05</v>
      </c>
      <c r="I147" s="26">
        <f aca="true" t="shared" si="176" ref="I147:I178">-H147/$H$4</f>
        <v>-0.14437095526227425</v>
      </c>
      <c r="J147" s="30">
        <f aca="true" t="shared" si="177" ref="J147:J178">$H$4-H147</f>
        <v>0.296330048929624</v>
      </c>
      <c r="K147" s="27">
        <f aca="true" t="shared" si="178" ref="K147:K178">IF(F147&gt;$E$4,$E$4,F147)</f>
        <v>490000000</v>
      </c>
      <c r="L147" s="28">
        <f aca="true" t="shared" si="179" ref="L147:L178">K147*$F$4</f>
        <v>0</v>
      </c>
      <c r="M147" s="28">
        <f aca="true" t="shared" si="180" ref="M147:M178">IF(F147&lt;$D$5,0,IF(F147&gt;$E$5,($E$5-$E$4),((F147-$E$4))))</f>
        <v>15000000</v>
      </c>
      <c r="N147" s="28">
        <f aca="true" t="shared" si="181" ref="N147:N178">M147*$F$5</f>
        <v>525000</v>
      </c>
      <c r="O147" s="28">
        <f aca="true" t="shared" si="182" ref="O147:O178">IF(F147&lt;$D$6,0,IF(F147&gt;$E$6,($E$6-$E$5),((F147-$E$5))))</f>
        <v>15000000</v>
      </c>
      <c r="P147" s="28">
        <f aca="true" t="shared" si="183" ref="P147:P178">O147*$F$6</f>
        <v>600000</v>
      </c>
      <c r="Q147" s="28">
        <f aca="true" t="shared" si="184" ref="Q147:Q178">IF(F147&lt;$D$7,0,IF(F147&gt;$E$7,($E$7-$E$6),((F147-$E$6))))</f>
        <v>40000000</v>
      </c>
      <c r="R147" s="28">
        <f aca="true" t="shared" si="185" ref="R147:R178">Q147*$F$7</f>
        <v>1800000</v>
      </c>
      <c r="S147" s="28">
        <f aca="true" t="shared" si="186" ref="S147:S178">IF(F147&lt;$D$8,0,IF(F147&gt;$E$8,($E$8-$E$7),((F147-$E$7))))</f>
        <v>16554856.482059121</v>
      </c>
      <c r="T147" s="28">
        <f aca="true" t="shared" si="187" ref="T147:T178">S147*$F$8</f>
        <v>827742.8241029561</v>
      </c>
      <c r="U147" s="28">
        <f aca="true" t="shared" si="188" ref="U147:U178">IF(F147&lt;$D$9,0,IF(F147&gt;$E$9,($E$9-$E$8),((F147-$E$8))))</f>
        <v>0</v>
      </c>
      <c r="V147" s="28">
        <f aca="true" t="shared" si="189" ref="V147:V178">U147*$F$9</f>
        <v>0</v>
      </c>
      <c r="W147" s="4">
        <f aca="true" t="shared" si="190" ref="W147:W178">K147+M147+O147+Q147+S147+U147</f>
        <v>576554856.4820591</v>
      </c>
      <c r="X147" s="24">
        <f aca="true" t="shared" si="191" ref="X147:X178">L147+N147+P147+R147+T147+V147</f>
        <v>3752742.824102956</v>
      </c>
      <c r="Y147" s="27">
        <f aca="true" t="shared" si="192" ref="Y147:Y178">(IF(C147&gt;$E$4,$E$4,C147))-K147</f>
        <v>0</v>
      </c>
      <c r="Z147" s="28">
        <f aca="true" t="shared" si="193" ref="Z147:Z178">Y147*$F$4</f>
        <v>0</v>
      </c>
      <c r="AA147" s="28">
        <f aca="true" t="shared" si="194" ref="AA147:AA178">Y147*$N$4</f>
        <v>0</v>
      </c>
      <c r="AB147" s="28">
        <f aca="true" t="shared" si="195" ref="AB147:AB178">(IF(C147&lt;$D$5,0,IF(C147&gt;$E$5,($E$5-$E$4),((C147-$E$4)))))-M147</f>
        <v>0</v>
      </c>
      <c r="AC147" s="28">
        <f aca="true" t="shared" si="196" ref="AC147:AC178">AB147*$F$5</f>
        <v>0</v>
      </c>
      <c r="AD147" s="28">
        <f aca="true" t="shared" si="197" ref="AD147:AD178">AB147*$N$5</f>
        <v>0</v>
      </c>
      <c r="AE147" s="28">
        <f aca="true" t="shared" si="198" ref="AE147:AE178">(IF(C147&lt;$D$6,0,IF(C147&gt;$E$6,($E$6-$E$5),((C147-$E$5)))))-O147</f>
        <v>0</v>
      </c>
      <c r="AF147" s="28">
        <f aca="true" t="shared" si="199" ref="AF147:AF178">AE147*$F$6</f>
        <v>0</v>
      </c>
      <c r="AG147" s="28">
        <f aca="true" t="shared" si="200" ref="AG147:AG178">AE147*$N$6</f>
        <v>0</v>
      </c>
      <c r="AH147" s="28">
        <f aca="true" t="shared" si="201" ref="AH147:AH178">(IF(C147&lt;$D$7,0,IF(C147&gt;$E$7,($E$7-$E$6),((C147-$E$6)))))-Q147</f>
        <v>0</v>
      </c>
      <c r="AI147" s="28">
        <f aca="true" t="shared" si="202" ref="AI147:AI178">AH147*$F$7</f>
        <v>0</v>
      </c>
      <c r="AJ147" s="28">
        <f aca="true" t="shared" si="203" ref="AJ147:AJ178">AH147*$N$7</f>
        <v>0</v>
      </c>
      <c r="AK147" s="28">
        <f aca="true" t="shared" si="204" ref="AK147:AK178">(IF(C147&lt;$D$8,0,IF(C147&gt;$E$8,($E$8-$E$7),((C147-$E$7)))))-S147</f>
        <v>41445143.51794088</v>
      </c>
      <c r="AL147" s="28">
        <f aca="true" t="shared" si="205" ref="AL147:AL178">AK147*$F$8</f>
        <v>2072257.1758970441</v>
      </c>
      <c r="AM147" s="28">
        <f aca="true" t="shared" si="206" ref="AM147:AM178">AK147*$N$8</f>
        <v>2300573.838904637</v>
      </c>
      <c r="AN147" s="28">
        <f aca="true" t="shared" si="207" ref="AN147:AN178">(IF(C147&lt;$D$9,0,IF(C147&gt;$E$9,($E$9-$E$8),((C147-$E$8)))))-U147</f>
        <v>0</v>
      </c>
      <c r="AO147" s="28">
        <f aca="true" t="shared" si="208" ref="AO147:AO178">AN147*$F$9</f>
        <v>0</v>
      </c>
      <c r="AP147" s="28">
        <f aca="true" t="shared" si="209" ref="AP147:AP178">AN147*$N$9</f>
        <v>0</v>
      </c>
      <c r="AQ147" s="4">
        <f aca="true" t="shared" si="210" ref="AQ147:AQ178">Y147+AB147+AE147+AH147+AK147+AN147</f>
        <v>41445143.51794088</v>
      </c>
      <c r="AR147" s="24">
        <f aca="true" t="shared" si="211" ref="AR147:AR178">Z147+AC147+AF147+AI147+AL147+AO147</f>
        <v>2072257.1758970441</v>
      </c>
      <c r="AS147" s="24">
        <f aca="true" t="shared" si="212" ref="AS147:AS178">AA147+AD147+AG147+AJ147+AM147+AP147</f>
        <v>2300573.838904637</v>
      </c>
    </row>
    <row r="148" spans="2:45" ht="12.75">
      <c r="B148" s="56">
        <f t="shared" si="174"/>
        <v>619</v>
      </c>
      <c r="C148" s="23">
        <f aca="true" t="shared" si="213" ref="C148:C179">C147+1000000</f>
        <v>619000000</v>
      </c>
      <c r="D148" s="24">
        <f t="shared" si="132"/>
        <v>-1495093.2068572096</v>
      </c>
      <c r="E148" s="24">
        <f t="shared" si="133"/>
        <v>5875000</v>
      </c>
      <c r="F148" s="25">
        <f aca="true" t="shared" si="214" ref="F148:F189">C148*(($H$4/J148)^$D$12)*((($H$4-$K$4)/(J148-$K$4))^$D$11)</f>
        <v>577487793.1430333</v>
      </c>
      <c r="G148" s="70">
        <f aca="true" t="shared" si="215" ref="G148:G189">IF(C148&gt;($G$4-1000000),0,IF(C148=$E$4,0,$G$5))</f>
        <v>0</v>
      </c>
      <c r="H148" s="6">
        <f t="shared" si="175"/>
        <v>0.05</v>
      </c>
      <c r="I148" s="26">
        <f t="shared" si="176"/>
        <v>-0.14437095526227425</v>
      </c>
      <c r="J148" s="30">
        <f t="shared" si="177"/>
        <v>0.296330048929624</v>
      </c>
      <c r="K148" s="27">
        <f t="shared" si="178"/>
        <v>490000000</v>
      </c>
      <c r="L148" s="28">
        <f t="shared" si="179"/>
        <v>0</v>
      </c>
      <c r="M148" s="28">
        <f t="shared" si="180"/>
        <v>15000000</v>
      </c>
      <c r="N148" s="28">
        <f t="shared" si="181"/>
        <v>525000</v>
      </c>
      <c r="O148" s="28">
        <f t="shared" si="182"/>
        <v>15000000</v>
      </c>
      <c r="P148" s="28">
        <f t="shared" si="183"/>
        <v>600000</v>
      </c>
      <c r="Q148" s="28">
        <f t="shared" si="184"/>
        <v>40000000</v>
      </c>
      <c r="R148" s="28">
        <f t="shared" si="185"/>
        <v>1800000</v>
      </c>
      <c r="S148" s="28">
        <f t="shared" si="186"/>
        <v>17487793.143033266</v>
      </c>
      <c r="T148" s="28">
        <f t="shared" si="187"/>
        <v>874389.6571516633</v>
      </c>
      <c r="U148" s="28">
        <f t="shared" si="188"/>
        <v>0</v>
      </c>
      <c r="V148" s="28">
        <f t="shared" si="189"/>
        <v>0</v>
      </c>
      <c r="W148" s="4">
        <f t="shared" si="190"/>
        <v>577487793.1430333</v>
      </c>
      <c r="X148" s="24">
        <f t="shared" si="191"/>
        <v>3799389.657151663</v>
      </c>
      <c r="Y148" s="27">
        <f t="shared" si="192"/>
        <v>0</v>
      </c>
      <c r="Z148" s="28">
        <f t="shared" si="193"/>
        <v>0</v>
      </c>
      <c r="AA148" s="28">
        <f t="shared" si="194"/>
        <v>0</v>
      </c>
      <c r="AB148" s="28">
        <f t="shared" si="195"/>
        <v>0</v>
      </c>
      <c r="AC148" s="28">
        <f t="shared" si="196"/>
        <v>0</v>
      </c>
      <c r="AD148" s="28">
        <f t="shared" si="197"/>
        <v>0</v>
      </c>
      <c r="AE148" s="28">
        <f t="shared" si="198"/>
        <v>0</v>
      </c>
      <c r="AF148" s="28">
        <f t="shared" si="199"/>
        <v>0</v>
      </c>
      <c r="AG148" s="28">
        <f t="shared" si="200"/>
        <v>0</v>
      </c>
      <c r="AH148" s="28">
        <f t="shared" si="201"/>
        <v>0</v>
      </c>
      <c r="AI148" s="28">
        <f t="shared" si="202"/>
        <v>0</v>
      </c>
      <c r="AJ148" s="28">
        <f t="shared" si="203"/>
        <v>0</v>
      </c>
      <c r="AK148" s="28">
        <f t="shared" si="204"/>
        <v>41512206.856966734</v>
      </c>
      <c r="AL148" s="28">
        <f t="shared" si="205"/>
        <v>2075610.3428483368</v>
      </c>
      <c r="AM148" s="28">
        <f t="shared" si="206"/>
        <v>2304296.4502944537</v>
      </c>
      <c r="AN148" s="28">
        <f t="shared" si="207"/>
        <v>0</v>
      </c>
      <c r="AO148" s="28">
        <f t="shared" si="208"/>
        <v>0</v>
      </c>
      <c r="AP148" s="28">
        <f t="shared" si="209"/>
        <v>0</v>
      </c>
      <c r="AQ148" s="4">
        <f t="shared" si="210"/>
        <v>41512206.856966734</v>
      </c>
      <c r="AR148" s="24">
        <f t="shared" si="211"/>
        <v>2075610.3428483368</v>
      </c>
      <c r="AS148" s="24">
        <f t="shared" si="212"/>
        <v>2304296.4502944537</v>
      </c>
    </row>
    <row r="149" spans="2:45" ht="12.75">
      <c r="B149" s="56">
        <f t="shared" si="174"/>
        <v>620</v>
      </c>
      <c r="C149" s="23">
        <f t="shared" si="213"/>
        <v>620000000</v>
      </c>
      <c r="D149" s="24">
        <f t="shared" si="132"/>
        <v>-1538017.4285161002</v>
      </c>
      <c r="E149" s="24">
        <f t="shared" si="133"/>
        <v>5925000</v>
      </c>
      <c r="F149" s="25">
        <f t="shared" si="214"/>
        <v>578420729.8040074</v>
      </c>
      <c r="G149" s="70">
        <f t="shared" si="215"/>
        <v>0</v>
      </c>
      <c r="H149" s="6">
        <f t="shared" si="175"/>
        <v>0.05</v>
      </c>
      <c r="I149" s="26">
        <f t="shared" si="176"/>
        <v>-0.14437095526227425</v>
      </c>
      <c r="J149" s="30">
        <f t="shared" si="177"/>
        <v>0.296330048929624</v>
      </c>
      <c r="K149" s="27">
        <f t="shared" si="178"/>
        <v>490000000</v>
      </c>
      <c r="L149" s="28">
        <f t="shared" si="179"/>
        <v>0</v>
      </c>
      <c r="M149" s="28">
        <f t="shared" si="180"/>
        <v>15000000</v>
      </c>
      <c r="N149" s="28">
        <f t="shared" si="181"/>
        <v>525000</v>
      </c>
      <c r="O149" s="28">
        <f t="shared" si="182"/>
        <v>15000000</v>
      </c>
      <c r="P149" s="28">
        <f t="shared" si="183"/>
        <v>600000</v>
      </c>
      <c r="Q149" s="28">
        <f t="shared" si="184"/>
        <v>40000000</v>
      </c>
      <c r="R149" s="28">
        <f t="shared" si="185"/>
        <v>1800000</v>
      </c>
      <c r="S149" s="28">
        <f t="shared" si="186"/>
        <v>18420729.80400741</v>
      </c>
      <c r="T149" s="28">
        <f t="shared" si="187"/>
        <v>921036.4902003706</v>
      </c>
      <c r="U149" s="28">
        <f t="shared" si="188"/>
        <v>0</v>
      </c>
      <c r="V149" s="28">
        <f t="shared" si="189"/>
        <v>0</v>
      </c>
      <c r="W149" s="4">
        <f t="shared" si="190"/>
        <v>578420729.8040074</v>
      </c>
      <c r="X149" s="24">
        <f t="shared" si="191"/>
        <v>3846036.4902003706</v>
      </c>
      <c r="Y149" s="27">
        <f t="shared" si="192"/>
        <v>0</v>
      </c>
      <c r="Z149" s="28">
        <f t="shared" si="193"/>
        <v>0</v>
      </c>
      <c r="AA149" s="28">
        <f t="shared" si="194"/>
        <v>0</v>
      </c>
      <c r="AB149" s="28">
        <f t="shared" si="195"/>
        <v>0</v>
      </c>
      <c r="AC149" s="28">
        <f t="shared" si="196"/>
        <v>0</v>
      </c>
      <c r="AD149" s="28">
        <f t="shared" si="197"/>
        <v>0</v>
      </c>
      <c r="AE149" s="28">
        <f t="shared" si="198"/>
        <v>0</v>
      </c>
      <c r="AF149" s="28">
        <f t="shared" si="199"/>
        <v>0</v>
      </c>
      <c r="AG149" s="28">
        <f t="shared" si="200"/>
        <v>0</v>
      </c>
      <c r="AH149" s="28">
        <f t="shared" si="201"/>
        <v>0</v>
      </c>
      <c r="AI149" s="28">
        <f t="shared" si="202"/>
        <v>0</v>
      </c>
      <c r="AJ149" s="28">
        <f t="shared" si="203"/>
        <v>0</v>
      </c>
      <c r="AK149" s="28">
        <f t="shared" si="204"/>
        <v>41579270.19599259</v>
      </c>
      <c r="AL149" s="28">
        <f t="shared" si="205"/>
        <v>2078963.5097996294</v>
      </c>
      <c r="AM149" s="28">
        <f t="shared" si="206"/>
        <v>2308019.0616842704</v>
      </c>
      <c r="AN149" s="28">
        <f t="shared" si="207"/>
        <v>0</v>
      </c>
      <c r="AO149" s="28">
        <f t="shared" si="208"/>
        <v>0</v>
      </c>
      <c r="AP149" s="28">
        <f t="shared" si="209"/>
        <v>0</v>
      </c>
      <c r="AQ149" s="4">
        <f t="shared" si="210"/>
        <v>41579270.19599259</v>
      </c>
      <c r="AR149" s="24">
        <f t="shared" si="211"/>
        <v>2078963.5097996294</v>
      </c>
      <c r="AS149" s="24">
        <f t="shared" si="212"/>
        <v>2308019.0616842704</v>
      </c>
    </row>
    <row r="150" spans="2:45" ht="12.75">
      <c r="B150" s="56">
        <f t="shared" si="174"/>
        <v>621</v>
      </c>
      <c r="C150" s="23">
        <f t="shared" si="213"/>
        <v>621000000</v>
      </c>
      <c r="D150" s="24">
        <f t="shared" si="132"/>
        <v>-1580941.6501750033</v>
      </c>
      <c r="E150" s="24">
        <f t="shared" si="133"/>
        <v>5975000</v>
      </c>
      <c r="F150" s="25">
        <f t="shared" si="214"/>
        <v>579353666.4649817</v>
      </c>
      <c r="G150" s="70">
        <f t="shared" si="215"/>
        <v>0</v>
      </c>
      <c r="H150" s="6">
        <f t="shared" si="175"/>
        <v>0.05</v>
      </c>
      <c r="I150" s="26">
        <f t="shared" si="176"/>
        <v>-0.14437095526227425</v>
      </c>
      <c r="J150" s="30">
        <f t="shared" si="177"/>
        <v>0.296330048929624</v>
      </c>
      <c r="K150" s="27">
        <f t="shared" si="178"/>
        <v>490000000</v>
      </c>
      <c r="L150" s="28">
        <f t="shared" si="179"/>
        <v>0</v>
      </c>
      <c r="M150" s="28">
        <f t="shared" si="180"/>
        <v>15000000</v>
      </c>
      <c r="N150" s="28">
        <f t="shared" si="181"/>
        <v>525000</v>
      </c>
      <c r="O150" s="28">
        <f t="shared" si="182"/>
        <v>15000000</v>
      </c>
      <c r="P150" s="28">
        <f t="shared" si="183"/>
        <v>600000</v>
      </c>
      <c r="Q150" s="28">
        <f t="shared" si="184"/>
        <v>40000000</v>
      </c>
      <c r="R150" s="28">
        <f t="shared" si="185"/>
        <v>1800000</v>
      </c>
      <c r="S150" s="28">
        <f t="shared" si="186"/>
        <v>19353666.464981675</v>
      </c>
      <c r="T150" s="28">
        <f t="shared" si="187"/>
        <v>967683.3232490838</v>
      </c>
      <c r="U150" s="28">
        <f t="shared" si="188"/>
        <v>0</v>
      </c>
      <c r="V150" s="28">
        <f t="shared" si="189"/>
        <v>0</v>
      </c>
      <c r="W150" s="4">
        <f t="shared" si="190"/>
        <v>579353666.4649817</v>
      </c>
      <c r="X150" s="24">
        <f t="shared" si="191"/>
        <v>3892683.323249084</v>
      </c>
      <c r="Y150" s="27">
        <f t="shared" si="192"/>
        <v>0</v>
      </c>
      <c r="Z150" s="28">
        <f t="shared" si="193"/>
        <v>0</v>
      </c>
      <c r="AA150" s="28">
        <f t="shared" si="194"/>
        <v>0</v>
      </c>
      <c r="AB150" s="28">
        <f t="shared" si="195"/>
        <v>0</v>
      </c>
      <c r="AC150" s="28">
        <f t="shared" si="196"/>
        <v>0</v>
      </c>
      <c r="AD150" s="28">
        <f t="shared" si="197"/>
        <v>0</v>
      </c>
      <c r="AE150" s="28">
        <f t="shared" si="198"/>
        <v>0</v>
      </c>
      <c r="AF150" s="28">
        <f t="shared" si="199"/>
        <v>0</v>
      </c>
      <c r="AG150" s="28">
        <f t="shared" si="200"/>
        <v>0</v>
      </c>
      <c r="AH150" s="28">
        <f t="shared" si="201"/>
        <v>0</v>
      </c>
      <c r="AI150" s="28">
        <f t="shared" si="202"/>
        <v>0</v>
      </c>
      <c r="AJ150" s="28">
        <f t="shared" si="203"/>
        <v>0</v>
      </c>
      <c r="AK150" s="28">
        <f t="shared" si="204"/>
        <v>41646333.535018325</v>
      </c>
      <c r="AL150" s="28">
        <f t="shared" si="205"/>
        <v>2082316.6767509163</v>
      </c>
      <c r="AM150" s="28">
        <f t="shared" si="206"/>
        <v>2311741.6730740806</v>
      </c>
      <c r="AN150" s="28">
        <f t="shared" si="207"/>
        <v>0</v>
      </c>
      <c r="AO150" s="28">
        <f t="shared" si="208"/>
        <v>0</v>
      </c>
      <c r="AP150" s="28">
        <f t="shared" si="209"/>
        <v>0</v>
      </c>
      <c r="AQ150" s="4">
        <f t="shared" si="210"/>
        <v>41646333.535018325</v>
      </c>
      <c r="AR150" s="24">
        <f t="shared" si="211"/>
        <v>2082316.6767509163</v>
      </c>
      <c r="AS150" s="24">
        <f t="shared" si="212"/>
        <v>2311741.6730740806</v>
      </c>
    </row>
    <row r="151" spans="2:45" ht="12.75">
      <c r="B151" s="56">
        <f t="shared" si="174"/>
        <v>622</v>
      </c>
      <c r="C151" s="23">
        <f t="shared" si="213"/>
        <v>622000000</v>
      </c>
      <c r="D151" s="24">
        <f t="shared" si="132"/>
        <v>-1623865.8718339065</v>
      </c>
      <c r="E151" s="24">
        <f t="shared" si="133"/>
        <v>6025000</v>
      </c>
      <c r="F151" s="25">
        <f t="shared" si="214"/>
        <v>580286603.1259559</v>
      </c>
      <c r="G151" s="70">
        <f t="shared" si="215"/>
        <v>0</v>
      </c>
      <c r="H151" s="6">
        <f t="shared" si="175"/>
        <v>0.05</v>
      </c>
      <c r="I151" s="26">
        <f t="shared" si="176"/>
        <v>-0.14437095526227425</v>
      </c>
      <c r="J151" s="30">
        <f t="shared" si="177"/>
        <v>0.296330048929624</v>
      </c>
      <c r="K151" s="27">
        <f t="shared" si="178"/>
        <v>490000000</v>
      </c>
      <c r="L151" s="28">
        <f t="shared" si="179"/>
        <v>0</v>
      </c>
      <c r="M151" s="28">
        <f t="shared" si="180"/>
        <v>15000000</v>
      </c>
      <c r="N151" s="28">
        <f t="shared" si="181"/>
        <v>525000</v>
      </c>
      <c r="O151" s="28">
        <f t="shared" si="182"/>
        <v>15000000</v>
      </c>
      <c r="P151" s="28">
        <f t="shared" si="183"/>
        <v>600000</v>
      </c>
      <c r="Q151" s="28">
        <f t="shared" si="184"/>
        <v>40000000</v>
      </c>
      <c r="R151" s="28">
        <f t="shared" si="185"/>
        <v>1800000</v>
      </c>
      <c r="S151" s="28">
        <f t="shared" si="186"/>
        <v>20286603.12595594</v>
      </c>
      <c r="T151" s="28">
        <f t="shared" si="187"/>
        <v>1014330.156297797</v>
      </c>
      <c r="U151" s="28">
        <f t="shared" si="188"/>
        <v>0</v>
      </c>
      <c r="V151" s="28">
        <f t="shared" si="189"/>
        <v>0</v>
      </c>
      <c r="W151" s="4">
        <f t="shared" si="190"/>
        <v>580286603.1259559</v>
      </c>
      <c r="X151" s="24">
        <f t="shared" si="191"/>
        <v>3939330.156297797</v>
      </c>
      <c r="Y151" s="27">
        <f t="shared" si="192"/>
        <v>0</v>
      </c>
      <c r="Z151" s="28">
        <f t="shared" si="193"/>
        <v>0</v>
      </c>
      <c r="AA151" s="28">
        <f t="shared" si="194"/>
        <v>0</v>
      </c>
      <c r="AB151" s="28">
        <f t="shared" si="195"/>
        <v>0</v>
      </c>
      <c r="AC151" s="28">
        <f t="shared" si="196"/>
        <v>0</v>
      </c>
      <c r="AD151" s="28">
        <f t="shared" si="197"/>
        <v>0</v>
      </c>
      <c r="AE151" s="28">
        <f t="shared" si="198"/>
        <v>0</v>
      </c>
      <c r="AF151" s="28">
        <f t="shared" si="199"/>
        <v>0</v>
      </c>
      <c r="AG151" s="28">
        <f t="shared" si="200"/>
        <v>0</v>
      </c>
      <c r="AH151" s="28">
        <f t="shared" si="201"/>
        <v>0</v>
      </c>
      <c r="AI151" s="28">
        <f t="shared" si="202"/>
        <v>0</v>
      </c>
      <c r="AJ151" s="28">
        <f t="shared" si="203"/>
        <v>0</v>
      </c>
      <c r="AK151" s="28">
        <f t="shared" si="204"/>
        <v>41713396.87404406</v>
      </c>
      <c r="AL151" s="28">
        <f t="shared" si="205"/>
        <v>2085669.8437022031</v>
      </c>
      <c r="AM151" s="28">
        <f t="shared" si="206"/>
        <v>2315464.2844638904</v>
      </c>
      <c r="AN151" s="28">
        <f t="shared" si="207"/>
        <v>0</v>
      </c>
      <c r="AO151" s="28">
        <f t="shared" si="208"/>
        <v>0</v>
      </c>
      <c r="AP151" s="28">
        <f t="shared" si="209"/>
        <v>0</v>
      </c>
      <c r="AQ151" s="4">
        <f t="shared" si="210"/>
        <v>41713396.87404406</v>
      </c>
      <c r="AR151" s="24">
        <f t="shared" si="211"/>
        <v>2085669.8437022031</v>
      </c>
      <c r="AS151" s="24">
        <f t="shared" si="212"/>
        <v>2315464.2844638904</v>
      </c>
    </row>
    <row r="152" spans="2:45" ht="12.75">
      <c r="B152" s="56">
        <f t="shared" si="174"/>
        <v>623</v>
      </c>
      <c r="C152" s="23">
        <f t="shared" si="213"/>
        <v>623000000</v>
      </c>
      <c r="D152" s="24">
        <f t="shared" si="132"/>
        <v>-1666790.0934928097</v>
      </c>
      <c r="E152" s="24">
        <f t="shared" si="133"/>
        <v>6075000</v>
      </c>
      <c r="F152" s="25">
        <f t="shared" si="214"/>
        <v>581219539.7869302</v>
      </c>
      <c r="G152" s="70">
        <f t="shared" si="215"/>
        <v>0</v>
      </c>
      <c r="H152" s="6">
        <f t="shared" si="175"/>
        <v>0.05</v>
      </c>
      <c r="I152" s="26">
        <f t="shared" si="176"/>
        <v>-0.14437095526227425</v>
      </c>
      <c r="J152" s="30">
        <f t="shared" si="177"/>
        <v>0.296330048929624</v>
      </c>
      <c r="K152" s="27">
        <f t="shared" si="178"/>
        <v>490000000</v>
      </c>
      <c r="L152" s="28">
        <f t="shared" si="179"/>
        <v>0</v>
      </c>
      <c r="M152" s="28">
        <f t="shared" si="180"/>
        <v>15000000</v>
      </c>
      <c r="N152" s="28">
        <f t="shared" si="181"/>
        <v>525000</v>
      </c>
      <c r="O152" s="28">
        <f t="shared" si="182"/>
        <v>15000000</v>
      </c>
      <c r="P152" s="28">
        <f t="shared" si="183"/>
        <v>600000</v>
      </c>
      <c r="Q152" s="28">
        <f t="shared" si="184"/>
        <v>40000000</v>
      </c>
      <c r="R152" s="28">
        <f t="shared" si="185"/>
        <v>1800000</v>
      </c>
      <c r="S152" s="28">
        <f t="shared" si="186"/>
        <v>21219539.786930203</v>
      </c>
      <c r="T152" s="28">
        <f t="shared" si="187"/>
        <v>1060976.9893465103</v>
      </c>
      <c r="U152" s="28">
        <f t="shared" si="188"/>
        <v>0</v>
      </c>
      <c r="V152" s="28">
        <f t="shared" si="189"/>
        <v>0</v>
      </c>
      <c r="W152" s="4">
        <f t="shared" si="190"/>
        <v>581219539.7869302</v>
      </c>
      <c r="X152" s="24">
        <f t="shared" si="191"/>
        <v>3985976.9893465103</v>
      </c>
      <c r="Y152" s="27">
        <f t="shared" si="192"/>
        <v>0</v>
      </c>
      <c r="Z152" s="28">
        <f t="shared" si="193"/>
        <v>0</v>
      </c>
      <c r="AA152" s="28">
        <f t="shared" si="194"/>
        <v>0</v>
      </c>
      <c r="AB152" s="28">
        <f t="shared" si="195"/>
        <v>0</v>
      </c>
      <c r="AC152" s="28">
        <f t="shared" si="196"/>
        <v>0</v>
      </c>
      <c r="AD152" s="28">
        <f t="shared" si="197"/>
        <v>0</v>
      </c>
      <c r="AE152" s="28">
        <f t="shared" si="198"/>
        <v>0</v>
      </c>
      <c r="AF152" s="28">
        <f t="shared" si="199"/>
        <v>0</v>
      </c>
      <c r="AG152" s="28">
        <f t="shared" si="200"/>
        <v>0</v>
      </c>
      <c r="AH152" s="28">
        <f t="shared" si="201"/>
        <v>0</v>
      </c>
      <c r="AI152" s="28">
        <f t="shared" si="202"/>
        <v>0</v>
      </c>
      <c r="AJ152" s="28">
        <f t="shared" si="203"/>
        <v>0</v>
      </c>
      <c r="AK152" s="28">
        <f t="shared" si="204"/>
        <v>41780460.2130698</v>
      </c>
      <c r="AL152" s="28">
        <f t="shared" si="205"/>
        <v>2089023.01065349</v>
      </c>
      <c r="AM152" s="28">
        <f t="shared" si="206"/>
        <v>2319186.8958537006</v>
      </c>
      <c r="AN152" s="28">
        <f t="shared" si="207"/>
        <v>0</v>
      </c>
      <c r="AO152" s="28">
        <f t="shared" si="208"/>
        <v>0</v>
      </c>
      <c r="AP152" s="28">
        <f t="shared" si="209"/>
        <v>0</v>
      </c>
      <c r="AQ152" s="4">
        <f t="shared" si="210"/>
        <v>41780460.2130698</v>
      </c>
      <c r="AR152" s="24">
        <f t="shared" si="211"/>
        <v>2089023.01065349</v>
      </c>
      <c r="AS152" s="24">
        <f t="shared" si="212"/>
        <v>2319186.8958537006</v>
      </c>
    </row>
    <row r="153" spans="2:45" ht="12.75">
      <c r="B153" s="56">
        <f t="shared" si="174"/>
        <v>624</v>
      </c>
      <c r="C153" s="23">
        <f t="shared" si="213"/>
        <v>624000000</v>
      </c>
      <c r="D153" s="24">
        <f t="shared" si="132"/>
        <v>-1709714.3151517003</v>
      </c>
      <c r="E153" s="24">
        <f t="shared" si="133"/>
        <v>6125000</v>
      </c>
      <c r="F153" s="25">
        <f t="shared" si="214"/>
        <v>582152476.4479043</v>
      </c>
      <c r="G153" s="70">
        <f t="shared" si="215"/>
        <v>0</v>
      </c>
      <c r="H153" s="6">
        <f t="shared" si="175"/>
        <v>0.05</v>
      </c>
      <c r="I153" s="26">
        <f t="shared" si="176"/>
        <v>-0.14437095526227425</v>
      </c>
      <c r="J153" s="30">
        <f t="shared" si="177"/>
        <v>0.296330048929624</v>
      </c>
      <c r="K153" s="27">
        <f t="shared" si="178"/>
        <v>490000000</v>
      </c>
      <c r="L153" s="28">
        <f t="shared" si="179"/>
        <v>0</v>
      </c>
      <c r="M153" s="28">
        <f t="shared" si="180"/>
        <v>15000000</v>
      </c>
      <c r="N153" s="28">
        <f t="shared" si="181"/>
        <v>525000</v>
      </c>
      <c r="O153" s="28">
        <f t="shared" si="182"/>
        <v>15000000</v>
      </c>
      <c r="P153" s="28">
        <f t="shared" si="183"/>
        <v>600000</v>
      </c>
      <c r="Q153" s="28">
        <f t="shared" si="184"/>
        <v>40000000</v>
      </c>
      <c r="R153" s="28">
        <f t="shared" si="185"/>
        <v>1800000</v>
      </c>
      <c r="S153" s="28">
        <f t="shared" si="186"/>
        <v>22152476.44790435</v>
      </c>
      <c r="T153" s="28">
        <f t="shared" si="187"/>
        <v>1107623.8223952174</v>
      </c>
      <c r="U153" s="28">
        <f t="shared" si="188"/>
        <v>0</v>
      </c>
      <c r="V153" s="28">
        <f t="shared" si="189"/>
        <v>0</v>
      </c>
      <c r="W153" s="4">
        <f t="shared" si="190"/>
        <v>582152476.4479043</v>
      </c>
      <c r="X153" s="24">
        <f t="shared" si="191"/>
        <v>4032623.8223952176</v>
      </c>
      <c r="Y153" s="27">
        <f t="shared" si="192"/>
        <v>0</v>
      </c>
      <c r="Z153" s="28">
        <f t="shared" si="193"/>
        <v>0</v>
      </c>
      <c r="AA153" s="28">
        <f t="shared" si="194"/>
        <v>0</v>
      </c>
      <c r="AB153" s="28">
        <f t="shared" si="195"/>
        <v>0</v>
      </c>
      <c r="AC153" s="28">
        <f t="shared" si="196"/>
        <v>0</v>
      </c>
      <c r="AD153" s="28">
        <f t="shared" si="197"/>
        <v>0</v>
      </c>
      <c r="AE153" s="28">
        <f t="shared" si="198"/>
        <v>0</v>
      </c>
      <c r="AF153" s="28">
        <f t="shared" si="199"/>
        <v>0</v>
      </c>
      <c r="AG153" s="28">
        <f t="shared" si="200"/>
        <v>0</v>
      </c>
      <c r="AH153" s="28">
        <f t="shared" si="201"/>
        <v>0</v>
      </c>
      <c r="AI153" s="28">
        <f t="shared" si="202"/>
        <v>0</v>
      </c>
      <c r="AJ153" s="28">
        <f t="shared" si="203"/>
        <v>0</v>
      </c>
      <c r="AK153" s="28">
        <f t="shared" si="204"/>
        <v>41847523.55209565</v>
      </c>
      <c r="AL153" s="28">
        <f t="shared" si="205"/>
        <v>2092376.1776047826</v>
      </c>
      <c r="AM153" s="28">
        <f t="shared" si="206"/>
        <v>2322909.5072435173</v>
      </c>
      <c r="AN153" s="28">
        <f t="shared" si="207"/>
        <v>0</v>
      </c>
      <c r="AO153" s="28">
        <f t="shared" si="208"/>
        <v>0</v>
      </c>
      <c r="AP153" s="28">
        <f t="shared" si="209"/>
        <v>0</v>
      </c>
      <c r="AQ153" s="4">
        <f t="shared" si="210"/>
        <v>41847523.55209565</v>
      </c>
      <c r="AR153" s="24">
        <f t="shared" si="211"/>
        <v>2092376.1776047826</v>
      </c>
      <c r="AS153" s="24">
        <f t="shared" si="212"/>
        <v>2322909.5072435173</v>
      </c>
    </row>
    <row r="154" spans="2:45" ht="12.75">
      <c r="B154" s="56">
        <f t="shared" si="174"/>
        <v>625</v>
      </c>
      <c r="C154" s="23">
        <f t="shared" si="213"/>
        <v>625000000</v>
      </c>
      <c r="D154" s="24">
        <f t="shared" si="132"/>
        <v>-1752638.5368106035</v>
      </c>
      <c r="E154" s="24">
        <f t="shared" si="133"/>
        <v>6175000</v>
      </c>
      <c r="F154" s="25">
        <f t="shared" si="214"/>
        <v>583085413.1088786</v>
      </c>
      <c r="G154" s="70">
        <f t="shared" si="215"/>
        <v>0</v>
      </c>
      <c r="H154" s="6">
        <f t="shared" si="175"/>
        <v>0.05</v>
      </c>
      <c r="I154" s="26">
        <f t="shared" si="176"/>
        <v>-0.14437095526227425</v>
      </c>
      <c r="J154" s="30">
        <f t="shared" si="177"/>
        <v>0.296330048929624</v>
      </c>
      <c r="K154" s="27">
        <f t="shared" si="178"/>
        <v>490000000</v>
      </c>
      <c r="L154" s="28">
        <f t="shared" si="179"/>
        <v>0</v>
      </c>
      <c r="M154" s="28">
        <f t="shared" si="180"/>
        <v>15000000</v>
      </c>
      <c r="N154" s="28">
        <f t="shared" si="181"/>
        <v>525000</v>
      </c>
      <c r="O154" s="28">
        <f t="shared" si="182"/>
        <v>15000000</v>
      </c>
      <c r="P154" s="28">
        <f t="shared" si="183"/>
        <v>600000</v>
      </c>
      <c r="Q154" s="28">
        <f t="shared" si="184"/>
        <v>40000000</v>
      </c>
      <c r="R154" s="28">
        <f t="shared" si="185"/>
        <v>1800000</v>
      </c>
      <c r="S154" s="28">
        <f t="shared" si="186"/>
        <v>23085413.108878613</v>
      </c>
      <c r="T154" s="28">
        <f t="shared" si="187"/>
        <v>1154270.6554439308</v>
      </c>
      <c r="U154" s="28">
        <f t="shared" si="188"/>
        <v>0</v>
      </c>
      <c r="V154" s="28">
        <f t="shared" si="189"/>
        <v>0</v>
      </c>
      <c r="W154" s="4">
        <f t="shared" si="190"/>
        <v>583085413.1088786</v>
      </c>
      <c r="X154" s="24">
        <f t="shared" si="191"/>
        <v>4079270.655443931</v>
      </c>
      <c r="Y154" s="27">
        <f t="shared" si="192"/>
        <v>0</v>
      </c>
      <c r="Z154" s="28">
        <f t="shared" si="193"/>
        <v>0</v>
      </c>
      <c r="AA154" s="28">
        <f t="shared" si="194"/>
        <v>0</v>
      </c>
      <c r="AB154" s="28">
        <f t="shared" si="195"/>
        <v>0</v>
      </c>
      <c r="AC154" s="28">
        <f t="shared" si="196"/>
        <v>0</v>
      </c>
      <c r="AD154" s="28">
        <f t="shared" si="197"/>
        <v>0</v>
      </c>
      <c r="AE154" s="28">
        <f t="shared" si="198"/>
        <v>0</v>
      </c>
      <c r="AF154" s="28">
        <f t="shared" si="199"/>
        <v>0</v>
      </c>
      <c r="AG154" s="28">
        <f t="shared" si="200"/>
        <v>0</v>
      </c>
      <c r="AH154" s="28">
        <f t="shared" si="201"/>
        <v>0</v>
      </c>
      <c r="AI154" s="28">
        <f t="shared" si="202"/>
        <v>0</v>
      </c>
      <c r="AJ154" s="28">
        <f t="shared" si="203"/>
        <v>0</v>
      </c>
      <c r="AK154" s="28">
        <f t="shared" si="204"/>
        <v>41914586.89112139</v>
      </c>
      <c r="AL154" s="28">
        <f t="shared" si="205"/>
        <v>2095729.3445560695</v>
      </c>
      <c r="AM154" s="28">
        <f t="shared" si="206"/>
        <v>2326632.1186333275</v>
      </c>
      <c r="AN154" s="28">
        <f t="shared" si="207"/>
        <v>0</v>
      </c>
      <c r="AO154" s="28">
        <f t="shared" si="208"/>
        <v>0</v>
      </c>
      <c r="AP154" s="28">
        <f t="shared" si="209"/>
        <v>0</v>
      </c>
      <c r="AQ154" s="4">
        <f t="shared" si="210"/>
        <v>41914586.89112139</v>
      </c>
      <c r="AR154" s="24">
        <f t="shared" si="211"/>
        <v>2095729.3445560695</v>
      </c>
      <c r="AS154" s="24">
        <f t="shared" si="212"/>
        <v>2326632.1186333275</v>
      </c>
    </row>
    <row r="155" spans="2:45" ht="12.75">
      <c r="B155" s="56">
        <f t="shared" si="174"/>
        <v>626</v>
      </c>
      <c r="C155" s="23">
        <f t="shared" si="213"/>
        <v>626000000</v>
      </c>
      <c r="D155" s="24">
        <f t="shared" si="132"/>
        <v>-1795562.7584694936</v>
      </c>
      <c r="E155" s="24">
        <f t="shared" si="133"/>
        <v>6225000</v>
      </c>
      <c r="F155" s="25">
        <f t="shared" si="214"/>
        <v>584018349.7698528</v>
      </c>
      <c r="G155" s="70">
        <f t="shared" si="215"/>
        <v>0</v>
      </c>
      <c r="H155" s="6">
        <f t="shared" si="175"/>
        <v>0.05</v>
      </c>
      <c r="I155" s="26">
        <f t="shared" si="176"/>
        <v>-0.14437095526227425</v>
      </c>
      <c r="J155" s="30">
        <f t="shared" si="177"/>
        <v>0.296330048929624</v>
      </c>
      <c r="K155" s="27">
        <f t="shared" si="178"/>
        <v>490000000</v>
      </c>
      <c r="L155" s="28">
        <f t="shared" si="179"/>
        <v>0</v>
      </c>
      <c r="M155" s="28">
        <f t="shared" si="180"/>
        <v>15000000</v>
      </c>
      <c r="N155" s="28">
        <f t="shared" si="181"/>
        <v>525000</v>
      </c>
      <c r="O155" s="28">
        <f t="shared" si="182"/>
        <v>15000000</v>
      </c>
      <c r="P155" s="28">
        <f t="shared" si="183"/>
        <v>600000</v>
      </c>
      <c r="Q155" s="28">
        <f t="shared" si="184"/>
        <v>40000000</v>
      </c>
      <c r="R155" s="28">
        <f t="shared" si="185"/>
        <v>1800000</v>
      </c>
      <c r="S155" s="28">
        <f t="shared" si="186"/>
        <v>24018349.769852757</v>
      </c>
      <c r="T155" s="28">
        <f t="shared" si="187"/>
        <v>1200917.4884926379</v>
      </c>
      <c r="U155" s="28">
        <f t="shared" si="188"/>
        <v>0</v>
      </c>
      <c r="V155" s="28">
        <f t="shared" si="189"/>
        <v>0</v>
      </c>
      <c r="W155" s="4">
        <f t="shared" si="190"/>
        <v>584018349.7698528</v>
      </c>
      <c r="X155" s="24">
        <f t="shared" si="191"/>
        <v>4125917.488492638</v>
      </c>
      <c r="Y155" s="27">
        <f t="shared" si="192"/>
        <v>0</v>
      </c>
      <c r="Z155" s="28">
        <f t="shared" si="193"/>
        <v>0</v>
      </c>
      <c r="AA155" s="28">
        <f t="shared" si="194"/>
        <v>0</v>
      </c>
      <c r="AB155" s="28">
        <f t="shared" si="195"/>
        <v>0</v>
      </c>
      <c r="AC155" s="28">
        <f t="shared" si="196"/>
        <v>0</v>
      </c>
      <c r="AD155" s="28">
        <f t="shared" si="197"/>
        <v>0</v>
      </c>
      <c r="AE155" s="28">
        <f t="shared" si="198"/>
        <v>0</v>
      </c>
      <c r="AF155" s="28">
        <f t="shared" si="199"/>
        <v>0</v>
      </c>
      <c r="AG155" s="28">
        <f t="shared" si="200"/>
        <v>0</v>
      </c>
      <c r="AH155" s="28">
        <f t="shared" si="201"/>
        <v>0</v>
      </c>
      <c r="AI155" s="28">
        <f t="shared" si="202"/>
        <v>0</v>
      </c>
      <c r="AJ155" s="28">
        <f t="shared" si="203"/>
        <v>0</v>
      </c>
      <c r="AK155" s="28">
        <f t="shared" si="204"/>
        <v>41981650.23014724</v>
      </c>
      <c r="AL155" s="28">
        <f t="shared" si="205"/>
        <v>2099082.511507362</v>
      </c>
      <c r="AM155" s="28">
        <f t="shared" si="206"/>
        <v>2330354.7300231443</v>
      </c>
      <c r="AN155" s="28">
        <f t="shared" si="207"/>
        <v>0</v>
      </c>
      <c r="AO155" s="28">
        <f t="shared" si="208"/>
        <v>0</v>
      </c>
      <c r="AP155" s="28">
        <f t="shared" si="209"/>
        <v>0</v>
      </c>
      <c r="AQ155" s="4">
        <f t="shared" si="210"/>
        <v>41981650.23014724</v>
      </c>
      <c r="AR155" s="24">
        <f t="shared" si="211"/>
        <v>2099082.511507362</v>
      </c>
      <c r="AS155" s="24">
        <f t="shared" si="212"/>
        <v>2330354.7300231443</v>
      </c>
    </row>
    <row r="156" spans="2:45" ht="12.75">
      <c r="B156" s="56">
        <f t="shared" si="174"/>
        <v>627</v>
      </c>
      <c r="C156" s="23">
        <f t="shared" si="213"/>
        <v>627000000</v>
      </c>
      <c r="D156" s="24">
        <f t="shared" si="132"/>
        <v>-1838486.9801283842</v>
      </c>
      <c r="E156" s="24">
        <f t="shared" si="133"/>
        <v>6275000</v>
      </c>
      <c r="F156" s="25">
        <f t="shared" si="214"/>
        <v>584951286.4308269</v>
      </c>
      <c r="G156" s="70">
        <f t="shared" si="215"/>
        <v>0</v>
      </c>
      <c r="H156" s="6">
        <f t="shared" si="175"/>
        <v>0.05</v>
      </c>
      <c r="I156" s="26">
        <f t="shared" si="176"/>
        <v>-0.14437095526227425</v>
      </c>
      <c r="J156" s="30">
        <f t="shared" si="177"/>
        <v>0.296330048929624</v>
      </c>
      <c r="K156" s="27">
        <f t="shared" si="178"/>
        <v>490000000</v>
      </c>
      <c r="L156" s="28">
        <f t="shared" si="179"/>
        <v>0</v>
      </c>
      <c r="M156" s="28">
        <f t="shared" si="180"/>
        <v>15000000</v>
      </c>
      <c r="N156" s="28">
        <f t="shared" si="181"/>
        <v>525000</v>
      </c>
      <c r="O156" s="28">
        <f t="shared" si="182"/>
        <v>15000000</v>
      </c>
      <c r="P156" s="28">
        <f t="shared" si="183"/>
        <v>600000</v>
      </c>
      <c r="Q156" s="28">
        <f t="shared" si="184"/>
        <v>40000000</v>
      </c>
      <c r="R156" s="28">
        <f t="shared" si="185"/>
        <v>1800000</v>
      </c>
      <c r="S156" s="28">
        <f t="shared" si="186"/>
        <v>24951286.430826902</v>
      </c>
      <c r="T156" s="28">
        <f t="shared" si="187"/>
        <v>1247564.3215413452</v>
      </c>
      <c r="U156" s="28">
        <f t="shared" si="188"/>
        <v>0</v>
      </c>
      <c r="V156" s="28">
        <f t="shared" si="189"/>
        <v>0</v>
      </c>
      <c r="W156" s="4">
        <f t="shared" si="190"/>
        <v>584951286.4308269</v>
      </c>
      <c r="X156" s="24">
        <f t="shared" si="191"/>
        <v>4172564.321541345</v>
      </c>
      <c r="Y156" s="27">
        <f t="shared" si="192"/>
        <v>0</v>
      </c>
      <c r="Z156" s="28">
        <f t="shared" si="193"/>
        <v>0</v>
      </c>
      <c r="AA156" s="28">
        <f t="shared" si="194"/>
        <v>0</v>
      </c>
      <c r="AB156" s="28">
        <f t="shared" si="195"/>
        <v>0</v>
      </c>
      <c r="AC156" s="28">
        <f t="shared" si="196"/>
        <v>0</v>
      </c>
      <c r="AD156" s="28">
        <f t="shared" si="197"/>
        <v>0</v>
      </c>
      <c r="AE156" s="28">
        <f t="shared" si="198"/>
        <v>0</v>
      </c>
      <c r="AF156" s="28">
        <f t="shared" si="199"/>
        <v>0</v>
      </c>
      <c r="AG156" s="28">
        <f t="shared" si="200"/>
        <v>0</v>
      </c>
      <c r="AH156" s="28">
        <f t="shared" si="201"/>
        <v>0</v>
      </c>
      <c r="AI156" s="28">
        <f t="shared" si="202"/>
        <v>0</v>
      </c>
      <c r="AJ156" s="28">
        <f t="shared" si="203"/>
        <v>0</v>
      </c>
      <c r="AK156" s="28">
        <f t="shared" si="204"/>
        <v>42048713.5691731</v>
      </c>
      <c r="AL156" s="28">
        <f t="shared" si="205"/>
        <v>2102435.678458655</v>
      </c>
      <c r="AM156" s="28">
        <f t="shared" si="206"/>
        <v>2334077.341412961</v>
      </c>
      <c r="AN156" s="28">
        <f t="shared" si="207"/>
        <v>0</v>
      </c>
      <c r="AO156" s="28">
        <f t="shared" si="208"/>
        <v>0</v>
      </c>
      <c r="AP156" s="28">
        <f t="shared" si="209"/>
        <v>0</v>
      </c>
      <c r="AQ156" s="4">
        <f t="shared" si="210"/>
        <v>42048713.5691731</v>
      </c>
      <c r="AR156" s="24">
        <f t="shared" si="211"/>
        <v>2102435.678458655</v>
      </c>
      <c r="AS156" s="24">
        <f t="shared" si="212"/>
        <v>2334077.341412961</v>
      </c>
    </row>
    <row r="157" spans="2:45" ht="12.75">
      <c r="B157" s="56">
        <f t="shared" si="174"/>
        <v>628</v>
      </c>
      <c r="C157" s="23">
        <f t="shared" si="213"/>
        <v>628000000</v>
      </c>
      <c r="D157" s="24">
        <f t="shared" si="132"/>
        <v>-1881411.2017872874</v>
      </c>
      <c r="E157" s="24">
        <f t="shared" si="133"/>
        <v>6325000</v>
      </c>
      <c r="F157" s="25">
        <f t="shared" si="214"/>
        <v>585884223.0918012</v>
      </c>
      <c r="G157" s="70">
        <f t="shared" si="215"/>
        <v>0</v>
      </c>
      <c r="H157" s="6">
        <f t="shared" si="175"/>
        <v>0.05</v>
      </c>
      <c r="I157" s="26">
        <f t="shared" si="176"/>
        <v>-0.14437095526227425</v>
      </c>
      <c r="J157" s="30">
        <f t="shared" si="177"/>
        <v>0.296330048929624</v>
      </c>
      <c r="K157" s="27">
        <f t="shared" si="178"/>
        <v>490000000</v>
      </c>
      <c r="L157" s="28">
        <f t="shared" si="179"/>
        <v>0</v>
      </c>
      <c r="M157" s="28">
        <f t="shared" si="180"/>
        <v>15000000</v>
      </c>
      <c r="N157" s="28">
        <f t="shared" si="181"/>
        <v>525000</v>
      </c>
      <c r="O157" s="28">
        <f t="shared" si="182"/>
        <v>15000000</v>
      </c>
      <c r="P157" s="28">
        <f t="shared" si="183"/>
        <v>600000</v>
      </c>
      <c r="Q157" s="28">
        <f t="shared" si="184"/>
        <v>40000000</v>
      </c>
      <c r="R157" s="28">
        <f t="shared" si="185"/>
        <v>1800000</v>
      </c>
      <c r="S157" s="28">
        <f t="shared" si="186"/>
        <v>25884223.091801167</v>
      </c>
      <c r="T157" s="28">
        <f t="shared" si="187"/>
        <v>1294211.1545900584</v>
      </c>
      <c r="U157" s="28">
        <f t="shared" si="188"/>
        <v>0</v>
      </c>
      <c r="V157" s="28">
        <f t="shared" si="189"/>
        <v>0</v>
      </c>
      <c r="W157" s="4">
        <f t="shared" si="190"/>
        <v>585884223.0918012</v>
      </c>
      <c r="X157" s="24">
        <f t="shared" si="191"/>
        <v>4219211.154590058</v>
      </c>
      <c r="Y157" s="27">
        <f t="shared" si="192"/>
        <v>0</v>
      </c>
      <c r="Z157" s="28">
        <f t="shared" si="193"/>
        <v>0</v>
      </c>
      <c r="AA157" s="28">
        <f t="shared" si="194"/>
        <v>0</v>
      </c>
      <c r="AB157" s="28">
        <f t="shared" si="195"/>
        <v>0</v>
      </c>
      <c r="AC157" s="28">
        <f t="shared" si="196"/>
        <v>0</v>
      </c>
      <c r="AD157" s="28">
        <f t="shared" si="197"/>
        <v>0</v>
      </c>
      <c r="AE157" s="28">
        <f t="shared" si="198"/>
        <v>0</v>
      </c>
      <c r="AF157" s="28">
        <f t="shared" si="199"/>
        <v>0</v>
      </c>
      <c r="AG157" s="28">
        <f t="shared" si="200"/>
        <v>0</v>
      </c>
      <c r="AH157" s="28">
        <f t="shared" si="201"/>
        <v>0</v>
      </c>
      <c r="AI157" s="28">
        <f t="shared" si="202"/>
        <v>0</v>
      </c>
      <c r="AJ157" s="28">
        <f t="shared" si="203"/>
        <v>0</v>
      </c>
      <c r="AK157" s="28">
        <f t="shared" si="204"/>
        <v>42115776.90819883</v>
      </c>
      <c r="AL157" s="28">
        <f t="shared" si="205"/>
        <v>2105788.845409942</v>
      </c>
      <c r="AM157" s="28">
        <f t="shared" si="206"/>
        <v>2337799.952802771</v>
      </c>
      <c r="AN157" s="28">
        <f t="shared" si="207"/>
        <v>0</v>
      </c>
      <c r="AO157" s="28">
        <f t="shared" si="208"/>
        <v>0</v>
      </c>
      <c r="AP157" s="28">
        <f t="shared" si="209"/>
        <v>0</v>
      </c>
      <c r="AQ157" s="4">
        <f t="shared" si="210"/>
        <v>42115776.90819883</v>
      </c>
      <c r="AR157" s="24">
        <f t="shared" si="211"/>
        <v>2105788.845409942</v>
      </c>
      <c r="AS157" s="24">
        <f t="shared" si="212"/>
        <v>2337799.952802771</v>
      </c>
    </row>
    <row r="158" spans="2:45" ht="12.75">
      <c r="B158" s="56">
        <f t="shared" si="174"/>
        <v>629</v>
      </c>
      <c r="C158" s="23">
        <f t="shared" si="213"/>
        <v>629000000</v>
      </c>
      <c r="D158" s="24">
        <f t="shared" si="132"/>
        <v>-1924335.4234461784</v>
      </c>
      <c r="E158" s="24">
        <f t="shared" si="133"/>
        <v>6375000</v>
      </c>
      <c r="F158" s="25">
        <f t="shared" si="214"/>
        <v>586817159.7527753</v>
      </c>
      <c r="G158" s="70">
        <f t="shared" si="215"/>
        <v>0</v>
      </c>
      <c r="H158" s="6">
        <f t="shared" si="175"/>
        <v>0.05</v>
      </c>
      <c r="I158" s="26">
        <f t="shared" si="176"/>
        <v>-0.14437095526227425</v>
      </c>
      <c r="J158" s="30">
        <f t="shared" si="177"/>
        <v>0.296330048929624</v>
      </c>
      <c r="K158" s="27">
        <f t="shared" si="178"/>
        <v>490000000</v>
      </c>
      <c r="L158" s="28">
        <f t="shared" si="179"/>
        <v>0</v>
      </c>
      <c r="M158" s="28">
        <f t="shared" si="180"/>
        <v>15000000</v>
      </c>
      <c r="N158" s="28">
        <f t="shared" si="181"/>
        <v>525000</v>
      </c>
      <c r="O158" s="28">
        <f t="shared" si="182"/>
        <v>15000000</v>
      </c>
      <c r="P158" s="28">
        <f t="shared" si="183"/>
        <v>600000</v>
      </c>
      <c r="Q158" s="28">
        <f t="shared" si="184"/>
        <v>40000000</v>
      </c>
      <c r="R158" s="28">
        <f t="shared" si="185"/>
        <v>1800000</v>
      </c>
      <c r="S158" s="28">
        <f t="shared" si="186"/>
        <v>26817159.75277531</v>
      </c>
      <c r="T158" s="28">
        <f t="shared" si="187"/>
        <v>1340857.9876387657</v>
      </c>
      <c r="U158" s="28">
        <f t="shared" si="188"/>
        <v>0</v>
      </c>
      <c r="V158" s="28">
        <f t="shared" si="189"/>
        <v>0</v>
      </c>
      <c r="W158" s="4">
        <f t="shared" si="190"/>
        <v>586817159.7527753</v>
      </c>
      <c r="X158" s="24">
        <f t="shared" si="191"/>
        <v>4265857.987638766</v>
      </c>
      <c r="Y158" s="27">
        <f t="shared" si="192"/>
        <v>0</v>
      </c>
      <c r="Z158" s="28">
        <f t="shared" si="193"/>
        <v>0</v>
      </c>
      <c r="AA158" s="28">
        <f t="shared" si="194"/>
        <v>0</v>
      </c>
      <c r="AB158" s="28">
        <f t="shared" si="195"/>
        <v>0</v>
      </c>
      <c r="AC158" s="28">
        <f t="shared" si="196"/>
        <v>0</v>
      </c>
      <c r="AD158" s="28">
        <f t="shared" si="197"/>
        <v>0</v>
      </c>
      <c r="AE158" s="28">
        <f t="shared" si="198"/>
        <v>0</v>
      </c>
      <c r="AF158" s="28">
        <f t="shared" si="199"/>
        <v>0</v>
      </c>
      <c r="AG158" s="28">
        <f t="shared" si="200"/>
        <v>0</v>
      </c>
      <c r="AH158" s="28">
        <f t="shared" si="201"/>
        <v>0</v>
      </c>
      <c r="AI158" s="28">
        <f t="shared" si="202"/>
        <v>0</v>
      </c>
      <c r="AJ158" s="28">
        <f t="shared" si="203"/>
        <v>0</v>
      </c>
      <c r="AK158" s="28">
        <f t="shared" si="204"/>
        <v>42182840.24722469</v>
      </c>
      <c r="AL158" s="28">
        <f t="shared" si="205"/>
        <v>2109142.0123612345</v>
      </c>
      <c r="AM158" s="28">
        <f t="shared" si="206"/>
        <v>2341522.5641925875</v>
      </c>
      <c r="AN158" s="28">
        <f t="shared" si="207"/>
        <v>0</v>
      </c>
      <c r="AO158" s="28">
        <f t="shared" si="208"/>
        <v>0</v>
      </c>
      <c r="AP158" s="28">
        <f t="shared" si="209"/>
        <v>0</v>
      </c>
      <c r="AQ158" s="4">
        <f t="shared" si="210"/>
        <v>42182840.24722469</v>
      </c>
      <c r="AR158" s="24">
        <f t="shared" si="211"/>
        <v>2109142.0123612345</v>
      </c>
      <c r="AS158" s="24">
        <f t="shared" si="212"/>
        <v>2341522.5641925875</v>
      </c>
    </row>
    <row r="159" spans="2:45" ht="12.75">
      <c r="B159" s="56">
        <f t="shared" si="174"/>
        <v>630</v>
      </c>
      <c r="C159" s="23">
        <f t="shared" si="213"/>
        <v>630000000</v>
      </c>
      <c r="D159" s="24">
        <f aca="true" t="shared" si="216" ref="D159:D189">(AS159-X159)+G159</f>
        <v>-1967259.6451050807</v>
      </c>
      <c r="E159" s="24">
        <f aca="true" t="shared" si="217" ref="E159:E189">(X159+AR159)-G159</f>
        <v>6425000</v>
      </c>
      <c r="F159" s="25">
        <f t="shared" si="214"/>
        <v>587750096.4137496</v>
      </c>
      <c r="G159" s="70">
        <f t="shared" si="215"/>
        <v>0</v>
      </c>
      <c r="H159" s="6">
        <f t="shared" si="175"/>
        <v>0.05</v>
      </c>
      <c r="I159" s="26">
        <f t="shared" si="176"/>
        <v>-0.14437095526227425</v>
      </c>
      <c r="J159" s="30">
        <f t="shared" si="177"/>
        <v>0.296330048929624</v>
      </c>
      <c r="K159" s="27">
        <f t="shared" si="178"/>
        <v>490000000</v>
      </c>
      <c r="L159" s="28">
        <f t="shared" si="179"/>
        <v>0</v>
      </c>
      <c r="M159" s="28">
        <f t="shared" si="180"/>
        <v>15000000</v>
      </c>
      <c r="N159" s="28">
        <f t="shared" si="181"/>
        <v>525000</v>
      </c>
      <c r="O159" s="28">
        <f t="shared" si="182"/>
        <v>15000000</v>
      </c>
      <c r="P159" s="28">
        <f t="shared" si="183"/>
        <v>600000</v>
      </c>
      <c r="Q159" s="28">
        <f t="shared" si="184"/>
        <v>40000000</v>
      </c>
      <c r="R159" s="28">
        <f t="shared" si="185"/>
        <v>1800000</v>
      </c>
      <c r="S159" s="28">
        <f t="shared" si="186"/>
        <v>27750096.413749576</v>
      </c>
      <c r="T159" s="28">
        <f t="shared" si="187"/>
        <v>1387504.8206874789</v>
      </c>
      <c r="U159" s="28">
        <f t="shared" si="188"/>
        <v>0</v>
      </c>
      <c r="V159" s="28">
        <f t="shared" si="189"/>
        <v>0</v>
      </c>
      <c r="W159" s="4">
        <f t="shared" si="190"/>
        <v>587750096.4137496</v>
      </c>
      <c r="X159" s="24">
        <f t="shared" si="191"/>
        <v>4312504.820687478</v>
      </c>
      <c r="Y159" s="27">
        <f t="shared" si="192"/>
        <v>0</v>
      </c>
      <c r="Z159" s="28">
        <f t="shared" si="193"/>
        <v>0</v>
      </c>
      <c r="AA159" s="28">
        <f t="shared" si="194"/>
        <v>0</v>
      </c>
      <c r="AB159" s="28">
        <f t="shared" si="195"/>
        <v>0</v>
      </c>
      <c r="AC159" s="28">
        <f t="shared" si="196"/>
        <v>0</v>
      </c>
      <c r="AD159" s="28">
        <f t="shared" si="197"/>
        <v>0</v>
      </c>
      <c r="AE159" s="28">
        <f t="shared" si="198"/>
        <v>0</v>
      </c>
      <c r="AF159" s="28">
        <f t="shared" si="199"/>
        <v>0</v>
      </c>
      <c r="AG159" s="28">
        <f t="shared" si="200"/>
        <v>0</v>
      </c>
      <c r="AH159" s="28">
        <f t="shared" si="201"/>
        <v>0</v>
      </c>
      <c r="AI159" s="28">
        <f t="shared" si="202"/>
        <v>0</v>
      </c>
      <c r="AJ159" s="28">
        <f t="shared" si="203"/>
        <v>0</v>
      </c>
      <c r="AK159" s="28">
        <f t="shared" si="204"/>
        <v>42249903.586250424</v>
      </c>
      <c r="AL159" s="28">
        <f t="shared" si="205"/>
        <v>2112495.179312521</v>
      </c>
      <c r="AM159" s="28">
        <f t="shared" si="206"/>
        <v>2345245.1755823977</v>
      </c>
      <c r="AN159" s="28">
        <f t="shared" si="207"/>
        <v>0</v>
      </c>
      <c r="AO159" s="28">
        <f t="shared" si="208"/>
        <v>0</v>
      </c>
      <c r="AP159" s="28">
        <f t="shared" si="209"/>
        <v>0</v>
      </c>
      <c r="AQ159" s="4">
        <f t="shared" si="210"/>
        <v>42249903.586250424</v>
      </c>
      <c r="AR159" s="24">
        <f t="shared" si="211"/>
        <v>2112495.179312521</v>
      </c>
      <c r="AS159" s="24">
        <f t="shared" si="212"/>
        <v>2345245.1755823977</v>
      </c>
    </row>
    <row r="160" spans="2:45" ht="12.75">
      <c r="B160" s="56">
        <f t="shared" si="174"/>
        <v>631</v>
      </c>
      <c r="C160" s="23">
        <f t="shared" si="213"/>
        <v>631000000</v>
      </c>
      <c r="D160" s="24">
        <f t="shared" si="216"/>
        <v>-2010183.8667639717</v>
      </c>
      <c r="E160" s="24">
        <f t="shared" si="217"/>
        <v>6475000</v>
      </c>
      <c r="F160" s="25">
        <f t="shared" si="214"/>
        <v>588683033.0747237</v>
      </c>
      <c r="G160" s="70">
        <f t="shared" si="215"/>
        <v>0</v>
      </c>
      <c r="H160" s="6">
        <f t="shared" si="175"/>
        <v>0.05</v>
      </c>
      <c r="I160" s="26">
        <f t="shared" si="176"/>
        <v>-0.14437095526227425</v>
      </c>
      <c r="J160" s="30">
        <f t="shared" si="177"/>
        <v>0.296330048929624</v>
      </c>
      <c r="K160" s="27">
        <f t="shared" si="178"/>
        <v>490000000</v>
      </c>
      <c r="L160" s="28">
        <f t="shared" si="179"/>
        <v>0</v>
      </c>
      <c r="M160" s="28">
        <f t="shared" si="180"/>
        <v>15000000</v>
      </c>
      <c r="N160" s="28">
        <f t="shared" si="181"/>
        <v>525000</v>
      </c>
      <c r="O160" s="28">
        <f t="shared" si="182"/>
        <v>15000000</v>
      </c>
      <c r="P160" s="28">
        <f t="shared" si="183"/>
        <v>600000</v>
      </c>
      <c r="Q160" s="28">
        <f t="shared" si="184"/>
        <v>40000000</v>
      </c>
      <c r="R160" s="28">
        <f t="shared" si="185"/>
        <v>1800000</v>
      </c>
      <c r="S160" s="28">
        <f t="shared" si="186"/>
        <v>28683033.07472372</v>
      </c>
      <c r="T160" s="28">
        <f t="shared" si="187"/>
        <v>1434151.6537361862</v>
      </c>
      <c r="U160" s="28">
        <f t="shared" si="188"/>
        <v>0</v>
      </c>
      <c r="V160" s="28">
        <f t="shared" si="189"/>
        <v>0</v>
      </c>
      <c r="W160" s="4">
        <f t="shared" si="190"/>
        <v>588683033.0747237</v>
      </c>
      <c r="X160" s="24">
        <f t="shared" si="191"/>
        <v>4359151.653736186</v>
      </c>
      <c r="Y160" s="27">
        <f t="shared" si="192"/>
        <v>0</v>
      </c>
      <c r="Z160" s="28">
        <f t="shared" si="193"/>
        <v>0</v>
      </c>
      <c r="AA160" s="28">
        <f t="shared" si="194"/>
        <v>0</v>
      </c>
      <c r="AB160" s="28">
        <f t="shared" si="195"/>
        <v>0</v>
      </c>
      <c r="AC160" s="28">
        <f t="shared" si="196"/>
        <v>0</v>
      </c>
      <c r="AD160" s="28">
        <f t="shared" si="197"/>
        <v>0</v>
      </c>
      <c r="AE160" s="28">
        <f t="shared" si="198"/>
        <v>0</v>
      </c>
      <c r="AF160" s="28">
        <f t="shared" si="199"/>
        <v>0</v>
      </c>
      <c r="AG160" s="28">
        <f t="shared" si="200"/>
        <v>0</v>
      </c>
      <c r="AH160" s="28">
        <f t="shared" si="201"/>
        <v>0</v>
      </c>
      <c r="AI160" s="28">
        <f t="shared" si="202"/>
        <v>0</v>
      </c>
      <c r="AJ160" s="28">
        <f t="shared" si="203"/>
        <v>0</v>
      </c>
      <c r="AK160" s="28">
        <f t="shared" si="204"/>
        <v>42316966.92527628</v>
      </c>
      <c r="AL160" s="28">
        <f t="shared" si="205"/>
        <v>2115848.3462638143</v>
      </c>
      <c r="AM160" s="28">
        <f t="shared" si="206"/>
        <v>2348967.7869722145</v>
      </c>
      <c r="AN160" s="28">
        <f t="shared" si="207"/>
        <v>0</v>
      </c>
      <c r="AO160" s="28">
        <f t="shared" si="208"/>
        <v>0</v>
      </c>
      <c r="AP160" s="28">
        <f t="shared" si="209"/>
        <v>0</v>
      </c>
      <c r="AQ160" s="4">
        <f t="shared" si="210"/>
        <v>42316966.92527628</v>
      </c>
      <c r="AR160" s="24">
        <f t="shared" si="211"/>
        <v>2115848.3462638143</v>
      </c>
      <c r="AS160" s="24">
        <f t="shared" si="212"/>
        <v>2348967.7869722145</v>
      </c>
    </row>
    <row r="161" spans="2:45" ht="12.75">
      <c r="B161" s="56">
        <f t="shared" si="174"/>
        <v>632</v>
      </c>
      <c r="C161" s="23">
        <f t="shared" si="213"/>
        <v>632000000</v>
      </c>
      <c r="D161" s="24">
        <f t="shared" si="216"/>
        <v>-2053108.088422875</v>
      </c>
      <c r="E161" s="24">
        <f t="shared" si="217"/>
        <v>6525000</v>
      </c>
      <c r="F161" s="25">
        <f t="shared" si="214"/>
        <v>589615969.735698</v>
      </c>
      <c r="G161" s="70">
        <f t="shared" si="215"/>
        <v>0</v>
      </c>
      <c r="H161" s="6">
        <f t="shared" si="175"/>
        <v>0.05</v>
      </c>
      <c r="I161" s="26">
        <f t="shared" si="176"/>
        <v>-0.14437095526227425</v>
      </c>
      <c r="J161" s="30">
        <f t="shared" si="177"/>
        <v>0.296330048929624</v>
      </c>
      <c r="K161" s="27">
        <f t="shared" si="178"/>
        <v>490000000</v>
      </c>
      <c r="L161" s="28">
        <f t="shared" si="179"/>
        <v>0</v>
      </c>
      <c r="M161" s="28">
        <f t="shared" si="180"/>
        <v>15000000</v>
      </c>
      <c r="N161" s="28">
        <f t="shared" si="181"/>
        <v>525000</v>
      </c>
      <c r="O161" s="28">
        <f t="shared" si="182"/>
        <v>15000000</v>
      </c>
      <c r="P161" s="28">
        <f t="shared" si="183"/>
        <v>600000</v>
      </c>
      <c r="Q161" s="28">
        <f t="shared" si="184"/>
        <v>40000000</v>
      </c>
      <c r="R161" s="28">
        <f t="shared" si="185"/>
        <v>1800000</v>
      </c>
      <c r="S161" s="28">
        <f t="shared" si="186"/>
        <v>29615969.735697985</v>
      </c>
      <c r="T161" s="28">
        <f t="shared" si="187"/>
        <v>1480798.4867848994</v>
      </c>
      <c r="U161" s="28">
        <f t="shared" si="188"/>
        <v>0</v>
      </c>
      <c r="V161" s="28">
        <f t="shared" si="189"/>
        <v>0</v>
      </c>
      <c r="W161" s="4">
        <f t="shared" si="190"/>
        <v>589615969.735698</v>
      </c>
      <c r="X161" s="24">
        <f t="shared" si="191"/>
        <v>4405798.4867849</v>
      </c>
      <c r="Y161" s="27">
        <f t="shared" si="192"/>
        <v>0</v>
      </c>
      <c r="Z161" s="28">
        <f t="shared" si="193"/>
        <v>0</v>
      </c>
      <c r="AA161" s="28">
        <f t="shared" si="194"/>
        <v>0</v>
      </c>
      <c r="AB161" s="28">
        <f t="shared" si="195"/>
        <v>0</v>
      </c>
      <c r="AC161" s="28">
        <f t="shared" si="196"/>
        <v>0</v>
      </c>
      <c r="AD161" s="28">
        <f t="shared" si="197"/>
        <v>0</v>
      </c>
      <c r="AE161" s="28">
        <f t="shared" si="198"/>
        <v>0</v>
      </c>
      <c r="AF161" s="28">
        <f t="shared" si="199"/>
        <v>0</v>
      </c>
      <c r="AG161" s="28">
        <f t="shared" si="200"/>
        <v>0</v>
      </c>
      <c r="AH161" s="28">
        <f t="shared" si="201"/>
        <v>0</v>
      </c>
      <c r="AI161" s="28">
        <f t="shared" si="202"/>
        <v>0</v>
      </c>
      <c r="AJ161" s="28">
        <f t="shared" si="203"/>
        <v>0</v>
      </c>
      <c r="AK161" s="28">
        <f t="shared" si="204"/>
        <v>42384030.264302015</v>
      </c>
      <c r="AL161" s="28">
        <f t="shared" si="205"/>
        <v>2119201.513215101</v>
      </c>
      <c r="AM161" s="28">
        <f t="shared" si="206"/>
        <v>2352690.3983620247</v>
      </c>
      <c r="AN161" s="28">
        <f t="shared" si="207"/>
        <v>0</v>
      </c>
      <c r="AO161" s="28">
        <f t="shared" si="208"/>
        <v>0</v>
      </c>
      <c r="AP161" s="28">
        <f t="shared" si="209"/>
        <v>0</v>
      </c>
      <c r="AQ161" s="4">
        <f t="shared" si="210"/>
        <v>42384030.264302015</v>
      </c>
      <c r="AR161" s="24">
        <f t="shared" si="211"/>
        <v>2119201.513215101</v>
      </c>
      <c r="AS161" s="24">
        <f t="shared" si="212"/>
        <v>2352690.3983620247</v>
      </c>
    </row>
    <row r="162" spans="2:45" ht="12.75">
      <c r="B162" s="56">
        <f t="shared" si="174"/>
        <v>633</v>
      </c>
      <c r="C162" s="23">
        <f t="shared" si="213"/>
        <v>633000000</v>
      </c>
      <c r="D162" s="24">
        <f t="shared" si="216"/>
        <v>-2096032.310081765</v>
      </c>
      <c r="E162" s="24">
        <f t="shared" si="217"/>
        <v>6575000</v>
      </c>
      <c r="F162" s="25">
        <f t="shared" si="214"/>
        <v>590548906.3966721</v>
      </c>
      <c r="G162" s="70">
        <f t="shared" si="215"/>
        <v>0</v>
      </c>
      <c r="H162" s="6">
        <f t="shared" si="175"/>
        <v>0.05</v>
      </c>
      <c r="I162" s="26">
        <f t="shared" si="176"/>
        <v>-0.14437095526227425</v>
      </c>
      <c r="J162" s="30">
        <f t="shared" si="177"/>
        <v>0.296330048929624</v>
      </c>
      <c r="K162" s="27">
        <f t="shared" si="178"/>
        <v>490000000</v>
      </c>
      <c r="L162" s="28">
        <f t="shared" si="179"/>
        <v>0</v>
      </c>
      <c r="M162" s="28">
        <f t="shared" si="180"/>
        <v>15000000</v>
      </c>
      <c r="N162" s="28">
        <f t="shared" si="181"/>
        <v>525000</v>
      </c>
      <c r="O162" s="28">
        <f t="shared" si="182"/>
        <v>15000000</v>
      </c>
      <c r="P162" s="28">
        <f t="shared" si="183"/>
        <v>600000</v>
      </c>
      <c r="Q162" s="28">
        <f t="shared" si="184"/>
        <v>40000000</v>
      </c>
      <c r="R162" s="28">
        <f t="shared" si="185"/>
        <v>1800000</v>
      </c>
      <c r="S162" s="28">
        <f t="shared" si="186"/>
        <v>30548906.39667213</v>
      </c>
      <c r="T162" s="28">
        <f t="shared" si="187"/>
        <v>1527445.3198336065</v>
      </c>
      <c r="U162" s="28">
        <f t="shared" si="188"/>
        <v>0</v>
      </c>
      <c r="V162" s="28">
        <f t="shared" si="189"/>
        <v>0</v>
      </c>
      <c r="W162" s="4">
        <f t="shared" si="190"/>
        <v>590548906.3966721</v>
      </c>
      <c r="X162" s="24">
        <f t="shared" si="191"/>
        <v>4452445.3198336065</v>
      </c>
      <c r="Y162" s="27">
        <f t="shared" si="192"/>
        <v>0</v>
      </c>
      <c r="Z162" s="28">
        <f t="shared" si="193"/>
        <v>0</v>
      </c>
      <c r="AA162" s="28">
        <f t="shared" si="194"/>
        <v>0</v>
      </c>
      <c r="AB162" s="28">
        <f t="shared" si="195"/>
        <v>0</v>
      </c>
      <c r="AC162" s="28">
        <f t="shared" si="196"/>
        <v>0</v>
      </c>
      <c r="AD162" s="28">
        <f t="shared" si="197"/>
        <v>0</v>
      </c>
      <c r="AE162" s="28">
        <f t="shared" si="198"/>
        <v>0</v>
      </c>
      <c r="AF162" s="28">
        <f t="shared" si="199"/>
        <v>0</v>
      </c>
      <c r="AG162" s="28">
        <f t="shared" si="200"/>
        <v>0</v>
      </c>
      <c r="AH162" s="28">
        <f t="shared" si="201"/>
        <v>0</v>
      </c>
      <c r="AI162" s="28">
        <f t="shared" si="202"/>
        <v>0</v>
      </c>
      <c r="AJ162" s="28">
        <f t="shared" si="203"/>
        <v>0</v>
      </c>
      <c r="AK162" s="28">
        <f t="shared" si="204"/>
        <v>42451093.60332787</v>
      </c>
      <c r="AL162" s="28">
        <f t="shared" si="205"/>
        <v>2122554.6801663935</v>
      </c>
      <c r="AM162" s="28">
        <f t="shared" si="206"/>
        <v>2356413.0097518414</v>
      </c>
      <c r="AN162" s="28">
        <f t="shared" si="207"/>
        <v>0</v>
      </c>
      <c r="AO162" s="28">
        <f t="shared" si="208"/>
        <v>0</v>
      </c>
      <c r="AP162" s="28">
        <f t="shared" si="209"/>
        <v>0</v>
      </c>
      <c r="AQ162" s="4">
        <f t="shared" si="210"/>
        <v>42451093.60332787</v>
      </c>
      <c r="AR162" s="24">
        <f t="shared" si="211"/>
        <v>2122554.6801663935</v>
      </c>
      <c r="AS162" s="24">
        <f t="shared" si="212"/>
        <v>2356413.0097518414</v>
      </c>
    </row>
    <row r="163" spans="2:45" ht="12.75">
      <c r="B163" s="56">
        <f t="shared" si="174"/>
        <v>634</v>
      </c>
      <c r="C163" s="23">
        <f t="shared" si="213"/>
        <v>634000000</v>
      </c>
      <c r="D163" s="24">
        <f t="shared" si="216"/>
        <v>-2138956.5317406687</v>
      </c>
      <c r="E163" s="24">
        <f t="shared" si="217"/>
        <v>6625000</v>
      </c>
      <c r="F163" s="25">
        <f t="shared" si="214"/>
        <v>591481843.0576464</v>
      </c>
      <c r="G163" s="70">
        <f t="shared" si="215"/>
        <v>0</v>
      </c>
      <c r="H163" s="6">
        <f t="shared" si="175"/>
        <v>0.05</v>
      </c>
      <c r="I163" s="26">
        <f t="shared" si="176"/>
        <v>-0.14437095526227425</v>
      </c>
      <c r="J163" s="30">
        <f t="shared" si="177"/>
        <v>0.296330048929624</v>
      </c>
      <c r="K163" s="27">
        <f t="shared" si="178"/>
        <v>490000000</v>
      </c>
      <c r="L163" s="28">
        <f t="shared" si="179"/>
        <v>0</v>
      </c>
      <c r="M163" s="28">
        <f t="shared" si="180"/>
        <v>15000000</v>
      </c>
      <c r="N163" s="28">
        <f t="shared" si="181"/>
        <v>525000</v>
      </c>
      <c r="O163" s="28">
        <f t="shared" si="182"/>
        <v>15000000</v>
      </c>
      <c r="P163" s="28">
        <f t="shared" si="183"/>
        <v>600000</v>
      </c>
      <c r="Q163" s="28">
        <f t="shared" si="184"/>
        <v>40000000</v>
      </c>
      <c r="R163" s="28">
        <f t="shared" si="185"/>
        <v>1800000</v>
      </c>
      <c r="S163" s="28">
        <f t="shared" si="186"/>
        <v>31481843.057646394</v>
      </c>
      <c r="T163" s="28">
        <f t="shared" si="187"/>
        <v>1574092.1528823199</v>
      </c>
      <c r="U163" s="28">
        <f t="shared" si="188"/>
        <v>0</v>
      </c>
      <c r="V163" s="28">
        <f t="shared" si="189"/>
        <v>0</v>
      </c>
      <c r="W163" s="4">
        <f t="shared" si="190"/>
        <v>591481843.0576464</v>
      </c>
      <c r="X163" s="24">
        <f t="shared" si="191"/>
        <v>4499092.15288232</v>
      </c>
      <c r="Y163" s="27">
        <f t="shared" si="192"/>
        <v>0</v>
      </c>
      <c r="Z163" s="28">
        <f t="shared" si="193"/>
        <v>0</v>
      </c>
      <c r="AA163" s="28">
        <f t="shared" si="194"/>
        <v>0</v>
      </c>
      <c r="AB163" s="28">
        <f t="shared" si="195"/>
        <v>0</v>
      </c>
      <c r="AC163" s="28">
        <f t="shared" si="196"/>
        <v>0</v>
      </c>
      <c r="AD163" s="28">
        <f t="shared" si="197"/>
        <v>0</v>
      </c>
      <c r="AE163" s="28">
        <f t="shared" si="198"/>
        <v>0</v>
      </c>
      <c r="AF163" s="28">
        <f t="shared" si="199"/>
        <v>0</v>
      </c>
      <c r="AG163" s="28">
        <f t="shared" si="200"/>
        <v>0</v>
      </c>
      <c r="AH163" s="28">
        <f t="shared" si="201"/>
        <v>0</v>
      </c>
      <c r="AI163" s="28">
        <f t="shared" si="202"/>
        <v>0</v>
      </c>
      <c r="AJ163" s="28">
        <f t="shared" si="203"/>
        <v>0</v>
      </c>
      <c r="AK163" s="28">
        <f t="shared" si="204"/>
        <v>42518156.942353606</v>
      </c>
      <c r="AL163" s="28">
        <f t="shared" si="205"/>
        <v>2125907.8471176806</v>
      </c>
      <c r="AM163" s="28">
        <f t="shared" si="206"/>
        <v>2360135.621141651</v>
      </c>
      <c r="AN163" s="28">
        <f t="shared" si="207"/>
        <v>0</v>
      </c>
      <c r="AO163" s="28">
        <f t="shared" si="208"/>
        <v>0</v>
      </c>
      <c r="AP163" s="28">
        <f t="shared" si="209"/>
        <v>0</v>
      </c>
      <c r="AQ163" s="4">
        <f t="shared" si="210"/>
        <v>42518156.942353606</v>
      </c>
      <c r="AR163" s="24">
        <f t="shared" si="211"/>
        <v>2125907.8471176806</v>
      </c>
      <c r="AS163" s="24">
        <f t="shared" si="212"/>
        <v>2360135.621141651</v>
      </c>
    </row>
    <row r="164" spans="2:45" ht="12.75">
      <c r="B164" s="56">
        <f t="shared" si="174"/>
        <v>635</v>
      </c>
      <c r="C164" s="23">
        <f t="shared" si="213"/>
        <v>635000000</v>
      </c>
      <c r="D164" s="24">
        <f t="shared" si="216"/>
        <v>-2181880.753399559</v>
      </c>
      <c r="E164" s="24">
        <f t="shared" si="217"/>
        <v>6675000</v>
      </c>
      <c r="F164" s="25">
        <f t="shared" si="214"/>
        <v>592414779.7186205</v>
      </c>
      <c r="G164" s="70">
        <f t="shared" si="215"/>
        <v>0</v>
      </c>
      <c r="H164" s="6">
        <f t="shared" si="175"/>
        <v>0.05</v>
      </c>
      <c r="I164" s="26">
        <f t="shared" si="176"/>
        <v>-0.14437095526227425</v>
      </c>
      <c r="J164" s="30">
        <f t="shared" si="177"/>
        <v>0.296330048929624</v>
      </c>
      <c r="K164" s="27">
        <f t="shared" si="178"/>
        <v>490000000</v>
      </c>
      <c r="L164" s="28">
        <f t="shared" si="179"/>
        <v>0</v>
      </c>
      <c r="M164" s="28">
        <f t="shared" si="180"/>
        <v>15000000</v>
      </c>
      <c r="N164" s="28">
        <f t="shared" si="181"/>
        <v>525000</v>
      </c>
      <c r="O164" s="28">
        <f t="shared" si="182"/>
        <v>15000000</v>
      </c>
      <c r="P164" s="28">
        <f t="shared" si="183"/>
        <v>600000</v>
      </c>
      <c r="Q164" s="28">
        <f t="shared" si="184"/>
        <v>40000000</v>
      </c>
      <c r="R164" s="28">
        <f t="shared" si="185"/>
        <v>1800000</v>
      </c>
      <c r="S164" s="28">
        <f t="shared" si="186"/>
        <v>32414779.71862054</v>
      </c>
      <c r="T164" s="28">
        <f t="shared" si="187"/>
        <v>1620738.985931027</v>
      </c>
      <c r="U164" s="28">
        <f t="shared" si="188"/>
        <v>0</v>
      </c>
      <c r="V164" s="28">
        <f t="shared" si="189"/>
        <v>0</v>
      </c>
      <c r="W164" s="4">
        <f t="shared" si="190"/>
        <v>592414779.7186205</v>
      </c>
      <c r="X164" s="24">
        <f t="shared" si="191"/>
        <v>4545738.985931027</v>
      </c>
      <c r="Y164" s="27">
        <f t="shared" si="192"/>
        <v>0</v>
      </c>
      <c r="Z164" s="28">
        <f t="shared" si="193"/>
        <v>0</v>
      </c>
      <c r="AA164" s="28">
        <f t="shared" si="194"/>
        <v>0</v>
      </c>
      <c r="AB164" s="28">
        <f t="shared" si="195"/>
        <v>0</v>
      </c>
      <c r="AC164" s="28">
        <f t="shared" si="196"/>
        <v>0</v>
      </c>
      <c r="AD164" s="28">
        <f t="shared" si="197"/>
        <v>0</v>
      </c>
      <c r="AE164" s="28">
        <f t="shared" si="198"/>
        <v>0</v>
      </c>
      <c r="AF164" s="28">
        <f t="shared" si="199"/>
        <v>0</v>
      </c>
      <c r="AG164" s="28">
        <f t="shared" si="200"/>
        <v>0</v>
      </c>
      <c r="AH164" s="28">
        <f t="shared" si="201"/>
        <v>0</v>
      </c>
      <c r="AI164" s="28">
        <f t="shared" si="202"/>
        <v>0</v>
      </c>
      <c r="AJ164" s="28">
        <f t="shared" si="203"/>
        <v>0</v>
      </c>
      <c r="AK164" s="28">
        <f t="shared" si="204"/>
        <v>42585220.28137946</v>
      </c>
      <c r="AL164" s="28">
        <f t="shared" si="205"/>
        <v>2129261.0140689733</v>
      </c>
      <c r="AM164" s="28">
        <f t="shared" si="206"/>
        <v>2363858.232531468</v>
      </c>
      <c r="AN164" s="28">
        <f t="shared" si="207"/>
        <v>0</v>
      </c>
      <c r="AO164" s="28">
        <f t="shared" si="208"/>
        <v>0</v>
      </c>
      <c r="AP164" s="28">
        <f t="shared" si="209"/>
        <v>0</v>
      </c>
      <c r="AQ164" s="4">
        <f t="shared" si="210"/>
        <v>42585220.28137946</v>
      </c>
      <c r="AR164" s="24">
        <f t="shared" si="211"/>
        <v>2129261.0140689733</v>
      </c>
      <c r="AS164" s="24">
        <f t="shared" si="212"/>
        <v>2363858.232531468</v>
      </c>
    </row>
    <row r="165" spans="2:45" ht="12.75">
      <c r="B165" s="56">
        <f t="shared" si="174"/>
        <v>636</v>
      </c>
      <c r="C165" s="23">
        <f t="shared" si="213"/>
        <v>636000000</v>
      </c>
      <c r="D165" s="24">
        <f t="shared" si="216"/>
        <v>-2224804.975058462</v>
      </c>
      <c r="E165" s="24">
        <f t="shared" si="217"/>
        <v>6725000</v>
      </c>
      <c r="F165" s="25">
        <f t="shared" si="214"/>
        <v>593347716.3795948</v>
      </c>
      <c r="G165" s="70">
        <f t="shared" si="215"/>
        <v>0</v>
      </c>
      <c r="H165" s="6">
        <f t="shared" si="175"/>
        <v>0.05</v>
      </c>
      <c r="I165" s="26">
        <f t="shared" si="176"/>
        <v>-0.14437095526227425</v>
      </c>
      <c r="J165" s="30">
        <f t="shared" si="177"/>
        <v>0.296330048929624</v>
      </c>
      <c r="K165" s="27">
        <f t="shared" si="178"/>
        <v>490000000</v>
      </c>
      <c r="L165" s="28">
        <f t="shared" si="179"/>
        <v>0</v>
      </c>
      <c r="M165" s="28">
        <f t="shared" si="180"/>
        <v>15000000</v>
      </c>
      <c r="N165" s="28">
        <f t="shared" si="181"/>
        <v>525000</v>
      </c>
      <c r="O165" s="28">
        <f t="shared" si="182"/>
        <v>15000000</v>
      </c>
      <c r="P165" s="28">
        <f t="shared" si="183"/>
        <v>600000</v>
      </c>
      <c r="Q165" s="28">
        <f t="shared" si="184"/>
        <v>40000000</v>
      </c>
      <c r="R165" s="28">
        <f t="shared" si="185"/>
        <v>1800000</v>
      </c>
      <c r="S165" s="28">
        <f t="shared" si="186"/>
        <v>33347716.379594803</v>
      </c>
      <c r="T165" s="28">
        <f t="shared" si="187"/>
        <v>1667385.8189797401</v>
      </c>
      <c r="U165" s="28">
        <f t="shared" si="188"/>
        <v>0</v>
      </c>
      <c r="V165" s="28">
        <f t="shared" si="189"/>
        <v>0</v>
      </c>
      <c r="W165" s="4">
        <f t="shared" si="190"/>
        <v>593347716.3795948</v>
      </c>
      <c r="X165" s="24">
        <f t="shared" si="191"/>
        <v>4592385.81897974</v>
      </c>
      <c r="Y165" s="27">
        <f t="shared" si="192"/>
        <v>0</v>
      </c>
      <c r="Z165" s="28">
        <f t="shared" si="193"/>
        <v>0</v>
      </c>
      <c r="AA165" s="28">
        <f t="shared" si="194"/>
        <v>0</v>
      </c>
      <c r="AB165" s="28">
        <f t="shared" si="195"/>
        <v>0</v>
      </c>
      <c r="AC165" s="28">
        <f t="shared" si="196"/>
        <v>0</v>
      </c>
      <c r="AD165" s="28">
        <f t="shared" si="197"/>
        <v>0</v>
      </c>
      <c r="AE165" s="28">
        <f t="shared" si="198"/>
        <v>0</v>
      </c>
      <c r="AF165" s="28">
        <f t="shared" si="199"/>
        <v>0</v>
      </c>
      <c r="AG165" s="28">
        <f t="shared" si="200"/>
        <v>0</v>
      </c>
      <c r="AH165" s="28">
        <f t="shared" si="201"/>
        <v>0</v>
      </c>
      <c r="AI165" s="28">
        <f t="shared" si="202"/>
        <v>0</v>
      </c>
      <c r="AJ165" s="28">
        <f t="shared" si="203"/>
        <v>0</v>
      </c>
      <c r="AK165" s="28">
        <f t="shared" si="204"/>
        <v>42652283.6204052</v>
      </c>
      <c r="AL165" s="28">
        <f t="shared" si="205"/>
        <v>2132614.18102026</v>
      </c>
      <c r="AM165" s="28">
        <f t="shared" si="206"/>
        <v>2367580.843921278</v>
      </c>
      <c r="AN165" s="28">
        <f t="shared" si="207"/>
        <v>0</v>
      </c>
      <c r="AO165" s="28">
        <f t="shared" si="208"/>
        <v>0</v>
      </c>
      <c r="AP165" s="28">
        <f t="shared" si="209"/>
        <v>0</v>
      </c>
      <c r="AQ165" s="4">
        <f t="shared" si="210"/>
        <v>42652283.6204052</v>
      </c>
      <c r="AR165" s="24">
        <f t="shared" si="211"/>
        <v>2132614.18102026</v>
      </c>
      <c r="AS165" s="24">
        <f t="shared" si="212"/>
        <v>2367580.843921278</v>
      </c>
    </row>
    <row r="166" spans="2:45" ht="12.75">
      <c r="B166" s="56">
        <f t="shared" si="174"/>
        <v>637</v>
      </c>
      <c r="C166" s="23">
        <f t="shared" si="213"/>
        <v>637000000</v>
      </c>
      <c r="D166" s="24">
        <f t="shared" si="216"/>
        <v>-2267729.196717365</v>
      </c>
      <c r="E166" s="24">
        <f t="shared" si="217"/>
        <v>6775000</v>
      </c>
      <c r="F166" s="25">
        <f t="shared" si="214"/>
        <v>594280653.0405691</v>
      </c>
      <c r="G166" s="70">
        <f t="shared" si="215"/>
        <v>0</v>
      </c>
      <c r="H166" s="6">
        <f t="shared" si="175"/>
        <v>0.05</v>
      </c>
      <c r="I166" s="26">
        <f t="shared" si="176"/>
        <v>-0.14437095526227425</v>
      </c>
      <c r="J166" s="30">
        <f t="shared" si="177"/>
        <v>0.296330048929624</v>
      </c>
      <c r="K166" s="27">
        <f t="shared" si="178"/>
        <v>490000000</v>
      </c>
      <c r="L166" s="28">
        <f t="shared" si="179"/>
        <v>0</v>
      </c>
      <c r="M166" s="28">
        <f t="shared" si="180"/>
        <v>15000000</v>
      </c>
      <c r="N166" s="28">
        <f t="shared" si="181"/>
        <v>525000</v>
      </c>
      <c r="O166" s="28">
        <f t="shared" si="182"/>
        <v>15000000</v>
      </c>
      <c r="P166" s="28">
        <f t="shared" si="183"/>
        <v>600000</v>
      </c>
      <c r="Q166" s="28">
        <f t="shared" si="184"/>
        <v>40000000</v>
      </c>
      <c r="R166" s="28">
        <f t="shared" si="185"/>
        <v>1800000</v>
      </c>
      <c r="S166" s="28">
        <f t="shared" si="186"/>
        <v>34280653.04056907</v>
      </c>
      <c r="T166" s="28">
        <f t="shared" si="187"/>
        <v>1714032.6520284535</v>
      </c>
      <c r="U166" s="28">
        <f t="shared" si="188"/>
        <v>0</v>
      </c>
      <c r="V166" s="28">
        <f t="shared" si="189"/>
        <v>0</v>
      </c>
      <c r="W166" s="4">
        <f t="shared" si="190"/>
        <v>594280653.0405691</v>
      </c>
      <c r="X166" s="24">
        <f t="shared" si="191"/>
        <v>4639032.652028454</v>
      </c>
      <c r="Y166" s="27">
        <f t="shared" si="192"/>
        <v>0</v>
      </c>
      <c r="Z166" s="28">
        <f t="shared" si="193"/>
        <v>0</v>
      </c>
      <c r="AA166" s="28">
        <f t="shared" si="194"/>
        <v>0</v>
      </c>
      <c r="AB166" s="28">
        <f t="shared" si="195"/>
        <v>0</v>
      </c>
      <c r="AC166" s="28">
        <f t="shared" si="196"/>
        <v>0</v>
      </c>
      <c r="AD166" s="28">
        <f t="shared" si="197"/>
        <v>0</v>
      </c>
      <c r="AE166" s="28">
        <f t="shared" si="198"/>
        <v>0</v>
      </c>
      <c r="AF166" s="28">
        <f t="shared" si="199"/>
        <v>0</v>
      </c>
      <c r="AG166" s="28">
        <f t="shared" si="200"/>
        <v>0</v>
      </c>
      <c r="AH166" s="28">
        <f t="shared" si="201"/>
        <v>0</v>
      </c>
      <c r="AI166" s="28">
        <f t="shared" si="202"/>
        <v>0</v>
      </c>
      <c r="AJ166" s="28">
        <f t="shared" si="203"/>
        <v>0</v>
      </c>
      <c r="AK166" s="28">
        <f t="shared" si="204"/>
        <v>42719346.95943093</v>
      </c>
      <c r="AL166" s="28">
        <f t="shared" si="205"/>
        <v>2135967.347971547</v>
      </c>
      <c r="AM166" s="28">
        <f t="shared" si="206"/>
        <v>2371303.4553110884</v>
      </c>
      <c r="AN166" s="28">
        <f t="shared" si="207"/>
        <v>0</v>
      </c>
      <c r="AO166" s="28">
        <f t="shared" si="208"/>
        <v>0</v>
      </c>
      <c r="AP166" s="28">
        <f t="shared" si="209"/>
        <v>0</v>
      </c>
      <c r="AQ166" s="4">
        <f t="shared" si="210"/>
        <v>42719346.95943093</v>
      </c>
      <c r="AR166" s="24">
        <f t="shared" si="211"/>
        <v>2135967.347971547</v>
      </c>
      <c r="AS166" s="24">
        <f t="shared" si="212"/>
        <v>2371303.4553110884</v>
      </c>
    </row>
    <row r="167" spans="2:45" ht="12.75">
      <c r="B167" s="56">
        <f t="shared" si="174"/>
        <v>638</v>
      </c>
      <c r="C167" s="23">
        <f t="shared" si="213"/>
        <v>638000000</v>
      </c>
      <c r="D167" s="24">
        <f t="shared" si="216"/>
        <v>-2310653.418376256</v>
      </c>
      <c r="E167" s="24">
        <f t="shared" si="217"/>
        <v>6825000</v>
      </c>
      <c r="F167" s="25">
        <f t="shared" si="214"/>
        <v>595213589.7015432</v>
      </c>
      <c r="G167" s="70">
        <f t="shared" si="215"/>
        <v>0</v>
      </c>
      <c r="H167" s="6">
        <f t="shared" si="175"/>
        <v>0.05</v>
      </c>
      <c r="I167" s="26">
        <f t="shared" si="176"/>
        <v>-0.14437095526227425</v>
      </c>
      <c r="J167" s="30">
        <f t="shared" si="177"/>
        <v>0.296330048929624</v>
      </c>
      <c r="K167" s="27">
        <f t="shared" si="178"/>
        <v>490000000</v>
      </c>
      <c r="L167" s="28">
        <f t="shared" si="179"/>
        <v>0</v>
      </c>
      <c r="M167" s="28">
        <f t="shared" si="180"/>
        <v>15000000</v>
      </c>
      <c r="N167" s="28">
        <f t="shared" si="181"/>
        <v>525000</v>
      </c>
      <c r="O167" s="28">
        <f t="shared" si="182"/>
        <v>15000000</v>
      </c>
      <c r="P167" s="28">
        <f t="shared" si="183"/>
        <v>600000</v>
      </c>
      <c r="Q167" s="28">
        <f t="shared" si="184"/>
        <v>40000000</v>
      </c>
      <c r="R167" s="28">
        <f t="shared" si="185"/>
        <v>1800000</v>
      </c>
      <c r="S167" s="28">
        <f t="shared" si="186"/>
        <v>35213589.70154321</v>
      </c>
      <c r="T167" s="28">
        <f t="shared" si="187"/>
        <v>1760679.4850771606</v>
      </c>
      <c r="U167" s="28">
        <f t="shared" si="188"/>
        <v>0</v>
      </c>
      <c r="V167" s="28">
        <f t="shared" si="189"/>
        <v>0</v>
      </c>
      <c r="W167" s="4">
        <f t="shared" si="190"/>
        <v>595213589.7015432</v>
      </c>
      <c r="X167" s="24">
        <f t="shared" si="191"/>
        <v>4685679.48507716</v>
      </c>
      <c r="Y167" s="27">
        <f t="shared" si="192"/>
        <v>0</v>
      </c>
      <c r="Z167" s="28">
        <f t="shared" si="193"/>
        <v>0</v>
      </c>
      <c r="AA167" s="28">
        <f t="shared" si="194"/>
        <v>0</v>
      </c>
      <c r="AB167" s="28">
        <f t="shared" si="195"/>
        <v>0</v>
      </c>
      <c r="AC167" s="28">
        <f t="shared" si="196"/>
        <v>0</v>
      </c>
      <c r="AD167" s="28">
        <f t="shared" si="197"/>
        <v>0</v>
      </c>
      <c r="AE167" s="28">
        <f t="shared" si="198"/>
        <v>0</v>
      </c>
      <c r="AF167" s="28">
        <f t="shared" si="199"/>
        <v>0</v>
      </c>
      <c r="AG167" s="28">
        <f t="shared" si="200"/>
        <v>0</v>
      </c>
      <c r="AH167" s="28">
        <f t="shared" si="201"/>
        <v>0</v>
      </c>
      <c r="AI167" s="28">
        <f t="shared" si="202"/>
        <v>0</v>
      </c>
      <c r="AJ167" s="28">
        <f t="shared" si="203"/>
        <v>0</v>
      </c>
      <c r="AK167" s="28">
        <f t="shared" si="204"/>
        <v>42786410.29845679</v>
      </c>
      <c r="AL167" s="28">
        <f t="shared" si="205"/>
        <v>2139320.5149228396</v>
      </c>
      <c r="AM167" s="28">
        <f t="shared" si="206"/>
        <v>2375026.0667009046</v>
      </c>
      <c r="AN167" s="28">
        <f t="shared" si="207"/>
        <v>0</v>
      </c>
      <c r="AO167" s="28">
        <f t="shared" si="208"/>
        <v>0</v>
      </c>
      <c r="AP167" s="28">
        <f t="shared" si="209"/>
        <v>0</v>
      </c>
      <c r="AQ167" s="4">
        <f t="shared" si="210"/>
        <v>42786410.29845679</v>
      </c>
      <c r="AR167" s="24">
        <f t="shared" si="211"/>
        <v>2139320.5149228396</v>
      </c>
      <c r="AS167" s="24">
        <f t="shared" si="212"/>
        <v>2375026.0667009046</v>
      </c>
    </row>
    <row r="168" spans="2:45" ht="12.75">
      <c r="B168" s="56">
        <f t="shared" si="174"/>
        <v>639</v>
      </c>
      <c r="C168" s="23">
        <f t="shared" si="213"/>
        <v>639000000</v>
      </c>
      <c r="D168" s="24">
        <f t="shared" si="216"/>
        <v>-2353577.640035159</v>
      </c>
      <c r="E168" s="24">
        <f t="shared" si="217"/>
        <v>6875000</v>
      </c>
      <c r="F168" s="25">
        <f t="shared" si="214"/>
        <v>596146526.3625175</v>
      </c>
      <c r="G168" s="70">
        <f t="shared" si="215"/>
        <v>0</v>
      </c>
      <c r="H168" s="6">
        <f t="shared" si="175"/>
        <v>0.05</v>
      </c>
      <c r="I168" s="26">
        <f t="shared" si="176"/>
        <v>-0.14437095526227425</v>
      </c>
      <c r="J168" s="30">
        <f t="shared" si="177"/>
        <v>0.296330048929624</v>
      </c>
      <c r="K168" s="27">
        <f t="shared" si="178"/>
        <v>490000000</v>
      </c>
      <c r="L168" s="28">
        <f t="shared" si="179"/>
        <v>0</v>
      </c>
      <c r="M168" s="28">
        <f t="shared" si="180"/>
        <v>15000000</v>
      </c>
      <c r="N168" s="28">
        <f t="shared" si="181"/>
        <v>525000</v>
      </c>
      <c r="O168" s="28">
        <f t="shared" si="182"/>
        <v>15000000</v>
      </c>
      <c r="P168" s="28">
        <f t="shared" si="183"/>
        <v>600000</v>
      </c>
      <c r="Q168" s="28">
        <f t="shared" si="184"/>
        <v>40000000</v>
      </c>
      <c r="R168" s="28">
        <f t="shared" si="185"/>
        <v>1800000</v>
      </c>
      <c r="S168" s="28">
        <f t="shared" si="186"/>
        <v>36146526.362517476</v>
      </c>
      <c r="T168" s="28">
        <f t="shared" si="187"/>
        <v>1807326.3181258738</v>
      </c>
      <c r="U168" s="28">
        <f t="shared" si="188"/>
        <v>0</v>
      </c>
      <c r="V168" s="28">
        <f t="shared" si="189"/>
        <v>0</v>
      </c>
      <c r="W168" s="4">
        <f t="shared" si="190"/>
        <v>596146526.3625175</v>
      </c>
      <c r="X168" s="24">
        <f t="shared" si="191"/>
        <v>4732326.318125874</v>
      </c>
      <c r="Y168" s="27">
        <f t="shared" si="192"/>
        <v>0</v>
      </c>
      <c r="Z168" s="28">
        <f t="shared" si="193"/>
        <v>0</v>
      </c>
      <c r="AA168" s="28">
        <f t="shared" si="194"/>
        <v>0</v>
      </c>
      <c r="AB168" s="28">
        <f t="shared" si="195"/>
        <v>0</v>
      </c>
      <c r="AC168" s="28">
        <f t="shared" si="196"/>
        <v>0</v>
      </c>
      <c r="AD168" s="28">
        <f t="shared" si="197"/>
        <v>0</v>
      </c>
      <c r="AE168" s="28">
        <f t="shared" si="198"/>
        <v>0</v>
      </c>
      <c r="AF168" s="28">
        <f t="shared" si="199"/>
        <v>0</v>
      </c>
      <c r="AG168" s="28">
        <f t="shared" si="200"/>
        <v>0</v>
      </c>
      <c r="AH168" s="28">
        <f t="shared" si="201"/>
        <v>0</v>
      </c>
      <c r="AI168" s="28">
        <f t="shared" si="202"/>
        <v>0</v>
      </c>
      <c r="AJ168" s="28">
        <f t="shared" si="203"/>
        <v>0</v>
      </c>
      <c r="AK168" s="28">
        <f t="shared" si="204"/>
        <v>42853473.637482524</v>
      </c>
      <c r="AL168" s="28">
        <f t="shared" si="205"/>
        <v>2142673.681874126</v>
      </c>
      <c r="AM168" s="28">
        <f t="shared" si="206"/>
        <v>2378748.678090715</v>
      </c>
      <c r="AN168" s="28">
        <f t="shared" si="207"/>
        <v>0</v>
      </c>
      <c r="AO168" s="28">
        <f t="shared" si="208"/>
        <v>0</v>
      </c>
      <c r="AP168" s="28">
        <f t="shared" si="209"/>
        <v>0</v>
      </c>
      <c r="AQ168" s="4">
        <f t="shared" si="210"/>
        <v>42853473.637482524</v>
      </c>
      <c r="AR168" s="24">
        <f t="shared" si="211"/>
        <v>2142673.681874126</v>
      </c>
      <c r="AS168" s="24">
        <f t="shared" si="212"/>
        <v>2378748.678090715</v>
      </c>
    </row>
    <row r="169" spans="2:45" ht="12.75">
      <c r="B169" s="56">
        <f t="shared" si="174"/>
        <v>640</v>
      </c>
      <c r="C169" s="23">
        <f t="shared" si="213"/>
        <v>640000000</v>
      </c>
      <c r="D169" s="24">
        <f t="shared" si="216"/>
        <v>-2396501.861694049</v>
      </c>
      <c r="E169" s="24">
        <f t="shared" si="217"/>
        <v>6925000</v>
      </c>
      <c r="F169" s="25">
        <f t="shared" si="214"/>
        <v>597079463.0234916</v>
      </c>
      <c r="G169" s="70">
        <f t="shared" si="215"/>
        <v>0</v>
      </c>
      <c r="H169" s="6">
        <f t="shared" si="175"/>
        <v>0.05</v>
      </c>
      <c r="I169" s="26">
        <f t="shared" si="176"/>
        <v>-0.14437095526227425</v>
      </c>
      <c r="J169" s="30">
        <f t="shared" si="177"/>
        <v>0.296330048929624</v>
      </c>
      <c r="K169" s="27">
        <f t="shared" si="178"/>
        <v>490000000</v>
      </c>
      <c r="L169" s="28">
        <f t="shared" si="179"/>
        <v>0</v>
      </c>
      <c r="M169" s="28">
        <f t="shared" si="180"/>
        <v>15000000</v>
      </c>
      <c r="N169" s="28">
        <f t="shared" si="181"/>
        <v>525000</v>
      </c>
      <c r="O169" s="28">
        <f t="shared" si="182"/>
        <v>15000000</v>
      </c>
      <c r="P169" s="28">
        <f t="shared" si="183"/>
        <v>600000</v>
      </c>
      <c r="Q169" s="28">
        <f t="shared" si="184"/>
        <v>40000000</v>
      </c>
      <c r="R169" s="28">
        <f t="shared" si="185"/>
        <v>1800000</v>
      </c>
      <c r="S169" s="28">
        <f t="shared" si="186"/>
        <v>37079463.02349162</v>
      </c>
      <c r="T169" s="28">
        <f t="shared" si="187"/>
        <v>1853973.1511745811</v>
      </c>
      <c r="U169" s="28">
        <f t="shared" si="188"/>
        <v>0</v>
      </c>
      <c r="V169" s="28">
        <f t="shared" si="189"/>
        <v>0</v>
      </c>
      <c r="W169" s="4">
        <f t="shared" si="190"/>
        <v>597079463.0234916</v>
      </c>
      <c r="X169" s="24">
        <f t="shared" si="191"/>
        <v>4778973.151174581</v>
      </c>
      <c r="Y169" s="27">
        <f t="shared" si="192"/>
        <v>0</v>
      </c>
      <c r="Z169" s="28">
        <f t="shared" si="193"/>
        <v>0</v>
      </c>
      <c r="AA169" s="28">
        <f t="shared" si="194"/>
        <v>0</v>
      </c>
      <c r="AB169" s="28">
        <f t="shared" si="195"/>
        <v>0</v>
      </c>
      <c r="AC169" s="28">
        <f t="shared" si="196"/>
        <v>0</v>
      </c>
      <c r="AD169" s="28">
        <f t="shared" si="197"/>
        <v>0</v>
      </c>
      <c r="AE169" s="28">
        <f t="shared" si="198"/>
        <v>0</v>
      </c>
      <c r="AF169" s="28">
        <f t="shared" si="199"/>
        <v>0</v>
      </c>
      <c r="AG169" s="28">
        <f t="shared" si="200"/>
        <v>0</v>
      </c>
      <c r="AH169" s="28">
        <f t="shared" si="201"/>
        <v>0</v>
      </c>
      <c r="AI169" s="28">
        <f t="shared" si="202"/>
        <v>0</v>
      </c>
      <c r="AJ169" s="28">
        <f t="shared" si="203"/>
        <v>0</v>
      </c>
      <c r="AK169" s="28">
        <f t="shared" si="204"/>
        <v>42920536.97650838</v>
      </c>
      <c r="AL169" s="28">
        <f t="shared" si="205"/>
        <v>2146026.848825419</v>
      </c>
      <c r="AM169" s="28">
        <f t="shared" si="206"/>
        <v>2382471.2894805316</v>
      </c>
      <c r="AN169" s="28">
        <f t="shared" si="207"/>
        <v>0</v>
      </c>
      <c r="AO169" s="28">
        <f t="shared" si="208"/>
        <v>0</v>
      </c>
      <c r="AP169" s="28">
        <f t="shared" si="209"/>
        <v>0</v>
      </c>
      <c r="AQ169" s="4">
        <f t="shared" si="210"/>
        <v>42920536.97650838</v>
      </c>
      <c r="AR169" s="24">
        <f t="shared" si="211"/>
        <v>2146026.848825419</v>
      </c>
      <c r="AS169" s="24">
        <f t="shared" si="212"/>
        <v>2382471.2894805316</v>
      </c>
    </row>
    <row r="170" spans="2:45" ht="12.75">
      <c r="B170" s="56">
        <f t="shared" si="174"/>
        <v>641</v>
      </c>
      <c r="C170" s="23">
        <f t="shared" si="213"/>
        <v>641000000</v>
      </c>
      <c r="D170" s="24">
        <f t="shared" si="216"/>
        <v>-2439426.0833529523</v>
      </c>
      <c r="E170" s="24">
        <f t="shared" si="217"/>
        <v>6975000</v>
      </c>
      <c r="F170" s="25">
        <f t="shared" si="214"/>
        <v>598012399.6844659</v>
      </c>
      <c r="G170" s="70">
        <f t="shared" si="215"/>
        <v>0</v>
      </c>
      <c r="H170" s="6">
        <f t="shared" si="175"/>
        <v>0.05</v>
      </c>
      <c r="I170" s="26">
        <f t="shared" si="176"/>
        <v>-0.14437095526227425</v>
      </c>
      <c r="J170" s="30">
        <f t="shared" si="177"/>
        <v>0.296330048929624</v>
      </c>
      <c r="K170" s="27">
        <f t="shared" si="178"/>
        <v>490000000</v>
      </c>
      <c r="L170" s="28">
        <f t="shared" si="179"/>
        <v>0</v>
      </c>
      <c r="M170" s="28">
        <f t="shared" si="180"/>
        <v>15000000</v>
      </c>
      <c r="N170" s="28">
        <f t="shared" si="181"/>
        <v>525000</v>
      </c>
      <c r="O170" s="28">
        <f t="shared" si="182"/>
        <v>15000000</v>
      </c>
      <c r="P170" s="28">
        <f t="shared" si="183"/>
        <v>600000</v>
      </c>
      <c r="Q170" s="28">
        <f t="shared" si="184"/>
        <v>40000000</v>
      </c>
      <c r="R170" s="28">
        <f t="shared" si="185"/>
        <v>1800000</v>
      </c>
      <c r="S170" s="28">
        <f t="shared" si="186"/>
        <v>38012399.684465885</v>
      </c>
      <c r="T170" s="28">
        <f t="shared" si="187"/>
        <v>1900619.9842232943</v>
      </c>
      <c r="U170" s="28">
        <f t="shared" si="188"/>
        <v>0</v>
      </c>
      <c r="V170" s="28">
        <f t="shared" si="189"/>
        <v>0</v>
      </c>
      <c r="W170" s="4">
        <f t="shared" si="190"/>
        <v>598012399.6844659</v>
      </c>
      <c r="X170" s="24">
        <f t="shared" si="191"/>
        <v>4825619.984223294</v>
      </c>
      <c r="Y170" s="27">
        <f t="shared" si="192"/>
        <v>0</v>
      </c>
      <c r="Z170" s="28">
        <f t="shared" si="193"/>
        <v>0</v>
      </c>
      <c r="AA170" s="28">
        <f t="shared" si="194"/>
        <v>0</v>
      </c>
      <c r="AB170" s="28">
        <f t="shared" si="195"/>
        <v>0</v>
      </c>
      <c r="AC170" s="28">
        <f t="shared" si="196"/>
        <v>0</v>
      </c>
      <c r="AD170" s="28">
        <f t="shared" si="197"/>
        <v>0</v>
      </c>
      <c r="AE170" s="28">
        <f t="shared" si="198"/>
        <v>0</v>
      </c>
      <c r="AF170" s="28">
        <f t="shared" si="199"/>
        <v>0</v>
      </c>
      <c r="AG170" s="28">
        <f t="shared" si="200"/>
        <v>0</v>
      </c>
      <c r="AH170" s="28">
        <f t="shared" si="201"/>
        <v>0</v>
      </c>
      <c r="AI170" s="28">
        <f t="shared" si="202"/>
        <v>0</v>
      </c>
      <c r="AJ170" s="28">
        <f t="shared" si="203"/>
        <v>0</v>
      </c>
      <c r="AK170" s="28">
        <f t="shared" si="204"/>
        <v>42987600.315534115</v>
      </c>
      <c r="AL170" s="28">
        <f t="shared" si="205"/>
        <v>2149380.015776706</v>
      </c>
      <c r="AM170" s="28">
        <f t="shared" si="206"/>
        <v>2386193.900870342</v>
      </c>
      <c r="AN170" s="28">
        <f t="shared" si="207"/>
        <v>0</v>
      </c>
      <c r="AO170" s="28">
        <f t="shared" si="208"/>
        <v>0</v>
      </c>
      <c r="AP170" s="28">
        <f t="shared" si="209"/>
        <v>0</v>
      </c>
      <c r="AQ170" s="4">
        <f t="shared" si="210"/>
        <v>42987600.315534115</v>
      </c>
      <c r="AR170" s="24">
        <f t="shared" si="211"/>
        <v>2149380.015776706</v>
      </c>
      <c r="AS170" s="24">
        <f t="shared" si="212"/>
        <v>2386193.900870342</v>
      </c>
    </row>
    <row r="171" spans="2:45" ht="12.75">
      <c r="B171" s="56">
        <f t="shared" si="174"/>
        <v>642</v>
      </c>
      <c r="C171" s="23">
        <f t="shared" si="213"/>
        <v>642000000</v>
      </c>
      <c r="D171" s="24">
        <f t="shared" si="216"/>
        <v>-2482350.3050118433</v>
      </c>
      <c r="E171" s="24">
        <f t="shared" si="217"/>
        <v>7025000</v>
      </c>
      <c r="F171" s="25">
        <f t="shared" si="214"/>
        <v>598945336.34544</v>
      </c>
      <c r="G171" s="70">
        <f t="shared" si="215"/>
        <v>0</v>
      </c>
      <c r="H171" s="6">
        <f t="shared" si="175"/>
        <v>0.05</v>
      </c>
      <c r="I171" s="26">
        <f t="shared" si="176"/>
        <v>-0.14437095526227425</v>
      </c>
      <c r="J171" s="30">
        <f t="shared" si="177"/>
        <v>0.296330048929624</v>
      </c>
      <c r="K171" s="27">
        <f t="shared" si="178"/>
        <v>490000000</v>
      </c>
      <c r="L171" s="28">
        <f t="shared" si="179"/>
        <v>0</v>
      </c>
      <c r="M171" s="28">
        <f t="shared" si="180"/>
        <v>15000000</v>
      </c>
      <c r="N171" s="28">
        <f t="shared" si="181"/>
        <v>525000</v>
      </c>
      <c r="O171" s="28">
        <f t="shared" si="182"/>
        <v>15000000</v>
      </c>
      <c r="P171" s="28">
        <f t="shared" si="183"/>
        <v>600000</v>
      </c>
      <c r="Q171" s="28">
        <f t="shared" si="184"/>
        <v>40000000</v>
      </c>
      <c r="R171" s="28">
        <f t="shared" si="185"/>
        <v>1800000</v>
      </c>
      <c r="S171" s="28">
        <f t="shared" si="186"/>
        <v>38945336.34544003</v>
      </c>
      <c r="T171" s="28">
        <f t="shared" si="187"/>
        <v>1947266.8172720016</v>
      </c>
      <c r="U171" s="28">
        <f t="shared" si="188"/>
        <v>0</v>
      </c>
      <c r="V171" s="28">
        <f t="shared" si="189"/>
        <v>0</v>
      </c>
      <c r="W171" s="4">
        <f t="shared" si="190"/>
        <v>598945336.34544</v>
      </c>
      <c r="X171" s="24">
        <f t="shared" si="191"/>
        <v>4872266.817272002</v>
      </c>
      <c r="Y171" s="27">
        <f t="shared" si="192"/>
        <v>0</v>
      </c>
      <c r="Z171" s="28">
        <f t="shared" si="193"/>
        <v>0</v>
      </c>
      <c r="AA171" s="28">
        <f t="shared" si="194"/>
        <v>0</v>
      </c>
      <c r="AB171" s="28">
        <f t="shared" si="195"/>
        <v>0</v>
      </c>
      <c r="AC171" s="28">
        <f t="shared" si="196"/>
        <v>0</v>
      </c>
      <c r="AD171" s="28">
        <f t="shared" si="197"/>
        <v>0</v>
      </c>
      <c r="AE171" s="28">
        <f t="shared" si="198"/>
        <v>0</v>
      </c>
      <c r="AF171" s="28">
        <f t="shared" si="199"/>
        <v>0</v>
      </c>
      <c r="AG171" s="28">
        <f t="shared" si="200"/>
        <v>0</v>
      </c>
      <c r="AH171" s="28">
        <f t="shared" si="201"/>
        <v>0</v>
      </c>
      <c r="AI171" s="28">
        <f t="shared" si="202"/>
        <v>0</v>
      </c>
      <c r="AJ171" s="28">
        <f t="shared" si="203"/>
        <v>0</v>
      </c>
      <c r="AK171" s="28">
        <f t="shared" si="204"/>
        <v>43054663.65455997</v>
      </c>
      <c r="AL171" s="28">
        <f t="shared" si="205"/>
        <v>2152733.1827279986</v>
      </c>
      <c r="AM171" s="28">
        <f t="shared" si="206"/>
        <v>2389916.5122601585</v>
      </c>
      <c r="AN171" s="28">
        <f t="shared" si="207"/>
        <v>0</v>
      </c>
      <c r="AO171" s="28">
        <f t="shared" si="208"/>
        <v>0</v>
      </c>
      <c r="AP171" s="28">
        <f t="shared" si="209"/>
        <v>0</v>
      </c>
      <c r="AQ171" s="4">
        <f t="shared" si="210"/>
        <v>43054663.65455997</v>
      </c>
      <c r="AR171" s="24">
        <f t="shared" si="211"/>
        <v>2152733.1827279986</v>
      </c>
      <c r="AS171" s="24">
        <f t="shared" si="212"/>
        <v>2389916.5122601585</v>
      </c>
    </row>
    <row r="172" spans="2:45" ht="12.75">
      <c r="B172" s="56">
        <f t="shared" si="174"/>
        <v>643</v>
      </c>
      <c r="C172" s="23">
        <f t="shared" si="213"/>
        <v>643000000</v>
      </c>
      <c r="D172" s="24">
        <f t="shared" si="216"/>
        <v>-2525274.5266707335</v>
      </c>
      <c r="E172" s="24">
        <f t="shared" si="217"/>
        <v>7075000</v>
      </c>
      <c r="F172" s="25">
        <f t="shared" si="214"/>
        <v>599878273.0064142</v>
      </c>
      <c r="G172" s="70">
        <f t="shared" si="215"/>
        <v>0</v>
      </c>
      <c r="H172" s="6">
        <f t="shared" si="175"/>
        <v>0.05</v>
      </c>
      <c r="I172" s="26">
        <f t="shared" si="176"/>
        <v>-0.14437095526227425</v>
      </c>
      <c r="J172" s="30">
        <f t="shared" si="177"/>
        <v>0.296330048929624</v>
      </c>
      <c r="K172" s="27">
        <f t="shared" si="178"/>
        <v>490000000</v>
      </c>
      <c r="L172" s="28">
        <f t="shared" si="179"/>
        <v>0</v>
      </c>
      <c r="M172" s="28">
        <f t="shared" si="180"/>
        <v>15000000</v>
      </c>
      <c r="N172" s="28">
        <f t="shared" si="181"/>
        <v>525000</v>
      </c>
      <c r="O172" s="28">
        <f t="shared" si="182"/>
        <v>15000000</v>
      </c>
      <c r="P172" s="28">
        <f t="shared" si="183"/>
        <v>600000</v>
      </c>
      <c r="Q172" s="28">
        <f t="shared" si="184"/>
        <v>40000000</v>
      </c>
      <c r="R172" s="28">
        <f t="shared" si="185"/>
        <v>1800000</v>
      </c>
      <c r="S172" s="28">
        <f t="shared" si="186"/>
        <v>39878273.006414175</v>
      </c>
      <c r="T172" s="28">
        <f t="shared" si="187"/>
        <v>1993913.6503207088</v>
      </c>
      <c r="U172" s="28">
        <f t="shared" si="188"/>
        <v>0</v>
      </c>
      <c r="V172" s="28">
        <f t="shared" si="189"/>
        <v>0</v>
      </c>
      <c r="W172" s="4">
        <f t="shared" si="190"/>
        <v>599878273.0064142</v>
      </c>
      <c r="X172" s="24">
        <f t="shared" si="191"/>
        <v>4918913.650320709</v>
      </c>
      <c r="Y172" s="27">
        <f t="shared" si="192"/>
        <v>0</v>
      </c>
      <c r="Z172" s="28">
        <f t="shared" si="193"/>
        <v>0</v>
      </c>
      <c r="AA172" s="28">
        <f t="shared" si="194"/>
        <v>0</v>
      </c>
      <c r="AB172" s="28">
        <f t="shared" si="195"/>
        <v>0</v>
      </c>
      <c r="AC172" s="28">
        <f t="shared" si="196"/>
        <v>0</v>
      </c>
      <c r="AD172" s="28">
        <f t="shared" si="197"/>
        <v>0</v>
      </c>
      <c r="AE172" s="28">
        <f t="shared" si="198"/>
        <v>0</v>
      </c>
      <c r="AF172" s="28">
        <f t="shared" si="199"/>
        <v>0</v>
      </c>
      <c r="AG172" s="28">
        <f t="shared" si="200"/>
        <v>0</v>
      </c>
      <c r="AH172" s="28">
        <f t="shared" si="201"/>
        <v>0</v>
      </c>
      <c r="AI172" s="28">
        <f t="shared" si="202"/>
        <v>0</v>
      </c>
      <c r="AJ172" s="28">
        <f t="shared" si="203"/>
        <v>0</v>
      </c>
      <c r="AK172" s="28">
        <f t="shared" si="204"/>
        <v>43121726.993585825</v>
      </c>
      <c r="AL172" s="28">
        <f t="shared" si="205"/>
        <v>2156086.3496792912</v>
      </c>
      <c r="AM172" s="28">
        <f t="shared" si="206"/>
        <v>2393639.1236499753</v>
      </c>
      <c r="AN172" s="28">
        <f t="shared" si="207"/>
        <v>0</v>
      </c>
      <c r="AO172" s="28">
        <f t="shared" si="208"/>
        <v>0</v>
      </c>
      <c r="AP172" s="28">
        <f t="shared" si="209"/>
        <v>0</v>
      </c>
      <c r="AQ172" s="4">
        <f t="shared" si="210"/>
        <v>43121726.993585825</v>
      </c>
      <c r="AR172" s="24">
        <f t="shared" si="211"/>
        <v>2156086.3496792912</v>
      </c>
      <c r="AS172" s="24">
        <f t="shared" si="212"/>
        <v>2393639.1236499753</v>
      </c>
    </row>
    <row r="173" spans="2:45" ht="12.75">
      <c r="B173" s="56">
        <f t="shared" si="174"/>
        <v>644</v>
      </c>
      <c r="C173" s="23">
        <f t="shared" si="213"/>
        <v>644000000</v>
      </c>
      <c r="D173" s="24">
        <f t="shared" si="216"/>
        <v>-2568198.748329637</v>
      </c>
      <c r="E173" s="24">
        <f t="shared" si="217"/>
        <v>7125000</v>
      </c>
      <c r="F173" s="25">
        <f t="shared" si="214"/>
        <v>600811209.6673884</v>
      </c>
      <c r="G173" s="70">
        <f t="shared" si="215"/>
        <v>0</v>
      </c>
      <c r="H173" s="6">
        <f t="shared" si="175"/>
        <v>0.05</v>
      </c>
      <c r="I173" s="26">
        <f t="shared" si="176"/>
        <v>-0.14437095526227425</v>
      </c>
      <c r="J173" s="30">
        <f t="shared" si="177"/>
        <v>0.296330048929624</v>
      </c>
      <c r="K173" s="27">
        <f t="shared" si="178"/>
        <v>490000000</v>
      </c>
      <c r="L173" s="28">
        <f t="shared" si="179"/>
        <v>0</v>
      </c>
      <c r="M173" s="28">
        <f t="shared" si="180"/>
        <v>15000000</v>
      </c>
      <c r="N173" s="28">
        <f t="shared" si="181"/>
        <v>525000</v>
      </c>
      <c r="O173" s="28">
        <f t="shared" si="182"/>
        <v>15000000</v>
      </c>
      <c r="P173" s="28">
        <f t="shared" si="183"/>
        <v>600000</v>
      </c>
      <c r="Q173" s="28">
        <f t="shared" si="184"/>
        <v>40000000</v>
      </c>
      <c r="R173" s="28">
        <f t="shared" si="185"/>
        <v>1800000</v>
      </c>
      <c r="S173" s="28">
        <f t="shared" si="186"/>
        <v>40811209.66738844</v>
      </c>
      <c r="T173" s="28">
        <f t="shared" si="187"/>
        <v>2040560.4833694221</v>
      </c>
      <c r="U173" s="28">
        <f t="shared" si="188"/>
        <v>0</v>
      </c>
      <c r="V173" s="28">
        <f t="shared" si="189"/>
        <v>0</v>
      </c>
      <c r="W173" s="4">
        <f t="shared" si="190"/>
        <v>600811209.6673884</v>
      </c>
      <c r="X173" s="24">
        <f t="shared" si="191"/>
        <v>4965560.483369422</v>
      </c>
      <c r="Y173" s="27">
        <f t="shared" si="192"/>
        <v>0</v>
      </c>
      <c r="Z173" s="28">
        <f t="shared" si="193"/>
        <v>0</v>
      </c>
      <c r="AA173" s="28">
        <f t="shared" si="194"/>
        <v>0</v>
      </c>
      <c r="AB173" s="28">
        <f t="shared" si="195"/>
        <v>0</v>
      </c>
      <c r="AC173" s="28">
        <f t="shared" si="196"/>
        <v>0</v>
      </c>
      <c r="AD173" s="28">
        <f t="shared" si="197"/>
        <v>0</v>
      </c>
      <c r="AE173" s="28">
        <f t="shared" si="198"/>
        <v>0</v>
      </c>
      <c r="AF173" s="28">
        <f t="shared" si="199"/>
        <v>0</v>
      </c>
      <c r="AG173" s="28">
        <f t="shared" si="200"/>
        <v>0</v>
      </c>
      <c r="AH173" s="28">
        <f t="shared" si="201"/>
        <v>0</v>
      </c>
      <c r="AI173" s="28">
        <f t="shared" si="202"/>
        <v>0</v>
      </c>
      <c r="AJ173" s="28">
        <f t="shared" si="203"/>
        <v>0</v>
      </c>
      <c r="AK173" s="28">
        <f t="shared" si="204"/>
        <v>43188790.33261156</v>
      </c>
      <c r="AL173" s="28">
        <f t="shared" si="205"/>
        <v>2159439.5166305783</v>
      </c>
      <c r="AM173" s="28">
        <f t="shared" si="206"/>
        <v>2397361.735039785</v>
      </c>
      <c r="AN173" s="28">
        <f t="shared" si="207"/>
        <v>0</v>
      </c>
      <c r="AO173" s="28">
        <f t="shared" si="208"/>
        <v>0</v>
      </c>
      <c r="AP173" s="28">
        <f t="shared" si="209"/>
        <v>0</v>
      </c>
      <c r="AQ173" s="4">
        <f t="shared" si="210"/>
        <v>43188790.33261156</v>
      </c>
      <c r="AR173" s="24">
        <f t="shared" si="211"/>
        <v>2159439.5166305783</v>
      </c>
      <c r="AS173" s="24">
        <f t="shared" si="212"/>
        <v>2397361.735039785</v>
      </c>
    </row>
    <row r="174" spans="2:45" ht="12.75">
      <c r="B174" s="56">
        <f t="shared" si="174"/>
        <v>645</v>
      </c>
      <c r="C174" s="23">
        <f t="shared" si="213"/>
        <v>645000000</v>
      </c>
      <c r="D174" s="24">
        <f t="shared" si="216"/>
        <v>-2611122.9699885272</v>
      </c>
      <c r="E174" s="24">
        <f t="shared" si="217"/>
        <v>7175000</v>
      </c>
      <c r="F174" s="25">
        <f t="shared" si="214"/>
        <v>601744146.3283626</v>
      </c>
      <c r="G174" s="70">
        <f t="shared" si="215"/>
        <v>0</v>
      </c>
      <c r="H174" s="6">
        <f t="shared" si="175"/>
        <v>0.05</v>
      </c>
      <c r="I174" s="26">
        <f t="shared" si="176"/>
        <v>-0.14437095526227425</v>
      </c>
      <c r="J174" s="30">
        <f t="shared" si="177"/>
        <v>0.296330048929624</v>
      </c>
      <c r="K174" s="27">
        <f t="shared" si="178"/>
        <v>490000000</v>
      </c>
      <c r="L174" s="28">
        <f t="shared" si="179"/>
        <v>0</v>
      </c>
      <c r="M174" s="28">
        <f t="shared" si="180"/>
        <v>15000000</v>
      </c>
      <c r="N174" s="28">
        <f t="shared" si="181"/>
        <v>525000</v>
      </c>
      <c r="O174" s="28">
        <f t="shared" si="182"/>
        <v>15000000</v>
      </c>
      <c r="P174" s="28">
        <f t="shared" si="183"/>
        <v>600000</v>
      </c>
      <c r="Q174" s="28">
        <f t="shared" si="184"/>
        <v>40000000</v>
      </c>
      <c r="R174" s="28">
        <f t="shared" si="185"/>
        <v>1800000</v>
      </c>
      <c r="S174" s="28">
        <f t="shared" si="186"/>
        <v>41744146.328362584</v>
      </c>
      <c r="T174" s="28">
        <f t="shared" si="187"/>
        <v>2087207.3164181293</v>
      </c>
      <c r="U174" s="28">
        <f t="shared" si="188"/>
        <v>0</v>
      </c>
      <c r="V174" s="28">
        <f t="shared" si="189"/>
        <v>0</v>
      </c>
      <c r="W174" s="4">
        <f t="shared" si="190"/>
        <v>601744146.3283626</v>
      </c>
      <c r="X174" s="24">
        <f t="shared" si="191"/>
        <v>5012207.316418129</v>
      </c>
      <c r="Y174" s="27">
        <f t="shared" si="192"/>
        <v>0</v>
      </c>
      <c r="Z174" s="28">
        <f t="shared" si="193"/>
        <v>0</v>
      </c>
      <c r="AA174" s="28">
        <f t="shared" si="194"/>
        <v>0</v>
      </c>
      <c r="AB174" s="28">
        <f t="shared" si="195"/>
        <v>0</v>
      </c>
      <c r="AC174" s="28">
        <f t="shared" si="196"/>
        <v>0</v>
      </c>
      <c r="AD174" s="28">
        <f t="shared" si="197"/>
        <v>0</v>
      </c>
      <c r="AE174" s="28">
        <f t="shared" si="198"/>
        <v>0</v>
      </c>
      <c r="AF174" s="28">
        <f t="shared" si="199"/>
        <v>0</v>
      </c>
      <c r="AG174" s="28">
        <f t="shared" si="200"/>
        <v>0</v>
      </c>
      <c r="AH174" s="28">
        <f t="shared" si="201"/>
        <v>0</v>
      </c>
      <c r="AI174" s="28">
        <f t="shared" si="202"/>
        <v>0</v>
      </c>
      <c r="AJ174" s="28">
        <f t="shared" si="203"/>
        <v>0</v>
      </c>
      <c r="AK174" s="28">
        <f t="shared" si="204"/>
        <v>43255853.671637416</v>
      </c>
      <c r="AL174" s="28">
        <f t="shared" si="205"/>
        <v>2162792.683581871</v>
      </c>
      <c r="AM174" s="28">
        <f t="shared" si="206"/>
        <v>2401084.346429602</v>
      </c>
      <c r="AN174" s="28">
        <f t="shared" si="207"/>
        <v>0</v>
      </c>
      <c r="AO174" s="28">
        <f t="shared" si="208"/>
        <v>0</v>
      </c>
      <c r="AP174" s="28">
        <f t="shared" si="209"/>
        <v>0</v>
      </c>
      <c r="AQ174" s="4">
        <f t="shared" si="210"/>
        <v>43255853.671637416</v>
      </c>
      <c r="AR174" s="24">
        <f t="shared" si="211"/>
        <v>2162792.683581871</v>
      </c>
      <c r="AS174" s="24">
        <f t="shared" si="212"/>
        <v>2401084.346429602</v>
      </c>
    </row>
    <row r="175" spans="2:45" ht="12.75">
      <c r="B175" s="56">
        <f t="shared" si="174"/>
        <v>646</v>
      </c>
      <c r="C175" s="23">
        <f t="shared" si="213"/>
        <v>646000000</v>
      </c>
      <c r="D175" s="24">
        <f t="shared" si="216"/>
        <v>-2654047.1916474304</v>
      </c>
      <c r="E175" s="24">
        <f t="shared" si="217"/>
        <v>7225000</v>
      </c>
      <c r="F175" s="25">
        <f t="shared" si="214"/>
        <v>602677082.9893368</v>
      </c>
      <c r="G175" s="70">
        <f t="shared" si="215"/>
        <v>0</v>
      </c>
      <c r="H175" s="6">
        <f t="shared" si="175"/>
        <v>0.05</v>
      </c>
      <c r="I175" s="26">
        <f t="shared" si="176"/>
        <v>-0.14437095526227425</v>
      </c>
      <c r="J175" s="30">
        <f t="shared" si="177"/>
        <v>0.296330048929624</v>
      </c>
      <c r="K175" s="27">
        <f t="shared" si="178"/>
        <v>490000000</v>
      </c>
      <c r="L175" s="28">
        <f t="shared" si="179"/>
        <v>0</v>
      </c>
      <c r="M175" s="28">
        <f t="shared" si="180"/>
        <v>15000000</v>
      </c>
      <c r="N175" s="28">
        <f t="shared" si="181"/>
        <v>525000</v>
      </c>
      <c r="O175" s="28">
        <f t="shared" si="182"/>
        <v>15000000</v>
      </c>
      <c r="P175" s="28">
        <f t="shared" si="183"/>
        <v>600000</v>
      </c>
      <c r="Q175" s="28">
        <f t="shared" si="184"/>
        <v>40000000</v>
      </c>
      <c r="R175" s="28">
        <f t="shared" si="185"/>
        <v>1800000</v>
      </c>
      <c r="S175" s="28">
        <f t="shared" si="186"/>
        <v>42677082.98933685</v>
      </c>
      <c r="T175" s="28">
        <f t="shared" si="187"/>
        <v>2133854.1494668424</v>
      </c>
      <c r="U175" s="28">
        <f t="shared" si="188"/>
        <v>0</v>
      </c>
      <c r="V175" s="28">
        <f t="shared" si="189"/>
        <v>0</v>
      </c>
      <c r="W175" s="4">
        <f t="shared" si="190"/>
        <v>602677082.9893368</v>
      </c>
      <c r="X175" s="24">
        <f t="shared" si="191"/>
        <v>5058854.149466842</v>
      </c>
      <c r="Y175" s="27">
        <f t="shared" si="192"/>
        <v>0</v>
      </c>
      <c r="Z175" s="28">
        <f t="shared" si="193"/>
        <v>0</v>
      </c>
      <c r="AA175" s="28">
        <f t="shared" si="194"/>
        <v>0</v>
      </c>
      <c r="AB175" s="28">
        <f t="shared" si="195"/>
        <v>0</v>
      </c>
      <c r="AC175" s="28">
        <f t="shared" si="196"/>
        <v>0</v>
      </c>
      <c r="AD175" s="28">
        <f t="shared" si="197"/>
        <v>0</v>
      </c>
      <c r="AE175" s="28">
        <f t="shared" si="198"/>
        <v>0</v>
      </c>
      <c r="AF175" s="28">
        <f t="shared" si="199"/>
        <v>0</v>
      </c>
      <c r="AG175" s="28">
        <f t="shared" si="200"/>
        <v>0</v>
      </c>
      <c r="AH175" s="28">
        <f t="shared" si="201"/>
        <v>0</v>
      </c>
      <c r="AI175" s="28">
        <f t="shared" si="202"/>
        <v>0</v>
      </c>
      <c r="AJ175" s="28">
        <f t="shared" si="203"/>
        <v>0</v>
      </c>
      <c r="AK175" s="28">
        <f t="shared" si="204"/>
        <v>43322917.01066315</v>
      </c>
      <c r="AL175" s="28">
        <f t="shared" si="205"/>
        <v>2166145.8505331576</v>
      </c>
      <c r="AM175" s="28">
        <f t="shared" si="206"/>
        <v>2404806.957819412</v>
      </c>
      <c r="AN175" s="28">
        <f t="shared" si="207"/>
        <v>0</v>
      </c>
      <c r="AO175" s="28">
        <f t="shared" si="208"/>
        <v>0</v>
      </c>
      <c r="AP175" s="28">
        <f t="shared" si="209"/>
        <v>0</v>
      </c>
      <c r="AQ175" s="4">
        <f t="shared" si="210"/>
        <v>43322917.01066315</v>
      </c>
      <c r="AR175" s="24">
        <f t="shared" si="211"/>
        <v>2166145.8505331576</v>
      </c>
      <c r="AS175" s="24">
        <f t="shared" si="212"/>
        <v>2404806.957819412</v>
      </c>
    </row>
    <row r="176" spans="2:45" ht="12.75">
      <c r="B176" s="56">
        <f t="shared" si="174"/>
        <v>647</v>
      </c>
      <c r="C176" s="23">
        <f t="shared" si="213"/>
        <v>647000000</v>
      </c>
      <c r="D176" s="24">
        <f t="shared" si="216"/>
        <v>-2696971.4133063206</v>
      </c>
      <c r="E176" s="24">
        <f t="shared" si="217"/>
        <v>7275000</v>
      </c>
      <c r="F176" s="25">
        <f t="shared" si="214"/>
        <v>603610019.650311</v>
      </c>
      <c r="G176" s="70">
        <f t="shared" si="215"/>
        <v>0</v>
      </c>
      <c r="H176" s="6">
        <f t="shared" si="175"/>
        <v>0.05</v>
      </c>
      <c r="I176" s="26">
        <f t="shared" si="176"/>
        <v>-0.14437095526227425</v>
      </c>
      <c r="J176" s="30">
        <f t="shared" si="177"/>
        <v>0.296330048929624</v>
      </c>
      <c r="K176" s="27">
        <f t="shared" si="178"/>
        <v>490000000</v>
      </c>
      <c r="L176" s="28">
        <f t="shared" si="179"/>
        <v>0</v>
      </c>
      <c r="M176" s="28">
        <f t="shared" si="180"/>
        <v>15000000</v>
      </c>
      <c r="N176" s="28">
        <f t="shared" si="181"/>
        <v>525000</v>
      </c>
      <c r="O176" s="28">
        <f t="shared" si="182"/>
        <v>15000000</v>
      </c>
      <c r="P176" s="28">
        <f t="shared" si="183"/>
        <v>600000</v>
      </c>
      <c r="Q176" s="28">
        <f t="shared" si="184"/>
        <v>40000000</v>
      </c>
      <c r="R176" s="28">
        <f t="shared" si="185"/>
        <v>1800000</v>
      </c>
      <c r="S176" s="28">
        <f t="shared" si="186"/>
        <v>43610019.65031099</v>
      </c>
      <c r="T176" s="28">
        <f t="shared" si="187"/>
        <v>2180500.9825155498</v>
      </c>
      <c r="U176" s="28">
        <f t="shared" si="188"/>
        <v>0</v>
      </c>
      <c r="V176" s="28">
        <f t="shared" si="189"/>
        <v>0</v>
      </c>
      <c r="W176" s="4">
        <f t="shared" si="190"/>
        <v>603610019.650311</v>
      </c>
      <c r="X176" s="24">
        <f t="shared" si="191"/>
        <v>5105500.982515549</v>
      </c>
      <c r="Y176" s="27">
        <f t="shared" si="192"/>
        <v>0</v>
      </c>
      <c r="Z176" s="28">
        <f t="shared" si="193"/>
        <v>0</v>
      </c>
      <c r="AA176" s="28">
        <f t="shared" si="194"/>
        <v>0</v>
      </c>
      <c r="AB176" s="28">
        <f t="shared" si="195"/>
        <v>0</v>
      </c>
      <c r="AC176" s="28">
        <f t="shared" si="196"/>
        <v>0</v>
      </c>
      <c r="AD176" s="28">
        <f t="shared" si="197"/>
        <v>0</v>
      </c>
      <c r="AE176" s="28">
        <f t="shared" si="198"/>
        <v>0</v>
      </c>
      <c r="AF176" s="28">
        <f t="shared" si="199"/>
        <v>0</v>
      </c>
      <c r="AG176" s="28">
        <f t="shared" si="200"/>
        <v>0</v>
      </c>
      <c r="AH176" s="28">
        <f t="shared" si="201"/>
        <v>0</v>
      </c>
      <c r="AI176" s="28">
        <f t="shared" si="202"/>
        <v>0</v>
      </c>
      <c r="AJ176" s="28">
        <f t="shared" si="203"/>
        <v>0</v>
      </c>
      <c r="AK176" s="28">
        <f t="shared" si="204"/>
        <v>43389980.34968901</v>
      </c>
      <c r="AL176" s="28">
        <f t="shared" si="205"/>
        <v>2169499.0174844502</v>
      </c>
      <c r="AM176" s="28">
        <f t="shared" si="206"/>
        <v>2408529.5692092287</v>
      </c>
      <c r="AN176" s="28">
        <f t="shared" si="207"/>
        <v>0</v>
      </c>
      <c r="AO176" s="28">
        <f t="shared" si="208"/>
        <v>0</v>
      </c>
      <c r="AP176" s="28">
        <f t="shared" si="209"/>
        <v>0</v>
      </c>
      <c r="AQ176" s="4">
        <f t="shared" si="210"/>
        <v>43389980.34968901</v>
      </c>
      <c r="AR176" s="24">
        <f t="shared" si="211"/>
        <v>2169499.0174844502</v>
      </c>
      <c r="AS176" s="24">
        <f t="shared" si="212"/>
        <v>2408529.5692092287</v>
      </c>
    </row>
    <row r="177" spans="2:45" ht="12.75">
      <c r="B177" s="56">
        <f t="shared" si="174"/>
        <v>648</v>
      </c>
      <c r="C177" s="23">
        <f t="shared" si="213"/>
        <v>648000000</v>
      </c>
      <c r="D177" s="24">
        <f t="shared" si="216"/>
        <v>-2739895.6349652247</v>
      </c>
      <c r="E177" s="24">
        <f t="shared" si="217"/>
        <v>7325000.000000001</v>
      </c>
      <c r="F177" s="25">
        <f t="shared" si="214"/>
        <v>604542956.3112853</v>
      </c>
      <c r="G177" s="70">
        <f t="shared" si="215"/>
        <v>0</v>
      </c>
      <c r="H177" s="6">
        <f t="shared" si="175"/>
        <v>0.05</v>
      </c>
      <c r="I177" s="26">
        <f t="shared" si="176"/>
        <v>-0.14437095526227425</v>
      </c>
      <c r="J177" s="30">
        <f t="shared" si="177"/>
        <v>0.296330048929624</v>
      </c>
      <c r="K177" s="27">
        <f t="shared" si="178"/>
        <v>490000000</v>
      </c>
      <c r="L177" s="28">
        <f t="shared" si="179"/>
        <v>0</v>
      </c>
      <c r="M177" s="28">
        <f t="shared" si="180"/>
        <v>15000000</v>
      </c>
      <c r="N177" s="28">
        <f t="shared" si="181"/>
        <v>525000</v>
      </c>
      <c r="O177" s="28">
        <f t="shared" si="182"/>
        <v>15000000</v>
      </c>
      <c r="P177" s="28">
        <f t="shared" si="183"/>
        <v>600000</v>
      </c>
      <c r="Q177" s="28">
        <f t="shared" si="184"/>
        <v>40000000</v>
      </c>
      <c r="R177" s="28">
        <f t="shared" si="185"/>
        <v>1800000</v>
      </c>
      <c r="S177" s="28">
        <f t="shared" si="186"/>
        <v>44542956.31128526</v>
      </c>
      <c r="T177" s="28">
        <f t="shared" si="187"/>
        <v>2227147.815564263</v>
      </c>
      <c r="U177" s="28">
        <f t="shared" si="188"/>
        <v>0</v>
      </c>
      <c r="V177" s="28">
        <f t="shared" si="189"/>
        <v>0</v>
      </c>
      <c r="W177" s="4">
        <f t="shared" si="190"/>
        <v>604542956.3112853</v>
      </c>
      <c r="X177" s="24">
        <f t="shared" si="191"/>
        <v>5152147.815564264</v>
      </c>
      <c r="Y177" s="27">
        <f t="shared" si="192"/>
        <v>0</v>
      </c>
      <c r="Z177" s="28">
        <f t="shared" si="193"/>
        <v>0</v>
      </c>
      <c r="AA177" s="28">
        <f t="shared" si="194"/>
        <v>0</v>
      </c>
      <c r="AB177" s="28">
        <f t="shared" si="195"/>
        <v>0</v>
      </c>
      <c r="AC177" s="28">
        <f t="shared" si="196"/>
        <v>0</v>
      </c>
      <c r="AD177" s="28">
        <f t="shared" si="197"/>
        <v>0</v>
      </c>
      <c r="AE177" s="28">
        <f t="shared" si="198"/>
        <v>0</v>
      </c>
      <c r="AF177" s="28">
        <f t="shared" si="199"/>
        <v>0</v>
      </c>
      <c r="AG177" s="28">
        <f t="shared" si="200"/>
        <v>0</v>
      </c>
      <c r="AH177" s="28">
        <f t="shared" si="201"/>
        <v>0</v>
      </c>
      <c r="AI177" s="28">
        <f t="shared" si="202"/>
        <v>0</v>
      </c>
      <c r="AJ177" s="28">
        <f t="shared" si="203"/>
        <v>0</v>
      </c>
      <c r="AK177" s="28">
        <f t="shared" si="204"/>
        <v>43457043.68871474</v>
      </c>
      <c r="AL177" s="28">
        <f t="shared" si="205"/>
        <v>2172852.1844357373</v>
      </c>
      <c r="AM177" s="28">
        <f t="shared" si="206"/>
        <v>2412252.180599039</v>
      </c>
      <c r="AN177" s="28">
        <f t="shared" si="207"/>
        <v>0</v>
      </c>
      <c r="AO177" s="28">
        <f t="shared" si="208"/>
        <v>0</v>
      </c>
      <c r="AP177" s="28">
        <f t="shared" si="209"/>
        <v>0</v>
      </c>
      <c r="AQ177" s="4">
        <f t="shared" si="210"/>
        <v>43457043.68871474</v>
      </c>
      <c r="AR177" s="24">
        <f t="shared" si="211"/>
        <v>2172852.1844357373</v>
      </c>
      <c r="AS177" s="24">
        <f t="shared" si="212"/>
        <v>2412252.180599039</v>
      </c>
    </row>
    <row r="178" spans="2:45" ht="12.75">
      <c r="B178" s="56">
        <f t="shared" si="174"/>
        <v>649</v>
      </c>
      <c r="C178" s="23">
        <f t="shared" si="213"/>
        <v>649000000</v>
      </c>
      <c r="D178" s="24">
        <f t="shared" si="216"/>
        <v>-2782819.8566241274</v>
      </c>
      <c r="E178" s="24">
        <f t="shared" si="217"/>
        <v>7375000</v>
      </c>
      <c r="F178" s="25">
        <f t="shared" si="214"/>
        <v>605475892.9722595</v>
      </c>
      <c r="G178" s="70">
        <f t="shared" si="215"/>
        <v>0</v>
      </c>
      <c r="H178" s="6">
        <f t="shared" si="175"/>
        <v>0.05</v>
      </c>
      <c r="I178" s="26">
        <f t="shared" si="176"/>
        <v>-0.14437095526227425</v>
      </c>
      <c r="J178" s="30">
        <f t="shared" si="177"/>
        <v>0.296330048929624</v>
      </c>
      <c r="K178" s="27">
        <f t="shared" si="178"/>
        <v>490000000</v>
      </c>
      <c r="L178" s="28">
        <f t="shared" si="179"/>
        <v>0</v>
      </c>
      <c r="M178" s="28">
        <f t="shared" si="180"/>
        <v>15000000</v>
      </c>
      <c r="N178" s="28">
        <f t="shared" si="181"/>
        <v>525000</v>
      </c>
      <c r="O178" s="28">
        <f t="shared" si="182"/>
        <v>15000000</v>
      </c>
      <c r="P178" s="28">
        <f t="shared" si="183"/>
        <v>600000</v>
      </c>
      <c r="Q178" s="28">
        <f t="shared" si="184"/>
        <v>40000000</v>
      </c>
      <c r="R178" s="28">
        <f t="shared" si="185"/>
        <v>1800000</v>
      </c>
      <c r="S178" s="28">
        <f t="shared" si="186"/>
        <v>45475892.97225952</v>
      </c>
      <c r="T178" s="28">
        <f t="shared" si="187"/>
        <v>2273794.648612976</v>
      </c>
      <c r="U178" s="28">
        <f t="shared" si="188"/>
        <v>0</v>
      </c>
      <c r="V178" s="28">
        <f t="shared" si="189"/>
        <v>0</v>
      </c>
      <c r="W178" s="4">
        <f t="shared" si="190"/>
        <v>605475892.9722595</v>
      </c>
      <c r="X178" s="24">
        <f t="shared" si="191"/>
        <v>5198794.648612976</v>
      </c>
      <c r="Y178" s="27">
        <f t="shared" si="192"/>
        <v>0</v>
      </c>
      <c r="Z178" s="28">
        <f t="shared" si="193"/>
        <v>0</v>
      </c>
      <c r="AA178" s="28">
        <f t="shared" si="194"/>
        <v>0</v>
      </c>
      <c r="AB178" s="28">
        <f t="shared" si="195"/>
        <v>0</v>
      </c>
      <c r="AC178" s="28">
        <f t="shared" si="196"/>
        <v>0</v>
      </c>
      <c r="AD178" s="28">
        <f t="shared" si="197"/>
        <v>0</v>
      </c>
      <c r="AE178" s="28">
        <f t="shared" si="198"/>
        <v>0</v>
      </c>
      <c r="AF178" s="28">
        <f t="shared" si="199"/>
        <v>0</v>
      </c>
      <c r="AG178" s="28">
        <f t="shared" si="200"/>
        <v>0</v>
      </c>
      <c r="AH178" s="28">
        <f t="shared" si="201"/>
        <v>0</v>
      </c>
      <c r="AI178" s="28">
        <f t="shared" si="202"/>
        <v>0</v>
      </c>
      <c r="AJ178" s="28">
        <f t="shared" si="203"/>
        <v>0</v>
      </c>
      <c r="AK178" s="28">
        <f t="shared" si="204"/>
        <v>43524107.02774048</v>
      </c>
      <c r="AL178" s="28">
        <f t="shared" si="205"/>
        <v>2176205.351387024</v>
      </c>
      <c r="AM178" s="28">
        <f t="shared" si="206"/>
        <v>2415974.7919888487</v>
      </c>
      <c r="AN178" s="28">
        <f t="shared" si="207"/>
        <v>0</v>
      </c>
      <c r="AO178" s="28">
        <f t="shared" si="208"/>
        <v>0</v>
      </c>
      <c r="AP178" s="28">
        <f t="shared" si="209"/>
        <v>0</v>
      </c>
      <c r="AQ178" s="4">
        <f t="shared" si="210"/>
        <v>43524107.02774048</v>
      </c>
      <c r="AR178" s="24">
        <f t="shared" si="211"/>
        <v>2176205.351387024</v>
      </c>
      <c r="AS178" s="24">
        <f t="shared" si="212"/>
        <v>2415974.7919888487</v>
      </c>
    </row>
    <row r="179" spans="2:45" ht="12.75">
      <c r="B179" s="56">
        <f aca="true" t="shared" si="218" ref="B179:B189">C179/1000000</f>
        <v>650</v>
      </c>
      <c r="C179" s="23">
        <f t="shared" si="213"/>
        <v>650000000</v>
      </c>
      <c r="D179" s="24">
        <f t="shared" si="216"/>
        <v>-2825744.0782830305</v>
      </c>
      <c r="E179" s="24">
        <f t="shared" si="217"/>
        <v>7425000</v>
      </c>
      <c r="F179" s="25">
        <f t="shared" si="214"/>
        <v>606408829.6332338</v>
      </c>
      <c r="G179" s="70">
        <f t="shared" si="215"/>
        <v>0</v>
      </c>
      <c r="H179" s="6">
        <f aca="true" t="shared" si="219" ref="H179:H189">IF(C179&lt;$D$5,$F$4,IF(C179&lt;$D$6,$F$5,IF(C179&lt;$D$7,$F$6,IF(C179&lt;$D$8,$F$7,IF(C179&lt;$D$9,$F$8,$F$9)))))</f>
        <v>0.05</v>
      </c>
      <c r="I179" s="26">
        <f aca="true" t="shared" si="220" ref="I179:I189">-H179/$H$4</f>
        <v>-0.14437095526227425</v>
      </c>
      <c r="J179" s="30">
        <f aca="true" t="shared" si="221" ref="J179:J189">$H$4-H179</f>
        <v>0.296330048929624</v>
      </c>
      <c r="K179" s="27">
        <f aca="true" t="shared" si="222" ref="K179:K189">IF(F179&gt;$E$4,$E$4,F179)</f>
        <v>490000000</v>
      </c>
      <c r="L179" s="28">
        <f aca="true" t="shared" si="223" ref="L179:L189">K179*$F$4</f>
        <v>0</v>
      </c>
      <c r="M179" s="28">
        <f aca="true" t="shared" si="224" ref="M179:M189">IF(F179&lt;$D$5,0,IF(F179&gt;$E$5,($E$5-$E$4),((F179-$E$4))))</f>
        <v>15000000</v>
      </c>
      <c r="N179" s="28">
        <f aca="true" t="shared" si="225" ref="N179:N189">M179*$F$5</f>
        <v>525000</v>
      </c>
      <c r="O179" s="28">
        <f aca="true" t="shared" si="226" ref="O179:O189">IF(F179&lt;$D$6,0,IF(F179&gt;$E$6,($E$6-$E$5),((F179-$E$5))))</f>
        <v>15000000</v>
      </c>
      <c r="P179" s="28">
        <f aca="true" t="shared" si="227" ref="P179:P189">O179*$F$6</f>
        <v>600000</v>
      </c>
      <c r="Q179" s="28">
        <f aca="true" t="shared" si="228" ref="Q179:Q189">IF(F179&lt;$D$7,0,IF(F179&gt;$E$7,($E$7-$E$6),((F179-$E$6))))</f>
        <v>40000000</v>
      </c>
      <c r="R179" s="28">
        <f aca="true" t="shared" si="229" ref="R179:R189">Q179*$F$7</f>
        <v>1800000</v>
      </c>
      <c r="S179" s="28">
        <f aca="true" t="shared" si="230" ref="S179:S189">IF(F179&lt;$D$8,0,IF(F179&gt;$E$8,($E$8-$E$7),((F179-$E$7))))</f>
        <v>46408829.633233786</v>
      </c>
      <c r="T179" s="28">
        <f aca="true" t="shared" si="231" ref="T179:T189">S179*$F$8</f>
        <v>2320441.4816616895</v>
      </c>
      <c r="U179" s="28">
        <f aca="true" t="shared" si="232" ref="U179:U189">IF(F179&lt;$D$9,0,IF(F179&gt;$E$9,($E$9-$E$8),((F179-$E$8))))</f>
        <v>0</v>
      </c>
      <c r="V179" s="28">
        <f aca="true" t="shared" si="233" ref="V179:V189">U179*$F$9</f>
        <v>0</v>
      </c>
      <c r="W179" s="4">
        <f aca="true" t="shared" si="234" ref="W179:W189">K179+M179+O179+Q179+S179+U179</f>
        <v>606408829.6332338</v>
      </c>
      <c r="X179" s="24">
        <f aca="true" t="shared" si="235" ref="X179:X189">L179+N179+P179+R179+T179+V179</f>
        <v>5245441.4816616895</v>
      </c>
      <c r="Y179" s="27">
        <f aca="true" t="shared" si="236" ref="Y179:Y189">(IF(C179&gt;$E$4,$E$4,C179))-K179</f>
        <v>0</v>
      </c>
      <c r="Z179" s="28">
        <f aca="true" t="shared" si="237" ref="Z179:Z189">Y179*$F$4</f>
        <v>0</v>
      </c>
      <c r="AA179" s="28">
        <f aca="true" t="shared" si="238" ref="AA179:AA189">Y179*$N$4</f>
        <v>0</v>
      </c>
      <c r="AB179" s="28">
        <f aca="true" t="shared" si="239" ref="AB179:AB189">(IF(C179&lt;$D$5,0,IF(C179&gt;$E$5,($E$5-$E$4),((C179-$E$4)))))-M179</f>
        <v>0</v>
      </c>
      <c r="AC179" s="28">
        <f aca="true" t="shared" si="240" ref="AC179:AC189">AB179*$F$5</f>
        <v>0</v>
      </c>
      <c r="AD179" s="28">
        <f aca="true" t="shared" si="241" ref="AD179:AD189">AB179*$N$5</f>
        <v>0</v>
      </c>
      <c r="AE179" s="28">
        <f aca="true" t="shared" si="242" ref="AE179:AE189">(IF(C179&lt;$D$6,0,IF(C179&gt;$E$6,($E$6-$E$5),((C179-$E$5)))))-O179</f>
        <v>0</v>
      </c>
      <c r="AF179" s="28">
        <f aca="true" t="shared" si="243" ref="AF179:AF189">AE179*$F$6</f>
        <v>0</v>
      </c>
      <c r="AG179" s="28">
        <f aca="true" t="shared" si="244" ref="AG179:AG189">AE179*$N$6</f>
        <v>0</v>
      </c>
      <c r="AH179" s="28">
        <f aca="true" t="shared" si="245" ref="AH179:AH189">(IF(C179&lt;$D$7,0,IF(C179&gt;$E$7,($E$7-$E$6),((C179-$E$6)))))-Q179</f>
        <v>0</v>
      </c>
      <c r="AI179" s="28">
        <f aca="true" t="shared" si="246" ref="AI179:AI189">AH179*$F$7</f>
        <v>0</v>
      </c>
      <c r="AJ179" s="28">
        <f aca="true" t="shared" si="247" ref="AJ179:AJ189">AH179*$N$7</f>
        <v>0</v>
      </c>
      <c r="AK179" s="28">
        <f aca="true" t="shared" si="248" ref="AK179:AK189">(IF(C179&lt;$D$8,0,IF(C179&gt;$E$8,($E$8-$E$7),((C179-$E$7)))))-S179</f>
        <v>43591170.366766214</v>
      </c>
      <c r="AL179" s="28">
        <f aca="true" t="shared" si="249" ref="AL179:AL189">AK179*$F$8</f>
        <v>2179558.518338311</v>
      </c>
      <c r="AM179" s="28">
        <f aca="true" t="shared" si="250" ref="AM179:AM189">AK179*$N$8</f>
        <v>2419697.403378659</v>
      </c>
      <c r="AN179" s="28">
        <f aca="true" t="shared" si="251" ref="AN179:AN189">(IF(C179&lt;$D$9,0,IF(C179&gt;$E$9,($E$9-$E$8),((C179-$E$8)))))-U179</f>
        <v>0</v>
      </c>
      <c r="AO179" s="28">
        <f aca="true" t="shared" si="252" ref="AO179:AO189">AN179*$F$9</f>
        <v>0</v>
      </c>
      <c r="AP179" s="28">
        <f aca="true" t="shared" si="253" ref="AP179:AP189">AN179*$N$9</f>
        <v>0</v>
      </c>
      <c r="AQ179" s="4">
        <f aca="true" t="shared" si="254" ref="AQ179:AQ189">Y179+AB179+AE179+AH179+AK179+AN179</f>
        <v>43591170.366766214</v>
      </c>
      <c r="AR179" s="24">
        <f aca="true" t="shared" si="255" ref="AR179:AR189">Z179+AC179+AF179+AI179+AL179+AO179</f>
        <v>2179558.518338311</v>
      </c>
      <c r="AS179" s="24">
        <f aca="true" t="shared" si="256" ref="AS179:AS189">AA179+AD179+AG179+AJ179+AM179+AP179</f>
        <v>2419697.403378659</v>
      </c>
    </row>
    <row r="180" spans="2:45" ht="12.75">
      <c r="B180" s="56">
        <f t="shared" si="218"/>
        <v>651</v>
      </c>
      <c r="C180" s="23">
        <f aca="true" t="shared" si="257" ref="C180:C189">C179+1000000</f>
        <v>651000000</v>
      </c>
      <c r="D180" s="24">
        <f t="shared" si="216"/>
        <v>-2868668.2999419216</v>
      </c>
      <c r="E180" s="24">
        <f t="shared" si="217"/>
        <v>7475000.000000001</v>
      </c>
      <c r="F180" s="25">
        <f t="shared" si="214"/>
        <v>607341766.2942079</v>
      </c>
      <c r="G180" s="70">
        <f t="shared" si="215"/>
        <v>0</v>
      </c>
      <c r="H180" s="6">
        <f t="shared" si="219"/>
        <v>0.05</v>
      </c>
      <c r="I180" s="26">
        <f t="shared" si="220"/>
        <v>-0.14437095526227425</v>
      </c>
      <c r="J180" s="30">
        <f t="shared" si="221"/>
        <v>0.296330048929624</v>
      </c>
      <c r="K180" s="27">
        <f t="shared" si="222"/>
        <v>490000000</v>
      </c>
      <c r="L180" s="28">
        <f t="shared" si="223"/>
        <v>0</v>
      </c>
      <c r="M180" s="28">
        <f t="shared" si="224"/>
        <v>15000000</v>
      </c>
      <c r="N180" s="28">
        <f t="shared" si="225"/>
        <v>525000</v>
      </c>
      <c r="O180" s="28">
        <f t="shared" si="226"/>
        <v>15000000</v>
      </c>
      <c r="P180" s="28">
        <f t="shared" si="227"/>
        <v>600000</v>
      </c>
      <c r="Q180" s="28">
        <f t="shared" si="228"/>
        <v>40000000</v>
      </c>
      <c r="R180" s="28">
        <f t="shared" si="229"/>
        <v>1800000</v>
      </c>
      <c r="S180" s="28">
        <f t="shared" si="230"/>
        <v>47341766.29420793</v>
      </c>
      <c r="T180" s="28">
        <f t="shared" si="231"/>
        <v>2367088.314710397</v>
      </c>
      <c r="U180" s="28">
        <f t="shared" si="232"/>
        <v>0</v>
      </c>
      <c r="V180" s="28">
        <f t="shared" si="233"/>
        <v>0</v>
      </c>
      <c r="W180" s="4">
        <f t="shared" si="234"/>
        <v>607341766.2942079</v>
      </c>
      <c r="X180" s="24">
        <f t="shared" si="235"/>
        <v>5292088.314710397</v>
      </c>
      <c r="Y180" s="27">
        <f t="shared" si="236"/>
        <v>0</v>
      </c>
      <c r="Z180" s="28">
        <f t="shared" si="237"/>
        <v>0</v>
      </c>
      <c r="AA180" s="28">
        <f t="shared" si="238"/>
        <v>0</v>
      </c>
      <c r="AB180" s="28">
        <f t="shared" si="239"/>
        <v>0</v>
      </c>
      <c r="AC180" s="28">
        <f t="shared" si="240"/>
        <v>0</v>
      </c>
      <c r="AD180" s="28">
        <f t="shared" si="241"/>
        <v>0</v>
      </c>
      <c r="AE180" s="28">
        <f t="shared" si="242"/>
        <v>0</v>
      </c>
      <c r="AF180" s="28">
        <f t="shared" si="243"/>
        <v>0</v>
      </c>
      <c r="AG180" s="28">
        <f t="shared" si="244"/>
        <v>0</v>
      </c>
      <c r="AH180" s="28">
        <f t="shared" si="245"/>
        <v>0</v>
      </c>
      <c r="AI180" s="28">
        <f t="shared" si="246"/>
        <v>0</v>
      </c>
      <c r="AJ180" s="28">
        <f t="shared" si="247"/>
        <v>0</v>
      </c>
      <c r="AK180" s="28">
        <f t="shared" si="248"/>
        <v>43658233.70579207</v>
      </c>
      <c r="AL180" s="28">
        <f t="shared" si="249"/>
        <v>2182911.6852896037</v>
      </c>
      <c r="AM180" s="28">
        <f t="shared" si="250"/>
        <v>2423420.0147684757</v>
      </c>
      <c r="AN180" s="28">
        <f t="shared" si="251"/>
        <v>0</v>
      </c>
      <c r="AO180" s="28">
        <f t="shared" si="252"/>
        <v>0</v>
      </c>
      <c r="AP180" s="28">
        <f t="shared" si="253"/>
        <v>0</v>
      </c>
      <c r="AQ180" s="4">
        <f t="shared" si="254"/>
        <v>43658233.70579207</v>
      </c>
      <c r="AR180" s="24">
        <f t="shared" si="255"/>
        <v>2182911.6852896037</v>
      </c>
      <c r="AS180" s="24">
        <f t="shared" si="256"/>
        <v>2423420.0147684757</v>
      </c>
    </row>
    <row r="181" spans="2:45" ht="12.75">
      <c r="B181" s="56">
        <f t="shared" si="218"/>
        <v>652</v>
      </c>
      <c r="C181" s="23">
        <f t="shared" si="257"/>
        <v>652000000</v>
      </c>
      <c r="D181" s="24">
        <f t="shared" si="216"/>
        <v>-2911592.5216008117</v>
      </c>
      <c r="E181" s="24">
        <f t="shared" si="217"/>
        <v>7525000</v>
      </c>
      <c r="F181" s="25">
        <f t="shared" si="214"/>
        <v>608274702.9551821</v>
      </c>
      <c r="G181" s="70">
        <f t="shared" si="215"/>
        <v>0</v>
      </c>
      <c r="H181" s="6">
        <f t="shared" si="219"/>
        <v>0.05</v>
      </c>
      <c r="I181" s="26">
        <f t="shared" si="220"/>
        <v>-0.14437095526227425</v>
      </c>
      <c r="J181" s="30">
        <f t="shared" si="221"/>
        <v>0.296330048929624</v>
      </c>
      <c r="K181" s="27">
        <f t="shared" si="222"/>
        <v>490000000</v>
      </c>
      <c r="L181" s="28">
        <f t="shared" si="223"/>
        <v>0</v>
      </c>
      <c r="M181" s="28">
        <f t="shared" si="224"/>
        <v>15000000</v>
      </c>
      <c r="N181" s="28">
        <f t="shared" si="225"/>
        <v>525000</v>
      </c>
      <c r="O181" s="28">
        <f t="shared" si="226"/>
        <v>15000000</v>
      </c>
      <c r="P181" s="28">
        <f t="shared" si="227"/>
        <v>600000</v>
      </c>
      <c r="Q181" s="28">
        <f t="shared" si="228"/>
        <v>40000000</v>
      </c>
      <c r="R181" s="28">
        <f t="shared" si="229"/>
        <v>1800000</v>
      </c>
      <c r="S181" s="28">
        <f t="shared" si="230"/>
        <v>48274702.955182076</v>
      </c>
      <c r="T181" s="28">
        <f t="shared" si="231"/>
        <v>2413735.1477591037</v>
      </c>
      <c r="U181" s="28">
        <f t="shared" si="232"/>
        <v>0</v>
      </c>
      <c r="V181" s="28">
        <f t="shared" si="233"/>
        <v>0</v>
      </c>
      <c r="W181" s="4">
        <f t="shared" si="234"/>
        <v>608274702.9551821</v>
      </c>
      <c r="X181" s="24">
        <f t="shared" si="235"/>
        <v>5338735.147759104</v>
      </c>
      <c r="Y181" s="27">
        <f t="shared" si="236"/>
        <v>0</v>
      </c>
      <c r="Z181" s="28">
        <f t="shared" si="237"/>
        <v>0</v>
      </c>
      <c r="AA181" s="28">
        <f t="shared" si="238"/>
        <v>0</v>
      </c>
      <c r="AB181" s="28">
        <f t="shared" si="239"/>
        <v>0</v>
      </c>
      <c r="AC181" s="28">
        <f t="shared" si="240"/>
        <v>0</v>
      </c>
      <c r="AD181" s="28">
        <f t="shared" si="241"/>
        <v>0</v>
      </c>
      <c r="AE181" s="28">
        <f t="shared" si="242"/>
        <v>0</v>
      </c>
      <c r="AF181" s="28">
        <f t="shared" si="243"/>
        <v>0</v>
      </c>
      <c r="AG181" s="28">
        <f t="shared" si="244"/>
        <v>0</v>
      </c>
      <c r="AH181" s="28">
        <f t="shared" si="245"/>
        <v>0</v>
      </c>
      <c r="AI181" s="28">
        <f t="shared" si="246"/>
        <v>0</v>
      </c>
      <c r="AJ181" s="28">
        <f t="shared" si="247"/>
        <v>0</v>
      </c>
      <c r="AK181" s="28">
        <f t="shared" si="248"/>
        <v>43725297.044817924</v>
      </c>
      <c r="AL181" s="28">
        <f t="shared" si="249"/>
        <v>2186264.8522408963</v>
      </c>
      <c r="AM181" s="28">
        <f t="shared" si="250"/>
        <v>2427142.6261582924</v>
      </c>
      <c r="AN181" s="28">
        <f t="shared" si="251"/>
        <v>0</v>
      </c>
      <c r="AO181" s="28">
        <f t="shared" si="252"/>
        <v>0</v>
      </c>
      <c r="AP181" s="28">
        <f t="shared" si="253"/>
        <v>0</v>
      </c>
      <c r="AQ181" s="4">
        <f t="shared" si="254"/>
        <v>43725297.044817924</v>
      </c>
      <c r="AR181" s="24">
        <f t="shared" si="255"/>
        <v>2186264.8522408963</v>
      </c>
      <c r="AS181" s="24">
        <f t="shared" si="256"/>
        <v>2427142.6261582924</v>
      </c>
    </row>
    <row r="182" spans="2:45" ht="12.75">
      <c r="B182" s="56">
        <f t="shared" si="218"/>
        <v>653</v>
      </c>
      <c r="C182" s="23">
        <f t="shared" si="257"/>
        <v>653000000</v>
      </c>
      <c r="D182" s="24">
        <f t="shared" si="216"/>
        <v>-2954516.743259714</v>
      </c>
      <c r="E182" s="24">
        <f t="shared" si="217"/>
        <v>7575000</v>
      </c>
      <c r="F182" s="25">
        <f t="shared" si="214"/>
        <v>609207639.6161563</v>
      </c>
      <c r="G182" s="70">
        <f t="shared" si="215"/>
        <v>0</v>
      </c>
      <c r="H182" s="6">
        <f t="shared" si="219"/>
        <v>0.05</v>
      </c>
      <c r="I182" s="26">
        <f t="shared" si="220"/>
        <v>-0.14437095526227425</v>
      </c>
      <c r="J182" s="30">
        <f t="shared" si="221"/>
        <v>0.296330048929624</v>
      </c>
      <c r="K182" s="27">
        <f t="shared" si="222"/>
        <v>490000000</v>
      </c>
      <c r="L182" s="28">
        <f t="shared" si="223"/>
        <v>0</v>
      </c>
      <c r="M182" s="28">
        <f t="shared" si="224"/>
        <v>15000000</v>
      </c>
      <c r="N182" s="28">
        <f t="shared" si="225"/>
        <v>525000</v>
      </c>
      <c r="O182" s="28">
        <f t="shared" si="226"/>
        <v>15000000</v>
      </c>
      <c r="P182" s="28">
        <f t="shared" si="227"/>
        <v>600000</v>
      </c>
      <c r="Q182" s="28">
        <f t="shared" si="228"/>
        <v>40000000</v>
      </c>
      <c r="R182" s="28">
        <f t="shared" si="229"/>
        <v>1800000</v>
      </c>
      <c r="S182" s="28">
        <f t="shared" si="230"/>
        <v>49207639.61615634</v>
      </c>
      <c r="T182" s="28">
        <f t="shared" si="231"/>
        <v>2460381.980807817</v>
      </c>
      <c r="U182" s="28">
        <f t="shared" si="232"/>
        <v>0</v>
      </c>
      <c r="V182" s="28">
        <f t="shared" si="233"/>
        <v>0</v>
      </c>
      <c r="W182" s="4">
        <f t="shared" si="234"/>
        <v>609207639.6161563</v>
      </c>
      <c r="X182" s="24">
        <f t="shared" si="235"/>
        <v>5385381.980807817</v>
      </c>
      <c r="Y182" s="27">
        <f t="shared" si="236"/>
        <v>0</v>
      </c>
      <c r="Z182" s="28">
        <f t="shared" si="237"/>
        <v>0</v>
      </c>
      <c r="AA182" s="28">
        <f t="shared" si="238"/>
        <v>0</v>
      </c>
      <c r="AB182" s="28">
        <f t="shared" si="239"/>
        <v>0</v>
      </c>
      <c r="AC182" s="28">
        <f t="shared" si="240"/>
        <v>0</v>
      </c>
      <c r="AD182" s="28">
        <f t="shared" si="241"/>
        <v>0</v>
      </c>
      <c r="AE182" s="28">
        <f t="shared" si="242"/>
        <v>0</v>
      </c>
      <c r="AF182" s="28">
        <f t="shared" si="243"/>
        <v>0</v>
      </c>
      <c r="AG182" s="28">
        <f t="shared" si="244"/>
        <v>0</v>
      </c>
      <c r="AH182" s="28">
        <f t="shared" si="245"/>
        <v>0</v>
      </c>
      <c r="AI182" s="28">
        <f t="shared" si="246"/>
        <v>0</v>
      </c>
      <c r="AJ182" s="28">
        <f t="shared" si="247"/>
        <v>0</v>
      </c>
      <c r="AK182" s="28">
        <f t="shared" si="248"/>
        <v>43792360.38384366</v>
      </c>
      <c r="AL182" s="28">
        <f t="shared" si="249"/>
        <v>2189618.019192183</v>
      </c>
      <c r="AM182" s="28">
        <f t="shared" si="250"/>
        <v>2430865.2375481026</v>
      </c>
      <c r="AN182" s="28">
        <f t="shared" si="251"/>
        <v>0</v>
      </c>
      <c r="AO182" s="28">
        <f t="shared" si="252"/>
        <v>0</v>
      </c>
      <c r="AP182" s="28">
        <f t="shared" si="253"/>
        <v>0</v>
      </c>
      <c r="AQ182" s="4">
        <f t="shared" si="254"/>
        <v>43792360.38384366</v>
      </c>
      <c r="AR182" s="24">
        <f t="shared" si="255"/>
        <v>2189618.019192183</v>
      </c>
      <c r="AS182" s="24">
        <f t="shared" si="256"/>
        <v>2430865.2375481026</v>
      </c>
    </row>
    <row r="183" spans="2:45" ht="12.75">
      <c r="B183" s="56">
        <f t="shared" si="218"/>
        <v>654</v>
      </c>
      <c r="C183" s="23">
        <f t="shared" si="257"/>
        <v>654000000</v>
      </c>
      <c r="D183" s="24">
        <f t="shared" si="216"/>
        <v>-2997440.964918605</v>
      </c>
      <c r="E183" s="24">
        <f t="shared" si="217"/>
        <v>7625000</v>
      </c>
      <c r="F183" s="25">
        <f t="shared" si="214"/>
        <v>610140576.2771305</v>
      </c>
      <c r="G183" s="70">
        <f t="shared" si="215"/>
        <v>0</v>
      </c>
      <c r="H183" s="6">
        <f t="shared" si="219"/>
        <v>0.05</v>
      </c>
      <c r="I183" s="26">
        <f t="shared" si="220"/>
        <v>-0.14437095526227425</v>
      </c>
      <c r="J183" s="30">
        <f t="shared" si="221"/>
        <v>0.296330048929624</v>
      </c>
      <c r="K183" s="27">
        <f t="shared" si="222"/>
        <v>490000000</v>
      </c>
      <c r="L183" s="28">
        <f t="shared" si="223"/>
        <v>0</v>
      </c>
      <c r="M183" s="28">
        <f t="shared" si="224"/>
        <v>15000000</v>
      </c>
      <c r="N183" s="28">
        <f t="shared" si="225"/>
        <v>525000</v>
      </c>
      <c r="O183" s="28">
        <f t="shared" si="226"/>
        <v>15000000</v>
      </c>
      <c r="P183" s="28">
        <f t="shared" si="227"/>
        <v>600000</v>
      </c>
      <c r="Q183" s="28">
        <f t="shared" si="228"/>
        <v>40000000</v>
      </c>
      <c r="R183" s="28">
        <f t="shared" si="229"/>
        <v>1800000</v>
      </c>
      <c r="S183" s="28">
        <f t="shared" si="230"/>
        <v>50140576.277130485</v>
      </c>
      <c r="T183" s="28">
        <f t="shared" si="231"/>
        <v>2507028.8138565244</v>
      </c>
      <c r="U183" s="28">
        <f t="shared" si="232"/>
        <v>0</v>
      </c>
      <c r="V183" s="28">
        <f t="shared" si="233"/>
        <v>0</v>
      </c>
      <c r="W183" s="4">
        <f t="shared" si="234"/>
        <v>610140576.2771305</v>
      </c>
      <c r="X183" s="24">
        <f t="shared" si="235"/>
        <v>5432028.813856524</v>
      </c>
      <c r="Y183" s="27">
        <f t="shared" si="236"/>
        <v>0</v>
      </c>
      <c r="Z183" s="28">
        <f t="shared" si="237"/>
        <v>0</v>
      </c>
      <c r="AA183" s="28">
        <f t="shared" si="238"/>
        <v>0</v>
      </c>
      <c r="AB183" s="28">
        <f t="shared" si="239"/>
        <v>0</v>
      </c>
      <c r="AC183" s="28">
        <f t="shared" si="240"/>
        <v>0</v>
      </c>
      <c r="AD183" s="28">
        <f t="shared" si="241"/>
        <v>0</v>
      </c>
      <c r="AE183" s="28">
        <f t="shared" si="242"/>
        <v>0</v>
      </c>
      <c r="AF183" s="28">
        <f t="shared" si="243"/>
        <v>0</v>
      </c>
      <c r="AG183" s="28">
        <f t="shared" si="244"/>
        <v>0</v>
      </c>
      <c r="AH183" s="28">
        <f t="shared" si="245"/>
        <v>0</v>
      </c>
      <c r="AI183" s="28">
        <f t="shared" si="246"/>
        <v>0</v>
      </c>
      <c r="AJ183" s="28">
        <f t="shared" si="247"/>
        <v>0</v>
      </c>
      <c r="AK183" s="28">
        <f t="shared" si="248"/>
        <v>43859423.722869515</v>
      </c>
      <c r="AL183" s="28">
        <f t="shared" si="249"/>
        <v>2192971.186143476</v>
      </c>
      <c r="AM183" s="28">
        <f t="shared" si="250"/>
        <v>2434587.8489379194</v>
      </c>
      <c r="AN183" s="28">
        <f t="shared" si="251"/>
        <v>0</v>
      </c>
      <c r="AO183" s="28">
        <f t="shared" si="252"/>
        <v>0</v>
      </c>
      <c r="AP183" s="28">
        <f t="shared" si="253"/>
        <v>0</v>
      </c>
      <c r="AQ183" s="4">
        <f t="shared" si="254"/>
        <v>43859423.722869515</v>
      </c>
      <c r="AR183" s="24">
        <f t="shared" si="255"/>
        <v>2192971.186143476</v>
      </c>
      <c r="AS183" s="24">
        <f t="shared" si="256"/>
        <v>2434587.8489379194</v>
      </c>
    </row>
    <row r="184" spans="2:45" ht="12.75">
      <c r="B184" s="56">
        <f t="shared" si="218"/>
        <v>655</v>
      </c>
      <c r="C184" s="23">
        <f t="shared" si="257"/>
        <v>655000000</v>
      </c>
      <c r="D184" s="24">
        <f t="shared" si="216"/>
        <v>-3040365.1865775087</v>
      </c>
      <c r="E184" s="24">
        <f t="shared" si="217"/>
        <v>7675000</v>
      </c>
      <c r="F184" s="25">
        <f t="shared" si="214"/>
        <v>611073512.9381047</v>
      </c>
      <c r="G184" s="70">
        <f t="shared" si="215"/>
        <v>0</v>
      </c>
      <c r="H184" s="6">
        <f t="shared" si="219"/>
        <v>0.05</v>
      </c>
      <c r="I184" s="26">
        <f t="shared" si="220"/>
        <v>-0.14437095526227425</v>
      </c>
      <c r="J184" s="30">
        <f t="shared" si="221"/>
        <v>0.296330048929624</v>
      </c>
      <c r="K184" s="27">
        <f t="shared" si="222"/>
        <v>490000000</v>
      </c>
      <c r="L184" s="28">
        <f t="shared" si="223"/>
        <v>0</v>
      </c>
      <c r="M184" s="28">
        <f t="shared" si="224"/>
        <v>15000000</v>
      </c>
      <c r="N184" s="28">
        <f t="shared" si="225"/>
        <v>525000</v>
      </c>
      <c r="O184" s="28">
        <f t="shared" si="226"/>
        <v>15000000</v>
      </c>
      <c r="P184" s="28">
        <f t="shared" si="227"/>
        <v>600000</v>
      </c>
      <c r="Q184" s="28">
        <f t="shared" si="228"/>
        <v>40000000</v>
      </c>
      <c r="R184" s="28">
        <f t="shared" si="229"/>
        <v>1800000</v>
      </c>
      <c r="S184" s="28">
        <f t="shared" si="230"/>
        <v>51073512.93810475</v>
      </c>
      <c r="T184" s="28">
        <f t="shared" si="231"/>
        <v>2553675.646905238</v>
      </c>
      <c r="U184" s="28">
        <f t="shared" si="232"/>
        <v>0</v>
      </c>
      <c r="V184" s="28">
        <f t="shared" si="233"/>
        <v>0</v>
      </c>
      <c r="W184" s="4">
        <f t="shared" si="234"/>
        <v>611073512.9381047</v>
      </c>
      <c r="X184" s="24">
        <f t="shared" si="235"/>
        <v>5478675.646905238</v>
      </c>
      <c r="Y184" s="27">
        <f t="shared" si="236"/>
        <v>0</v>
      </c>
      <c r="Z184" s="28">
        <f t="shared" si="237"/>
        <v>0</v>
      </c>
      <c r="AA184" s="28">
        <f t="shared" si="238"/>
        <v>0</v>
      </c>
      <c r="AB184" s="28">
        <f t="shared" si="239"/>
        <v>0</v>
      </c>
      <c r="AC184" s="28">
        <f t="shared" si="240"/>
        <v>0</v>
      </c>
      <c r="AD184" s="28">
        <f t="shared" si="241"/>
        <v>0</v>
      </c>
      <c r="AE184" s="28">
        <f t="shared" si="242"/>
        <v>0</v>
      </c>
      <c r="AF184" s="28">
        <f t="shared" si="243"/>
        <v>0</v>
      </c>
      <c r="AG184" s="28">
        <f t="shared" si="244"/>
        <v>0</v>
      </c>
      <c r="AH184" s="28">
        <f t="shared" si="245"/>
        <v>0</v>
      </c>
      <c r="AI184" s="28">
        <f t="shared" si="246"/>
        <v>0</v>
      </c>
      <c r="AJ184" s="28">
        <f t="shared" si="247"/>
        <v>0</v>
      </c>
      <c r="AK184" s="28">
        <f t="shared" si="248"/>
        <v>43926487.06189525</v>
      </c>
      <c r="AL184" s="28">
        <f t="shared" si="249"/>
        <v>2196324.3530947627</v>
      </c>
      <c r="AM184" s="28">
        <f t="shared" si="250"/>
        <v>2438310.460327729</v>
      </c>
      <c r="AN184" s="28">
        <f t="shared" si="251"/>
        <v>0</v>
      </c>
      <c r="AO184" s="28">
        <f t="shared" si="252"/>
        <v>0</v>
      </c>
      <c r="AP184" s="28">
        <f t="shared" si="253"/>
        <v>0</v>
      </c>
      <c r="AQ184" s="4">
        <f t="shared" si="254"/>
        <v>43926487.06189525</v>
      </c>
      <c r="AR184" s="24">
        <f t="shared" si="255"/>
        <v>2196324.3530947627</v>
      </c>
      <c r="AS184" s="24">
        <f t="shared" si="256"/>
        <v>2438310.460327729</v>
      </c>
    </row>
    <row r="185" spans="2:45" ht="12.75">
      <c r="B185" s="56">
        <f t="shared" si="218"/>
        <v>656</v>
      </c>
      <c r="C185" s="23">
        <f t="shared" si="257"/>
        <v>656000000</v>
      </c>
      <c r="D185" s="24">
        <f t="shared" si="216"/>
        <v>-3083289.408236399</v>
      </c>
      <c r="E185" s="24">
        <f t="shared" si="217"/>
        <v>7725000</v>
      </c>
      <c r="F185" s="25">
        <f t="shared" si="214"/>
        <v>612006449.5990789</v>
      </c>
      <c r="G185" s="70">
        <f t="shared" si="215"/>
        <v>0</v>
      </c>
      <c r="H185" s="6">
        <f t="shared" si="219"/>
        <v>0.05</v>
      </c>
      <c r="I185" s="26">
        <f t="shared" si="220"/>
        <v>-0.14437095526227425</v>
      </c>
      <c r="J185" s="30">
        <f t="shared" si="221"/>
        <v>0.296330048929624</v>
      </c>
      <c r="K185" s="27">
        <f t="shared" si="222"/>
        <v>490000000</v>
      </c>
      <c r="L185" s="28">
        <f t="shared" si="223"/>
        <v>0</v>
      </c>
      <c r="M185" s="28">
        <f t="shared" si="224"/>
        <v>15000000</v>
      </c>
      <c r="N185" s="28">
        <f t="shared" si="225"/>
        <v>525000</v>
      </c>
      <c r="O185" s="28">
        <f t="shared" si="226"/>
        <v>15000000</v>
      </c>
      <c r="P185" s="28">
        <f t="shared" si="227"/>
        <v>600000</v>
      </c>
      <c r="Q185" s="28">
        <f t="shared" si="228"/>
        <v>40000000</v>
      </c>
      <c r="R185" s="28">
        <f t="shared" si="229"/>
        <v>1800000</v>
      </c>
      <c r="S185" s="28">
        <f t="shared" si="230"/>
        <v>52006449.59907889</v>
      </c>
      <c r="T185" s="28">
        <f t="shared" si="231"/>
        <v>2600322.4799539447</v>
      </c>
      <c r="U185" s="28">
        <f t="shared" si="232"/>
        <v>0</v>
      </c>
      <c r="V185" s="28">
        <f t="shared" si="233"/>
        <v>0</v>
      </c>
      <c r="W185" s="4">
        <f t="shared" si="234"/>
        <v>612006449.5990789</v>
      </c>
      <c r="X185" s="24">
        <f t="shared" si="235"/>
        <v>5525322.479953945</v>
      </c>
      <c r="Y185" s="27">
        <f t="shared" si="236"/>
        <v>0</v>
      </c>
      <c r="Z185" s="28">
        <f t="shared" si="237"/>
        <v>0</v>
      </c>
      <c r="AA185" s="28">
        <f t="shared" si="238"/>
        <v>0</v>
      </c>
      <c r="AB185" s="28">
        <f t="shared" si="239"/>
        <v>0</v>
      </c>
      <c r="AC185" s="28">
        <f t="shared" si="240"/>
        <v>0</v>
      </c>
      <c r="AD185" s="28">
        <f t="shared" si="241"/>
        <v>0</v>
      </c>
      <c r="AE185" s="28">
        <f t="shared" si="242"/>
        <v>0</v>
      </c>
      <c r="AF185" s="28">
        <f t="shared" si="243"/>
        <v>0</v>
      </c>
      <c r="AG185" s="28">
        <f t="shared" si="244"/>
        <v>0</v>
      </c>
      <c r="AH185" s="28">
        <f t="shared" si="245"/>
        <v>0</v>
      </c>
      <c r="AI185" s="28">
        <f t="shared" si="246"/>
        <v>0</v>
      </c>
      <c r="AJ185" s="28">
        <f t="shared" si="247"/>
        <v>0</v>
      </c>
      <c r="AK185" s="28">
        <f t="shared" si="248"/>
        <v>43993550.40092111</v>
      </c>
      <c r="AL185" s="28">
        <f t="shared" si="249"/>
        <v>2199677.5200460553</v>
      </c>
      <c r="AM185" s="28">
        <f t="shared" si="250"/>
        <v>2442033.071717546</v>
      </c>
      <c r="AN185" s="28">
        <f t="shared" si="251"/>
        <v>0</v>
      </c>
      <c r="AO185" s="28">
        <f t="shared" si="252"/>
        <v>0</v>
      </c>
      <c r="AP185" s="28">
        <f t="shared" si="253"/>
        <v>0</v>
      </c>
      <c r="AQ185" s="4">
        <f t="shared" si="254"/>
        <v>43993550.40092111</v>
      </c>
      <c r="AR185" s="24">
        <f t="shared" si="255"/>
        <v>2199677.5200460553</v>
      </c>
      <c r="AS185" s="24">
        <f t="shared" si="256"/>
        <v>2442033.071717546</v>
      </c>
    </row>
    <row r="186" spans="2:45" ht="12.75">
      <c r="B186" s="56">
        <f t="shared" si="218"/>
        <v>657</v>
      </c>
      <c r="C186" s="23">
        <f t="shared" si="257"/>
        <v>657000000</v>
      </c>
      <c r="D186" s="24">
        <f t="shared" si="216"/>
        <v>-3126213.629895302</v>
      </c>
      <c r="E186" s="24">
        <f t="shared" si="217"/>
        <v>7775000</v>
      </c>
      <c r="F186" s="25">
        <f t="shared" si="214"/>
        <v>612939386.2600532</v>
      </c>
      <c r="G186" s="70">
        <f t="shared" si="215"/>
        <v>0</v>
      </c>
      <c r="H186" s="6">
        <f t="shared" si="219"/>
        <v>0.05</v>
      </c>
      <c r="I186" s="26">
        <f t="shared" si="220"/>
        <v>-0.14437095526227425</v>
      </c>
      <c r="J186" s="30">
        <f t="shared" si="221"/>
        <v>0.296330048929624</v>
      </c>
      <c r="K186" s="27">
        <f t="shared" si="222"/>
        <v>490000000</v>
      </c>
      <c r="L186" s="28">
        <f t="shared" si="223"/>
        <v>0</v>
      </c>
      <c r="M186" s="28">
        <f t="shared" si="224"/>
        <v>15000000</v>
      </c>
      <c r="N186" s="28">
        <f t="shared" si="225"/>
        <v>525000</v>
      </c>
      <c r="O186" s="28">
        <f t="shared" si="226"/>
        <v>15000000</v>
      </c>
      <c r="P186" s="28">
        <f t="shared" si="227"/>
        <v>600000</v>
      </c>
      <c r="Q186" s="28">
        <f t="shared" si="228"/>
        <v>40000000</v>
      </c>
      <c r="R186" s="28">
        <f t="shared" si="229"/>
        <v>1800000</v>
      </c>
      <c r="S186" s="28">
        <f t="shared" si="230"/>
        <v>52939386.26005316</v>
      </c>
      <c r="T186" s="28">
        <f t="shared" si="231"/>
        <v>2646969.313002658</v>
      </c>
      <c r="U186" s="28">
        <f t="shared" si="232"/>
        <v>0</v>
      </c>
      <c r="V186" s="28">
        <f t="shared" si="233"/>
        <v>0</v>
      </c>
      <c r="W186" s="4">
        <f t="shared" si="234"/>
        <v>612939386.2600532</v>
      </c>
      <c r="X186" s="24">
        <f t="shared" si="235"/>
        <v>5571969.313002658</v>
      </c>
      <c r="Y186" s="27">
        <f t="shared" si="236"/>
        <v>0</v>
      </c>
      <c r="Z186" s="28">
        <f t="shared" si="237"/>
        <v>0</v>
      </c>
      <c r="AA186" s="28">
        <f t="shared" si="238"/>
        <v>0</v>
      </c>
      <c r="AB186" s="28">
        <f t="shared" si="239"/>
        <v>0</v>
      </c>
      <c r="AC186" s="28">
        <f t="shared" si="240"/>
        <v>0</v>
      </c>
      <c r="AD186" s="28">
        <f t="shared" si="241"/>
        <v>0</v>
      </c>
      <c r="AE186" s="28">
        <f t="shared" si="242"/>
        <v>0</v>
      </c>
      <c r="AF186" s="28">
        <f t="shared" si="243"/>
        <v>0</v>
      </c>
      <c r="AG186" s="28">
        <f t="shared" si="244"/>
        <v>0</v>
      </c>
      <c r="AH186" s="28">
        <f t="shared" si="245"/>
        <v>0</v>
      </c>
      <c r="AI186" s="28">
        <f t="shared" si="246"/>
        <v>0</v>
      </c>
      <c r="AJ186" s="28">
        <f t="shared" si="247"/>
        <v>0</v>
      </c>
      <c r="AK186" s="28">
        <f t="shared" si="248"/>
        <v>44060613.73994684</v>
      </c>
      <c r="AL186" s="28">
        <f t="shared" si="249"/>
        <v>2203030.6869973424</v>
      </c>
      <c r="AM186" s="28">
        <f t="shared" si="250"/>
        <v>2445755.683107356</v>
      </c>
      <c r="AN186" s="28">
        <f t="shared" si="251"/>
        <v>0</v>
      </c>
      <c r="AO186" s="28">
        <f t="shared" si="252"/>
        <v>0</v>
      </c>
      <c r="AP186" s="28">
        <f t="shared" si="253"/>
        <v>0</v>
      </c>
      <c r="AQ186" s="4">
        <f t="shared" si="254"/>
        <v>44060613.73994684</v>
      </c>
      <c r="AR186" s="24">
        <f t="shared" si="255"/>
        <v>2203030.6869973424</v>
      </c>
      <c r="AS186" s="24">
        <f t="shared" si="256"/>
        <v>2445755.683107356</v>
      </c>
    </row>
    <row r="187" spans="2:45" ht="12.75">
      <c r="B187" s="56">
        <f t="shared" si="218"/>
        <v>658</v>
      </c>
      <c r="C187" s="23">
        <f t="shared" si="257"/>
        <v>658000000</v>
      </c>
      <c r="D187" s="24">
        <f t="shared" si="216"/>
        <v>-3169137.851554193</v>
      </c>
      <c r="E187" s="24">
        <f t="shared" si="217"/>
        <v>7825000.000000001</v>
      </c>
      <c r="F187" s="25">
        <f t="shared" si="214"/>
        <v>613872322.9210273</v>
      </c>
      <c r="G187" s="70">
        <f t="shared" si="215"/>
        <v>0</v>
      </c>
      <c r="H187" s="6">
        <f t="shared" si="219"/>
        <v>0.05</v>
      </c>
      <c r="I187" s="26">
        <f t="shared" si="220"/>
        <v>-0.14437095526227425</v>
      </c>
      <c r="J187" s="30">
        <f t="shared" si="221"/>
        <v>0.296330048929624</v>
      </c>
      <c r="K187" s="27">
        <f t="shared" si="222"/>
        <v>490000000</v>
      </c>
      <c r="L187" s="28">
        <f t="shared" si="223"/>
        <v>0</v>
      </c>
      <c r="M187" s="28">
        <f t="shared" si="224"/>
        <v>15000000</v>
      </c>
      <c r="N187" s="28">
        <f t="shared" si="225"/>
        <v>525000</v>
      </c>
      <c r="O187" s="28">
        <f t="shared" si="226"/>
        <v>15000000</v>
      </c>
      <c r="P187" s="28">
        <f t="shared" si="227"/>
        <v>600000</v>
      </c>
      <c r="Q187" s="28">
        <f t="shared" si="228"/>
        <v>40000000</v>
      </c>
      <c r="R187" s="28">
        <f t="shared" si="229"/>
        <v>1800000</v>
      </c>
      <c r="S187" s="28">
        <f t="shared" si="230"/>
        <v>53872322.9210273</v>
      </c>
      <c r="T187" s="28">
        <f t="shared" si="231"/>
        <v>2693616.1460513654</v>
      </c>
      <c r="U187" s="28">
        <f t="shared" si="232"/>
        <v>0</v>
      </c>
      <c r="V187" s="28">
        <f t="shared" si="233"/>
        <v>0</v>
      </c>
      <c r="W187" s="4">
        <f t="shared" si="234"/>
        <v>613872322.9210273</v>
      </c>
      <c r="X187" s="24">
        <f t="shared" si="235"/>
        <v>5618616.146051366</v>
      </c>
      <c r="Y187" s="27">
        <f t="shared" si="236"/>
        <v>0</v>
      </c>
      <c r="Z187" s="28">
        <f t="shared" si="237"/>
        <v>0</v>
      </c>
      <c r="AA187" s="28">
        <f t="shared" si="238"/>
        <v>0</v>
      </c>
      <c r="AB187" s="28">
        <f t="shared" si="239"/>
        <v>0</v>
      </c>
      <c r="AC187" s="28">
        <f t="shared" si="240"/>
        <v>0</v>
      </c>
      <c r="AD187" s="28">
        <f t="shared" si="241"/>
        <v>0</v>
      </c>
      <c r="AE187" s="28">
        <f t="shared" si="242"/>
        <v>0</v>
      </c>
      <c r="AF187" s="28">
        <f t="shared" si="243"/>
        <v>0</v>
      </c>
      <c r="AG187" s="28">
        <f t="shared" si="244"/>
        <v>0</v>
      </c>
      <c r="AH187" s="28">
        <f t="shared" si="245"/>
        <v>0</v>
      </c>
      <c r="AI187" s="28">
        <f t="shared" si="246"/>
        <v>0</v>
      </c>
      <c r="AJ187" s="28">
        <f t="shared" si="247"/>
        <v>0</v>
      </c>
      <c r="AK187" s="28">
        <f t="shared" si="248"/>
        <v>44127677.0789727</v>
      </c>
      <c r="AL187" s="28">
        <f t="shared" si="249"/>
        <v>2206383.853948635</v>
      </c>
      <c r="AM187" s="28">
        <f t="shared" si="250"/>
        <v>2449478.294497173</v>
      </c>
      <c r="AN187" s="28">
        <f t="shared" si="251"/>
        <v>0</v>
      </c>
      <c r="AO187" s="28">
        <f t="shared" si="252"/>
        <v>0</v>
      </c>
      <c r="AP187" s="28">
        <f t="shared" si="253"/>
        <v>0</v>
      </c>
      <c r="AQ187" s="4">
        <f t="shared" si="254"/>
        <v>44127677.0789727</v>
      </c>
      <c r="AR187" s="24">
        <f t="shared" si="255"/>
        <v>2206383.853948635</v>
      </c>
      <c r="AS187" s="24">
        <f t="shared" si="256"/>
        <v>2449478.294497173</v>
      </c>
    </row>
    <row r="188" spans="2:45" ht="12.75">
      <c r="B188" s="56">
        <f t="shared" si="218"/>
        <v>659</v>
      </c>
      <c r="C188" s="23">
        <f t="shared" si="257"/>
        <v>659000000</v>
      </c>
      <c r="D188" s="24">
        <f t="shared" si="216"/>
        <v>-3212062.073213083</v>
      </c>
      <c r="E188" s="24">
        <f t="shared" si="217"/>
        <v>7875000</v>
      </c>
      <c r="F188" s="25">
        <f t="shared" si="214"/>
        <v>614805259.5820014</v>
      </c>
      <c r="G188" s="70">
        <f t="shared" si="215"/>
        <v>0</v>
      </c>
      <c r="H188" s="6">
        <f t="shared" si="219"/>
        <v>0.05</v>
      </c>
      <c r="I188" s="26">
        <f t="shared" si="220"/>
        <v>-0.14437095526227425</v>
      </c>
      <c r="J188" s="30">
        <f t="shared" si="221"/>
        <v>0.296330048929624</v>
      </c>
      <c r="K188" s="27">
        <f t="shared" si="222"/>
        <v>490000000</v>
      </c>
      <c r="L188" s="28">
        <f t="shared" si="223"/>
        <v>0</v>
      </c>
      <c r="M188" s="28">
        <f t="shared" si="224"/>
        <v>15000000</v>
      </c>
      <c r="N188" s="28">
        <f t="shared" si="225"/>
        <v>525000</v>
      </c>
      <c r="O188" s="28">
        <f t="shared" si="226"/>
        <v>15000000</v>
      </c>
      <c r="P188" s="28">
        <f t="shared" si="227"/>
        <v>600000</v>
      </c>
      <c r="Q188" s="28">
        <f t="shared" si="228"/>
        <v>40000000</v>
      </c>
      <c r="R188" s="28">
        <f t="shared" si="229"/>
        <v>1800000</v>
      </c>
      <c r="S188" s="28">
        <f t="shared" si="230"/>
        <v>54805259.58200145</v>
      </c>
      <c r="T188" s="28">
        <f t="shared" si="231"/>
        <v>2740262.9791000728</v>
      </c>
      <c r="U188" s="28">
        <f t="shared" si="232"/>
        <v>0</v>
      </c>
      <c r="V188" s="28">
        <f t="shared" si="233"/>
        <v>0</v>
      </c>
      <c r="W188" s="4">
        <f t="shared" si="234"/>
        <v>614805259.5820014</v>
      </c>
      <c r="X188" s="24">
        <f t="shared" si="235"/>
        <v>5665262.979100073</v>
      </c>
      <c r="Y188" s="27">
        <f t="shared" si="236"/>
        <v>0</v>
      </c>
      <c r="Z188" s="28">
        <f t="shared" si="237"/>
        <v>0</v>
      </c>
      <c r="AA188" s="28">
        <f t="shared" si="238"/>
        <v>0</v>
      </c>
      <c r="AB188" s="28">
        <f t="shared" si="239"/>
        <v>0</v>
      </c>
      <c r="AC188" s="28">
        <f t="shared" si="240"/>
        <v>0</v>
      </c>
      <c r="AD188" s="28">
        <f t="shared" si="241"/>
        <v>0</v>
      </c>
      <c r="AE188" s="28">
        <f t="shared" si="242"/>
        <v>0</v>
      </c>
      <c r="AF188" s="28">
        <f t="shared" si="243"/>
        <v>0</v>
      </c>
      <c r="AG188" s="28">
        <f t="shared" si="244"/>
        <v>0</v>
      </c>
      <c r="AH188" s="28">
        <f t="shared" si="245"/>
        <v>0</v>
      </c>
      <c r="AI188" s="28">
        <f t="shared" si="246"/>
        <v>0</v>
      </c>
      <c r="AJ188" s="28">
        <f t="shared" si="247"/>
        <v>0</v>
      </c>
      <c r="AK188" s="28">
        <f t="shared" si="248"/>
        <v>44194740.41799855</v>
      </c>
      <c r="AL188" s="28">
        <f t="shared" si="249"/>
        <v>2209737.0208999277</v>
      </c>
      <c r="AM188" s="28">
        <f t="shared" si="250"/>
        <v>2453200.9058869896</v>
      </c>
      <c r="AN188" s="28">
        <f t="shared" si="251"/>
        <v>0</v>
      </c>
      <c r="AO188" s="28">
        <f t="shared" si="252"/>
        <v>0</v>
      </c>
      <c r="AP188" s="28">
        <f t="shared" si="253"/>
        <v>0</v>
      </c>
      <c r="AQ188" s="4">
        <f t="shared" si="254"/>
        <v>44194740.41799855</v>
      </c>
      <c r="AR188" s="24">
        <f t="shared" si="255"/>
        <v>2209737.0208999277</v>
      </c>
      <c r="AS188" s="24">
        <f t="shared" si="256"/>
        <v>2453200.9058869896</v>
      </c>
    </row>
    <row r="189" spans="2:45" ht="12.75">
      <c r="B189" s="56">
        <f t="shared" si="218"/>
        <v>660</v>
      </c>
      <c r="C189" s="23">
        <f t="shared" si="257"/>
        <v>660000000</v>
      </c>
      <c r="D189" s="24">
        <f t="shared" si="216"/>
        <v>-3254986.294871986</v>
      </c>
      <c r="E189" s="24">
        <f t="shared" si="217"/>
        <v>7925000</v>
      </c>
      <c r="F189" s="25">
        <f t="shared" si="214"/>
        <v>615738196.2429757</v>
      </c>
      <c r="G189" s="70">
        <f t="shared" si="215"/>
        <v>0</v>
      </c>
      <c r="H189" s="6">
        <f t="shared" si="219"/>
        <v>0.05</v>
      </c>
      <c r="I189" s="26">
        <f t="shared" si="220"/>
        <v>-0.14437095526227425</v>
      </c>
      <c r="J189" s="30">
        <f t="shared" si="221"/>
        <v>0.296330048929624</v>
      </c>
      <c r="K189" s="27">
        <f t="shared" si="222"/>
        <v>490000000</v>
      </c>
      <c r="L189" s="28">
        <f t="shared" si="223"/>
        <v>0</v>
      </c>
      <c r="M189" s="28">
        <f t="shared" si="224"/>
        <v>15000000</v>
      </c>
      <c r="N189" s="28">
        <f t="shared" si="225"/>
        <v>525000</v>
      </c>
      <c r="O189" s="28">
        <f t="shared" si="226"/>
        <v>15000000</v>
      </c>
      <c r="P189" s="28">
        <f t="shared" si="227"/>
        <v>600000</v>
      </c>
      <c r="Q189" s="28">
        <f t="shared" si="228"/>
        <v>40000000</v>
      </c>
      <c r="R189" s="28">
        <f t="shared" si="229"/>
        <v>1800000</v>
      </c>
      <c r="S189" s="28">
        <f t="shared" si="230"/>
        <v>55738196.24297571</v>
      </c>
      <c r="T189" s="28">
        <f t="shared" si="231"/>
        <v>2786909.8121487857</v>
      </c>
      <c r="U189" s="28">
        <f t="shared" si="232"/>
        <v>0</v>
      </c>
      <c r="V189" s="28">
        <f t="shared" si="233"/>
        <v>0</v>
      </c>
      <c r="W189" s="4">
        <f t="shared" si="234"/>
        <v>615738196.2429757</v>
      </c>
      <c r="X189" s="24">
        <f t="shared" si="235"/>
        <v>5711909.812148785</v>
      </c>
      <c r="Y189" s="27">
        <f t="shared" si="236"/>
        <v>0</v>
      </c>
      <c r="Z189" s="28">
        <f t="shared" si="237"/>
        <v>0</v>
      </c>
      <c r="AA189" s="28">
        <f t="shared" si="238"/>
        <v>0</v>
      </c>
      <c r="AB189" s="28">
        <f t="shared" si="239"/>
        <v>0</v>
      </c>
      <c r="AC189" s="28">
        <f t="shared" si="240"/>
        <v>0</v>
      </c>
      <c r="AD189" s="28">
        <f t="shared" si="241"/>
        <v>0</v>
      </c>
      <c r="AE189" s="28">
        <f t="shared" si="242"/>
        <v>0</v>
      </c>
      <c r="AF189" s="28">
        <f t="shared" si="243"/>
        <v>0</v>
      </c>
      <c r="AG189" s="28">
        <f t="shared" si="244"/>
        <v>0</v>
      </c>
      <c r="AH189" s="28">
        <f t="shared" si="245"/>
        <v>0</v>
      </c>
      <c r="AI189" s="28">
        <f t="shared" si="246"/>
        <v>0</v>
      </c>
      <c r="AJ189" s="28">
        <f t="shared" si="247"/>
        <v>0</v>
      </c>
      <c r="AK189" s="28">
        <f t="shared" si="248"/>
        <v>44261803.75702429</v>
      </c>
      <c r="AL189" s="28">
        <f t="shared" si="249"/>
        <v>2213090.1878512143</v>
      </c>
      <c r="AM189" s="28">
        <f t="shared" si="250"/>
        <v>2456923.5172767993</v>
      </c>
      <c r="AN189" s="28">
        <f t="shared" si="251"/>
        <v>0</v>
      </c>
      <c r="AO189" s="28">
        <f t="shared" si="252"/>
        <v>0</v>
      </c>
      <c r="AP189" s="28">
        <f t="shared" si="253"/>
        <v>0</v>
      </c>
      <c r="AQ189" s="4">
        <f t="shared" si="254"/>
        <v>44261803.75702429</v>
      </c>
      <c r="AR189" s="24">
        <f t="shared" si="255"/>
        <v>2213090.1878512143</v>
      </c>
      <c r="AS189" s="24">
        <f t="shared" si="256"/>
        <v>2456923.5172767993</v>
      </c>
    </row>
    <row r="190" spans="2:45" ht="12.75">
      <c r="B190" s="56"/>
      <c r="C190" s="23"/>
      <c r="D190" s="24"/>
      <c r="E190" s="24"/>
      <c r="F190" s="25"/>
      <c r="G190" s="25"/>
      <c r="H190" s="6"/>
      <c r="I190" s="26"/>
      <c r="J190" s="30"/>
      <c r="K190" s="27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4"/>
      <c r="X190" s="24"/>
      <c r="Y190" s="27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4"/>
      <c r="AR190" s="24"/>
      <c r="AS190" s="24"/>
    </row>
    <row r="191" spans="2:45" ht="12.75">
      <c r="B191" s="56"/>
      <c r="C191" s="23"/>
      <c r="D191" s="24"/>
      <c r="E191" s="24"/>
      <c r="F191" s="25"/>
      <c r="G191" s="25"/>
      <c r="H191" s="6"/>
      <c r="I191" s="26"/>
      <c r="J191" s="30"/>
      <c r="K191" s="27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4"/>
      <c r="X191" s="24"/>
      <c r="Y191" s="27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4"/>
      <c r="AR191" s="24"/>
      <c r="AS191" s="24"/>
    </row>
    <row r="192" spans="2:45" ht="12.75">
      <c r="B192" s="56"/>
      <c r="C192" s="23"/>
      <c r="D192" s="24"/>
      <c r="E192" s="24"/>
      <c r="F192" s="25"/>
      <c r="G192" s="25"/>
      <c r="H192" s="6"/>
      <c r="I192" s="26"/>
      <c r="J192" s="30"/>
      <c r="K192" s="27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4"/>
      <c r="X192" s="24"/>
      <c r="Y192" s="27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4"/>
      <c r="AR192" s="24"/>
      <c r="AS192" s="24"/>
    </row>
    <row r="193" spans="2:45" ht="12.75">
      <c r="B193" s="56"/>
      <c r="C193" s="23"/>
      <c r="D193" s="24"/>
      <c r="E193" s="24"/>
      <c r="F193" s="25"/>
      <c r="G193" s="25"/>
      <c r="H193" s="6"/>
      <c r="I193" s="26"/>
      <c r="J193" s="30"/>
      <c r="K193" s="27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4"/>
      <c r="X193" s="24"/>
      <c r="Y193" s="27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4"/>
      <c r="AR193" s="24"/>
      <c r="AS193" s="24"/>
    </row>
    <row r="194" spans="2:45" ht="12.75">
      <c r="B194" s="56"/>
      <c r="C194" s="23"/>
      <c r="D194" s="24"/>
      <c r="E194" s="24"/>
      <c r="F194" s="25"/>
      <c r="G194" s="25"/>
      <c r="H194" s="6"/>
      <c r="I194" s="26"/>
      <c r="J194" s="30"/>
      <c r="K194" s="27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4"/>
      <c r="X194" s="24"/>
      <c r="Y194" s="27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4"/>
      <c r="AR194" s="24"/>
      <c r="AS194" s="24"/>
    </row>
    <row r="195" spans="2:45" ht="12.75">
      <c r="B195" s="56"/>
      <c r="C195" s="23"/>
      <c r="D195" s="24"/>
      <c r="E195" s="24"/>
      <c r="F195" s="25"/>
      <c r="G195" s="25"/>
      <c r="H195" s="6"/>
      <c r="I195" s="26"/>
      <c r="J195" s="30"/>
      <c r="K195" s="27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4"/>
      <c r="X195" s="24"/>
      <c r="Y195" s="27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4"/>
      <c r="AR195" s="24"/>
      <c r="AS195" s="24"/>
    </row>
    <row r="196" spans="2:45" ht="12.75">
      <c r="B196" s="56"/>
      <c r="C196" s="23"/>
      <c r="D196" s="24"/>
      <c r="E196" s="24"/>
      <c r="F196" s="25"/>
      <c r="G196" s="25"/>
      <c r="H196" s="6"/>
      <c r="I196" s="26"/>
      <c r="J196" s="30"/>
      <c r="K196" s="27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4"/>
      <c r="X196" s="24"/>
      <c r="Y196" s="27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4"/>
      <c r="AR196" s="24"/>
      <c r="AS196" s="24"/>
    </row>
    <row r="197" spans="2:45" ht="12.75">
      <c r="B197" s="56"/>
      <c r="C197" s="23"/>
      <c r="D197" s="24"/>
      <c r="E197" s="24"/>
      <c r="F197" s="25"/>
      <c r="G197" s="25"/>
      <c r="H197" s="6"/>
      <c r="I197" s="26"/>
      <c r="J197" s="30"/>
      <c r="K197" s="27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4"/>
      <c r="X197" s="24"/>
      <c r="Y197" s="27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4"/>
      <c r="AR197" s="24"/>
      <c r="AS197" s="24"/>
    </row>
    <row r="198" spans="2:45" ht="12.75">
      <c r="B198" s="56"/>
      <c r="C198" s="23"/>
      <c r="D198" s="24"/>
      <c r="E198" s="24"/>
      <c r="F198" s="25"/>
      <c r="G198" s="25"/>
      <c r="H198" s="6"/>
      <c r="I198" s="26"/>
      <c r="J198" s="30"/>
      <c r="K198" s="27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4"/>
      <c r="X198" s="24"/>
      <c r="Y198" s="27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4"/>
      <c r="AR198" s="24"/>
      <c r="AS198" s="24"/>
    </row>
    <row r="199" spans="2:45" ht="12.75">
      <c r="B199" s="56"/>
      <c r="C199" s="23"/>
      <c r="D199" s="24"/>
      <c r="E199" s="24"/>
      <c r="F199" s="25"/>
      <c r="G199" s="25"/>
      <c r="H199" s="6"/>
      <c r="I199" s="26"/>
      <c r="J199" s="30"/>
      <c r="K199" s="27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4"/>
      <c r="X199" s="24"/>
      <c r="Y199" s="27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4"/>
      <c r="AR199" s="24"/>
      <c r="AS199" s="24"/>
    </row>
    <row r="200" spans="2:45" ht="12.75">
      <c r="B200" s="56"/>
      <c r="C200" s="23"/>
      <c r="D200" s="24"/>
      <c r="E200" s="24"/>
      <c r="F200" s="25"/>
      <c r="G200" s="25"/>
      <c r="H200" s="6"/>
      <c r="I200" s="26"/>
      <c r="J200" s="30"/>
      <c r="K200" s="27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4"/>
      <c r="X200" s="24"/>
      <c r="Y200" s="27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4"/>
      <c r="AR200" s="24"/>
      <c r="AS200" s="24"/>
    </row>
    <row r="201" spans="2:45" ht="12.75">
      <c r="B201" s="56"/>
      <c r="C201" s="23"/>
      <c r="D201" s="24"/>
      <c r="E201" s="24"/>
      <c r="F201" s="25"/>
      <c r="G201" s="25"/>
      <c r="H201" s="6"/>
      <c r="I201" s="26"/>
      <c r="J201" s="30"/>
      <c r="K201" s="27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4"/>
      <c r="X201" s="24"/>
      <c r="Y201" s="27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4"/>
      <c r="AR201" s="24"/>
      <c r="AS201" s="24"/>
    </row>
    <row r="202" spans="2:45" ht="12.75">
      <c r="B202" s="56"/>
      <c r="C202" s="23"/>
      <c r="D202" s="24"/>
      <c r="E202" s="24"/>
      <c r="F202" s="25"/>
      <c r="G202" s="25"/>
      <c r="H202" s="6"/>
      <c r="I202" s="26"/>
      <c r="J202" s="30"/>
      <c r="K202" s="27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4"/>
      <c r="X202" s="24"/>
      <c r="Y202" s="27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4"/>
      <c r="AR202" s="24"/>
      <c r="AS202" s="24"/>
    </row>
    <row r="203" spans="2:45" ht="12.75">
      <c r="B203" s="56"/>
      <c r="C203" s="23"/>
      <c r="D203" s="24"/>
      <c r="E203" s="24"/>
      <c r="F203" s="25"/>
      <c r="G203" s="25"/>
      <c r="H203" s="6"/>
      <c r="I203" s="26"/>
      <c r="J203" s="30"/>
      <c r="K203" s="27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4"/>
      <c r="X203" s="24"/>
      <c r="Y203" s="27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4"/>
      <c r="AR203" s="24"/>
      <c r="AS203" s="24"/>
    </row>
    <row r="204" spans="2:45" ht="12.75">
      <c r="B204" s="56"/>
      <c r="C204" s="23"/>
      <c r="D204" s="24"/>
      <c r="E204" s="24"/>
      <c r="F204" s="25"/>
      <c r="G204" s="25"/>
      <c r="H204" s="6"/>
      <c r="I204" s="26"/>
      <c r="J204" s="30"/>
      <c r="K204" s="27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4"/>
      <c r="X204" s="24"/>
      <c r="Y204" s="27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4"/>
      <c r="AR204" s="24"/>
      <c r="AS204" s="24"/>
    </row>
    <row r="205" spans="2:45" ht="12.75">
      <c r="B205" s="56"/>
      <c r="C205" s="23"/>
      <c r="D205" s="24"/>
      <c r="E205" s="24"/>
      <c r="F205" s="25"/>
      <c r="G205" s="25"/>
      <c r="H205" s="6"/>
      <c r="I205" s="26"/>
      <c r="J205" s="30"/>
      <c r="K205" s="27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4"/>
      <c r="X205" s="24"/>
      <c r="Y205" s="27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4"/>
      <c r="AR205" s="24"/>
      <c r="AS205" s="24"/>
    </row>
    <row r="206" spans="2:45" ht="12.75">
      <c r="B206" s="56"/>
      <c r="C206" s="23"/>
      <c r="D206" s="24"/>
      <c r="E206" s="24"/>
      <c r="F206" s="25"/>
      <c r="G206" s="25"/>
      <c r="H206" s="6"/>
      <c r="I206" s="26"/>
      <c r="J206" s="30"/>
      <c r="K206" s="27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4"/>
      <c r="X206" s="24"/>
      <c r="Y206" s="27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4"/>
      <c r="AR206" s="24"/>
      <c r="AS206" s="24"/>
    </row>
    <row r="207" spans="2:45" ht="12.75">
      <c r="B207" s="56"/>
      <c r="C207" s="23"/>
      <c r="D207" s="24"/>
      <c r="E207" s="24"/>
      <c r="F207" s="25"/>
      <c r="G207" s="25"/>
      <c r="H207" s="6"/>
      <c r="I207" s="26"/>
      <c r="J207" s="30"/>
      <c r="K207" s="27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4"/>
      <c r="X207" s="24"/>
      <c r="Y207" s="27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4"/>
      <c r="AR207" s="24"/>
      <c r="AS207" s="24"/>
    </row>
    <row r="208" spans="2:45" ht="12.75">
      <c r="B208" s="56"/>
      <c r="C208" s="23"/>
      <c r="D208" s="24"/>
      <c r="E208" s="24"/>
      <c r="F208" s="25"/>
      <c r="G208" s="25"/>
      <c r="H208" s="6"/>
      <c r="I208" s="26"/>
      <c r="J208" s="30"/>
      <c r="K208" s="27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4"/>
      <c r="X208" s="24"/>
      <c r="Y208" s="27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4"/>
      <c r="AR208" s="24"/>
      <c r="AS208" s="24"/>
    </row>
    <row r="209" spans="2:45" ht="12.75">
      <c r="B209" s="56"/>
      <c r="C209" s="23"/>
      <c r="D209" s="24"/>
      <c r="E209" s="24"/>
      <c r="F209" s="25"/>
      <c r="G209" s="25"/>
      <c r="H209" s="6"/>
      <c r="I209" s="26"/>
      <c r="J209" s="30"/>
      <c r="K209" s="27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4"/>
      <c r="X209" s="24"/>
      <c r="Y209" s="27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4"/>
      <c r="AR209" s="24"/>
      <c r="AS209" s="24"/>
    </row>
    <row r="210" spans="2:45" ht="12.75">
      <c r="B210" s="56"/>
      <c r="C210" s="23"/>
      <c r="D210" s="24"/>
      <c r="E210" s="24"/>
      <c r="F210" s="25"/>
      <c r="G210" s="25"/>
      <c r="H210" s="6"/>
      <c r="I210" s="26"/>
      <c r="J210" s="30"/>
      <c r="K210" s="27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4"/>
      <c r="X210" s="24"/>
      <c r="Y210" s="27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4"/>
      <c r="AR210" s="24"/>
      <c r="AS210" s="24"/>
    </row>
    <row r="211" spans="2:45" ht="12.75">
      <c r="B211" s="56"/>
      <c r="C211" s="23"/>
      <c r="D211" s="24"/>
      <c r="E211" s="24"/>
      <c r="F211" s="25"/>
      <c r="G211" s="25"/>
      <c r="H211" s="6"/>
      <c r="I211" s="26"/>
      <c r="J211" s="30"/>
      <c r="K211" s="27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4"/>
      <c r="X211" s="24"/>
      <c r="Y211" s="27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4"/>
      <c r="AR211" s="24"/>
      <c r="AS211" s="24"/>
    </row>
    <row r="212" spans="2:45" ht="12.75">
      <c r="B212" s="56"/>
      <c r="C212" s="23"/>
      <c r="D212" s="24"/>
      <c r="E212" s="24"/>
      <c r="F212" s="25"/>
      <c r="G212" s="25"/>
      <c r="H212" s="6"/>
      <c r="I212" s="26"/>
      <c r="J212" s="30"/>
      <c r="K212" s="27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4"/>
      <c r="X212" s="24"/>
      <c r="Y212" s="27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4"/>
      <c r="AR212" s="24"/>
      <c r="AS212" s="24"/>
    </row>
    <row r="213" spans="2:45" ht="12.75">
      <c r="B213" s="56"/>
      <c r="C213" s="23"/>
      <c r="D213" s="24"/>
      <c r="E213" s="24"/>
      <c r="F213" s="25"/>
      <c r="G213" s="25"/>
      <c r="H213" s="6"/>
      <c r="I213" s="26"/>
      <c r="J213" s="30"/>
      <c r="K213" s="27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4"/>
      <c r="X213" s="24"/>
      <c r="Y213" s="27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4"/>
      <c r="AR213" s="24"/>
      <c r="AS213" s="24"/>
    </row>
    <row r="214" spans="2:45" ht="12.75">
      <c r="B214" s="56"/>
      <c r="C214" s="23"/>
      <c r="D214" s="24"/>
      <c r="E214" s="24"/>
      <c r="F214" s="25"/>
      <c r="G214" s="25"/>
      <c r="H214" s="6"/>
      <c r="I214" s="26"/>
      <c r="J214" s="30"/>
      <c r="K214" s="27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4"/>
      <c r="X214" s="24"/>
      <c r="Y214" s="27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4"/>
      <c r="AR214" s="24"/>
      <c r="AS214" s="24"/>
    </row>
    <row r="215" spans="2:45" ht="12.75">
      <c r="B215" s="56"/>
      <c r="C215" s="23"/>
      <c r="D215" s="24"/>
      <c r="E215" s="24"/>
      <c r="F215" s="25"/>
      <c r="G215" s="25"/>
      <c r="H215" s="6"/>
      <c r="I215" s="26"/>
      <c r="J215" s="30"/>
      <c r="K215" s="27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4"/>
      <c r="X215" s="24"/>
      <c r="Y215" s="27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4"/>
      <c r="AR215" s="24"/>
      <c r="AS215" s="24"/>
    </row>
    <row r="216" spans="2:45" ht="12.75">
      <c r="B216" s="56"/>
      <c r="C216" s="23"/>
      <c r="D216" s="24"/>
      <c r="E216" s="24"/>
      <c r="F216" s="25"/>
      <c r="G216" s="25"/>
      <c r="H216" s="6"/>
      <c r="I216" s="26"/>
      <c r="J216" s="30"/>
      <c r="K216" s="27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4"/>
      <c r="X216" s="24"/>
      <c r="Y216" s="27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4"/>
      <c r="AR216" s="24"/>
      <c r="AS216" s="24"/>
    </row>
    <row r="217" spans="2:45" ht="12.75">
      <c r="B217" s="56"/>
      <c r="C217" s="23"/>
      <c r="D217" s="24"/>
      <c r="E217" s="24"/>
      <c r="F217" s="25"/>
      <c r="G217" s="25"/>
      <c r="H217" s="6"/>
      <c r="I217" s="26"/>
      <c r="J217" s="30"/>
      <c r="K217" s="27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4"/>
      <c r="X217" s="24"/>
      <c r="Y217" s="27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4"/>
      <c r="AR217" s="24"/>
      <c r="AS217" s="24"/>
    </row>
    <row r="218" spans="2:45" ht="12.75">
      <c r="B218" s="56"/>
      <c r="C218" s="23"/>
      <c r="D218" s="24"/>
      <c r="E218" s="24"/>
      <c r="F218" s="25"/>
      <c r="G218" s="25"/>
      <c r="H218" s="6"/>
      <c r="I218" s="26"/>
      <c r="J218" s="30"/>
      <c r="K218" s="27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4"/>
      <c r="X218" s="24"/>
      <c r="Y218" s="27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4"/>
      <c r="AR218" s="24"/>
      <c r="AS218" s="24"/>
    </row>
    <row r="219" spans="2:45" ht="12.75">
      <c r="B219" s="56"/>
      <c r="C219" s="23"/>
      <c r="D219" s="24"/>
      <c r="E219" s="24"/>
      <c r="F219" s="25"/>
      <c r="G219" s="25"/>
      <c r="H219" s="6"/>
      <c r="I219" s="26"/>
      <c r="J219" s="30"/>
      <c r="K219" s="27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4"/>
      <c r="X219" s="24"/>
      <c r="Y219" s="27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4"/>
      <c r="AR219" s="24"/>
      <c r="AS219" s="24"/>
    </row>
    <row r="220" spans="2:45" ht="12.75">
      <c r="B220" s="56"/>
      <c r="C220" s="23"/>
      <c r="D220" s="24"/>
      <c r="E220" s="24"/>
      <c r="F220" s="25"/>
      <c r="G220" s="25"/>
      <c r="H220" s="6"/>
      <c r="I220" s="26"/>
      <c r="J220" s="30"/>
      <c r="K220" s="27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4"/>
      <c r="X220" s="24"/>
      <c r="Y220" s="27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4"/>
      <c r="AR220" s="24"/>
      <c r="AS220" s="24"/>
    </row>
    <row r="221" spans="2:45" ht="12.75">
      <c r="B221" s="56"/>
      <c r="C221" s="23"/>
      <c r="D221" s="24"/>
      <c r="E221" s="24"/>
      <c r="F221" s="25"/>
      <c r="G221" s="25"/>
      <c r="H221" s="6"/>
      <c r="I221" s="26"/>
      <c r="J221" s="30"/>
      <c r="K221" s="27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4"/>
      <c r="X221" s="24"/>
      <c r="Y221" s="27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4"/>
      <c r="AR221" s="24"/>
      <c r="AS221" s="24"/>
    </row>
    <row r="222" spans="2:45" ht="12.75">
      <c r="B222" s="56"/>
      <c r="C222" s="23"/>
      <c r="D222" s="24"/>
      <c r="E222" s="24"/>
      <c r="F222" s="25"/>
      <c r="G222" s="25"/>
      <c r="H222" s="6"/>
      <c r="I222" s="26"/>
      <c r="J222" s="30"/>
      <c r="K222" s="27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4"/>
      <c r="X222" s="24"/>
      <c r="Y222" s="27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4"/>
      <c r="AR222" s="24"/>
      <c r="AS222" s="24"/>
    </row>
    <row r="223" spans="2:45" ht="12.75">
      <c r="B223" s="56"/>
      <c r="C223" s="23"/>
      <c r="D223" s="24"/>
      <c r="E223" s="24"/>
      <c r="F223" s="25"/>
      <c r="G223" s="25"/>
      <c r="H223" s="6"/>
      <c r="I223" s="26"/>
      <c r="J223" s="30"/>
      <c r="K223" s="27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4"/>
      <c r="X223" s="24"/>
      <c r="Y223" s="27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4"/>
      <c r="AR223" s="24"/>
      <c r="AS223" s="24"/>
    </row>
    <row r="224" spans="2:45" ht="12.75">
      <c r="B224" s="56"/>
      <c r="C224" s="23"/>
      <c r="D224" s="24"/>
      <c r="E224" s="24"/>
      <c r="F224" s="25"/>
      <c r="G224" s="25"/>
      <c r="H224" s="6"/>
      <c r="I224" s="26"/>
      <c r="J224" s="30"/>
      <c r="K224" s="27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4"/>
      <c r="X224" s="24"/>
      <c r="Y224" s="27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4"/>
      <c r="AR224" s="24"/>
      <c r="AS224" s="24"/>
    </row>
    <row r="225" spans="2:45" ht="12.75">
      <c r="B225" s="56"/>
      <c r="C225" s="23"/>
      <c r="D225" s="24"/>
      <c r="E225" s="24"/>
      <c r="F225" s="25"/>
      <c r="G225" s="25"/>
      <c r="H225" s="6"/>
      <c r="I225" s="26"/>
      <c r="J225" s="30"/>
      <c r="K225" s="27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4"/>
      <c r="X225" s="24"/>
      <c r="Y225" s="27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4"/>
      <c r="AR225" s="24"/>
      <c r="AS225" s="24"/>
    </row>
    <row r="226" spans="2:45" ht="12.75">
      <c r="B226" s="56"/>
      <c r="C226" s="23"/>
      <c r="D226" s="24"/>
      <c r="E226" s="24"/>
      <c r="F226" s="25"/>
      <c r="G226" s="25"/>
      <c r="H226" s="6"/>
      <c r="I226" s="26"/>
      <c r="J226" s="30"/>
      <c r="K226" s="27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4"/>
      <c r="X226" s="24"/>
      <c r="Y226" s="27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4"/>
      <c r="AR226" s="24"/>
      <c r="AS226" s="24"/>
    </row>
    <row r="227" spans="2:45" ht="12.75">
      <c r="B227" s="56"/>
      <c r="C227" s="23"/>
      <c r="D227" s="24"/>
      <c r="E227" s="24"/>
      <c r="F227" s="25"/>
      <c r="G227" s="25"/>
      <c r="H227" s="6"/>
      <c r="I227" s="26"/>
      <c r="J227" s="30"/>
      <c r="K227" s="27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4"/>
      <c r="X227" s="24"/>
      <c r="Y227" s="27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4"/>
      <c r="AR227" s="24"/>
      <c r="AS227" s="24"/>
    </row>
    <row r="228" spans="2:45" ht="12.75">
      <c r="B228" s="56"/>
      <c r="C228" s="23"/>
      <c r="D228" s="24"/>
      <c r="E228" s="24"/>
      <c r="F228" s="25"/>
      <c r="G228" s="25"/>
      <c r="H228" s="6"/>
      <c r="I228" s="26"/>
      <c r="J228" s="30"/>
      <c r="K228" s="27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4"/>
      <c r="X228" s="24"/>
      <c r="Y228" s="27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4"/>
      <c r="AR228" s="24"/>
      <c r="AS228" s="24"/>
    </row>
    <row r="229" spans="2:45" ht="12.75">
      <c r="B229" s="56"/>
      <c r="C229" s="23"/>
      <c r="D229" s="24"/>
      <c r="E229" s="24"/>
      <c r="F229" s="25"/>
      <c r="G229" s="25"/>
      <c r="H229" s="6"/>
      <c r="I229" s="26"/>
      <c r="J229" s="30"/>
      <c r="K229" s="27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4"/>
      <c r="X229" s="24"/>
      <c r="Y229" s="27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4"/>
      <c r="AR229" s="24"/>
      <c r="AS229" s="24"/>
    </row>
    <row r="230" spans="2:45" ht="12.75">
      <c r="B230" s="56"/>
      <c r="C230" s="23"/>
      <c r="D230" s="24"/>
      <c r="E230" s="24"/>
      <c r="F230" s="25"/>
      <c r="G230" s="25"/>
      <c r="H230" s="6"/>
      <c r="I230" s="26"/>
      <c r="J230" s="30"/>
      <c r="K230" s="27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4"/>
      <c r="X230" s="24"/>
      <c r="Y230" s="27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4"/>
      <c r="AR230" s="24"/>
      <c r="AS230" s="24"/>
    </row>
    <row r="231" spans="2:45" ht="12.75">
      <c r="B231" s="56"/>
      <c r="C231" s="23"/>
      <c r="D231" s="24"/>
      <c r="E231" s="24"/>
      <c r="F231" s="25"/>
      <c r="G231" s="25"/>
      <c r="H231" s="6"/>
      <c r="I231" s="26"/>
      <c r="J231" s="30"/>
      <c r="K231" s="27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4"/>
      <c r="X231" s="24"/>
      <c r="Y231" s="27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4"/>
      <c r="AR231" s="24"/>
      <c r="AS231" s="24"/>
    </row>
    <row r="232" spans="2:45" ht="12.75">
      <c r="B232" s="56"/>
      <c r="C232" s="23"/>
      <c r="D232" s="24"/>
      <c r="E232" s="24"/>
      <c r="F232" s="25"/>
      <c r="G232" s="25"/>
      <c r="H232" s="6"/>
      <c r="I232" s="26"/>
      <c r="J232" s="30"/>
      <c r="K232" s="27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4"/>
      <c r="X232" s="24"/>
      <c r="Y232" s="27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4"/>
      <c r="AR232" s="24"/>
      <c r="AS232" s="24"/>
    </row>
    <row r="233" spans="2:45" ht="12.75">
      <c r="B233" s="56"/>
      <c r="C233" s="23"/>
      <c r="D233" s="24"/>
      <c r="E233" s="24"/>
      <c r="F233" s="25"/>
      <c r="G233" s="25"/>
      <c r="H233" s="6"/>
      <c r="I233" s="26"/>
      <c r="J233" s="30"/>
      <c r="K233" s="27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4"/>
      <c r="X233" s="24"/>
      <c r="Y233" s="27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4"/>
      <c r="AR233" s="24"/>
      <c r="AS233" s="24"/>
    </row>
    <row r="234" spans="2:45" ht="12.75">
      <c r="B234" s="56"/>
      <c r="C234" s="23"/>
      <c r="D234" s="24"/>
      <c r="E234" s="24"/>
      <c r="F234" s="25"/>
      <c r="G234" s="25"/>
      <c r="H234" s="6"/>
      <c r="I234" s="26"/>
      <c r="J234" s="30"/>
      <c r="K234" s="27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4"/>
      <c r="X234" s="24"/>
      <c r="Y234" s="27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4"/>
      <c r="AR234" s="24"/>
      <c r="AS234" s="24"/>
    </row>
    <row r="235" spans="2:45" ht="12.75">
      <c r="B235" s="56"/>
      <c r="C235" s="23"/>
      <c r="D235" s="24"/>
      <c r="E235" s="24"/>
      <c r="F235" s="25"/>
      <c r="G235" s="25"/>
      <c r="H235" s="6"/>
      <c r="I235" s="26"/>
      <c r="J235" s="30"/>
      <c r="K235" s="27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4"/>
      <c r="X235" s="24"/>
      <c r="Y235" s="27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4"/>
      <c r="AR235" s="24"/>
      <c r="AS235" s="24"/>
    </row>
    <row r="236" spans="2:45" ht="12.75">
      <c r="B236" s="56"/>
      <c r="C236" s="23"/>
      <c r="D236" s="24"/>
      <c r="E236" s="24"/>
      <c r="F236" s="25"/>
      <c r="G236" s="25"/>
      <c r="H236" s="6"/>
      <c r="I236" s="26"/>
      <c r="J236" s="30"/>
      <c r="K236" s="27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4"/>
      <c r="X236" s="24"/>
      <c r="Y236" s="27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4"/>
      <c r="AR236" s="24"/>
      <c r="AS236" s="24"/>
    </row>
    <row r="237" spans="2:45" ht="12.75">
      <c r="B237" s="56"/>
      <c r="C237" s="23"/>
      <c r="D237" s="24"/>
      <c r="E237" s="24"/>
      <c r="F237" s="25"/>
      <c r="G237" s="25"/>
      <c r="H237" s="6"/>
      <c r="I237" s="26"/>
      <c r="J237" s="30"/>
      <c r="K237" s="27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4"/>
      <c r="X237" s="24"/>
      <c r="Y237" s="27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4"/>
      <c r="AR237" s="24"/>
      <c r="AS237" s="24"/>
    </row>
    <row r="238" spans="2:45" ht="12.75">
      <c r="B238" s="56"/>
      <c r="C238" s="23"/>
      <c r="D238" s="24"/>
      <c r="E238" s="24"/>
      <c r="F238" s="25"/>
      <c r="G238" s="25"/>
      <c r="H238" s="6"/>
      <c r="I238" s="26"/>
      <c r="J238" s="30"/>
      <c r="K238" s="27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4"/>
      <c r="X238" s="24"/>
      <c r="Y238" s="27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4"/>
      <c r="AR238" s="24"/>
      <c r="AS238" s="24"/>
    </row>
    <row r="239" spans="2:45" ht="12.75">
      <c r="B239" s="56"/>
      <c r="C239" s="23"/>
      <c r="D239" s="24"/>
      <c r="E239" s="24"/>
      <c r="F239" s="25"/>
      <c r="G239" s="25"/>
      <c r="H239" s="6"/>
      <c r="I239" s="26"/>
      <c r="J239" s="30"/>
      <c r="K239" s="27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4"/>
      <c r="X239" s="24"/>
      <c r="Y239" s="27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4"/>
      <c r="AR239" s="24"/>
      <c r="AS239" s="24"/>
    </row>
    <row r="240" spans="2:45" ht="12.75">
      <c r="B240" s="56"/>
      <c r="C240" s="23"/>
      <c r="D240" s="24"/>
      <c r="E240" s="24"/>
      <c r="F240" s="25"/>
      <c r="G240" s="25"/>
      <c r="H240" s="6"/>
      <c r="I240" s="26"/>
      <c r="J240" s="30"/>
      <c r="K240" s="27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4"/>
      <c r="X240" s="24"/>
      <c r="Y240" s="27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4"/>
      <c r="AR240" s="24"/>
      <c r="AS240" s="24"/>
    </row>
    <row r="241" spans="2:45" ht="12.75">
      <c r="B241" s="56"/>
      <c r="C241" s="23"/>
      <c r="D241" s="24"/>
      <c r="E241" s="24"/>
      <c r="F241" s="25"/>
      <c r="G241" s="25"/>
      <c r="H241" s="6"/>
      <c r="I241" s="26"/>
      <c r="J241" s="30"/>
      <c r="K241" s="27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4"/>
      <c r="X241" s="24"/>
      <c r="Y241" s="27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4"/>
      <c r="AR241" s="24"/>
      <c r="AS241" s="24"/>
    </row>
    <row r="242" spans="2:45" ht="12.75">
      <c r="B242" s="56"/>
      <c r="C242" s="23"/>
      <c r="D242" s="24"/>
      <c r="E242" s="24"/>
      <c r="F242" s="25"/>
      <c r="G242" s="25"/>
      <c r="H242" s="6"/>
      <c r="I242" s="26"/>
      <c r="J242" s="30"/>
      <c r="K242" s="27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4"/>
      <c r="X242" s="24"/>
      <c r="Y242" s="27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4"/>
      <c r="AR242" s="24"/>
      <c r="AS242" s="24"/>
    </row>
    <row r="243" spans="2:45" ht="12.75">
      <c r="B243" s="56"/>
      <c r="C243" s="23"/>
      <c r="D243" s="24"/>
      <c r="E243" s="24"/>
      <c r="F243" s="25"/>
      <c r="G243" s="25"/>
      <c r="H243" s="6"/>
      <c r="I243" s="26"/>
      <c r="J243" s="30"/>
      <c r="K243" s="27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4"/>
      <c r="X243" s="24"/>
      <c r="Y243" s="27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4"/>
      <c r="AR243" s="24"/>
      <c r="AS243" s="24"/>
    </row>
    <row r="244" spans="2:45" ht="12.75">
      <c r="B244" s="56"/>
      <c r="C244" s="23"/>
      <c r="D244" s="24"/>
      <c r="E244" s="24"/>
      <c r="F244" s="25"/>
      <c r="G244" s="25"/>
      <c r="H244" s="6"/>
      <c r="I244" s="26"/>
      <c r="J244" s="30"/>
      <c r="K244" s="27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4"/>
      <c r="X244" s="24"/>
      <c r="Y244" s="27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4"/>
      <c r="AR244" s="24"/>
      <c r="AS244" s="24"/>
    </row>
    <row r="245" spans="2:45" ht="12.75">
      <c r="B245" s="56"/>
      <c r="C245" s="23"/>
      <c r="D245" s="24"/>
      <c r="E245" s="24"/>
      <c r="F245" s="25"/>
      <c r="G245" s="25"/>
      <c r="H245" s="6"/>
      <c r="I245" s="26"/>
      <c r="J245" s="30"/>
      <c r="K245" s="27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4"/>
      <c r="X245" s="24"/>
      <c r="Y245" s="27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4"/>
      <c r="AR245" s="24"/>
      <c r="AS245" s="24"/>
    </row>
    <row r="246" spans="2:45" ht="12.75">
      <c r="B246" s="56"/>
      <c r="C246" s="23"/>
      <c r="D246" s="24"/>
      <c r="E246" s="24"/>
      <c r="F246" s="25"/>
      <c r="G246" s="25"/>
      <c r="H246" s="6"/>
      <c r="I246" s="26"/>
      <c r="J246" s="30"/>
      <c r="K246" s="27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4"/>
      <c r="X246" s="24"/>
      <c r="Y246" s="27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4"/>
      <c r="AR246" s="24"/>
      <c r="AS246" s="24"/>
    </row>
    <row r="247" spans="2:45" ht="12.75">
      <c r="B247" s="56"/>
      <c r="C247" s="23"/>
      <c r="D247" s="24"/>
      <c r="E247" s="24"/>
      <c r="F247" s="25"/>
      <c r="G247" s="25"/>
      <c r="H247" s="6"/>
      <c r="I247" s="26"/>
      <c r="J247" s="30"/>
      <c r="K247" s="27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4"/>
      <c r="X247" s="24"/>
      <c r="Y247" s="27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4"/>
      <c r="AR247" s="24"/>
      <c r="AS247" s="24"/>
    </row>
    <row r="248" spans="2:45" ht="12.75">
      <c r="B248" s="56"/>
      <c r="C248" s="23"/>
      <c r="D248" s="24"/>
      <c r="E248" s="24"/>
      <c r="F248" s="25"/>
      <c r="G248" s="25"/>
      <c r="H248" s="6"/>
      <c r="I248" s="26"/>
      <c r="J248" s="30"/>
      <c r="K248" s="27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4"/>
      <c r="X248" s="24"/>
      <c r="Y248" s="27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4"/>
      <c r="AR248" s="24"/>
      <c r="AS248" s="24"/>
    </row>
    <row r="249" spans="2:45" ht="12.75">
      <c r="B249" s="56"/>
      <c r="C249" s="23"/>
      <c r="D249" s="24"/>
      <c r="E249" s="24"/>
      <c r="F249" s="25"/>
      <c r="G249" s="25"/>
      <c r="H249" s="6"/>
      <c r="I249" s="26"/>
      <c r="J249" s="30"/>
      <c r="K249" s="27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4"/>
      <c r="X249" s="24"/>
      <c r="Y249" s="27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4"/>
      <c r="AR249" s="24"/>
      <c r="AS249" s="24"/>
    </row>
    <row r="250" spans="2:45" ht="12.75">
      <c r="B250" s="56"/>
      <c r="C250" s="23"/>
      <c r="D250" s="24"/>
      <c r="E250" s="24"/>
      <c r="F250" s="25"/>
      <c r="G250" s="25"/>
      <c r="H250" s="6"/>
      <c r="I250" s="26"/>
      <c r="J250" s="30"/>
      <c r="K250" s="27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4"/>
      <c r="X250" s="24"/>
      <c r="Y250" s="27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4"/>
      <c r="AR250" s="24"/>
      <c r="AS250" s="24"/>
    </row>
    <row r="251" spans="2:45" ht="12.75">
      <c r="B251" s="56"/>
      <c r="C251" s="23"/>
      <c r="D251" s="24"/>
      <c r="E251" s="24"/>
      <c r="F251" s="25"/>
      <c r="G251" s="25"/>
      <c r="H251" s="6"/>
      <c r="I251" s="26"/>
      <c r="J251" s="30"/>
      <c r="K251" s="27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4"/>
      <c r="X251" s="24"/>
      <c r="Y251" s="27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4"/>
      <c r="AR251" s="24"/>
      <c r="AS251" s="24"/>
    </row>
    <row r="252" spans="2:45" ht="12.75">
      <c r="B252" s="56"/>
      <c r="C252" s="23"/>
      <c r="D252" s="24"/>
      <c r="E252" s="24"/>
      <c r="F252" s="25"/>
      <c r="G252" s="25"/>
      <c r="H252" s="6"/>
      <c r="I252" s="26"/>
      <c r="J252" s="30"/>
      <c r="K252" s="27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4"/>
      <c r="X252" s="24"/>
      <c r="Y252" s="27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4"/>
      <c r="AR252" s="24"/>
      <c r="AS252" s="24"/>
    </row>
    <row r="253" spans="2:45" ht="12.75">
      <c r="B253" s="56"/>
      <c r="C253" s="23"/>
      <c r="D253" s="24"/>
      <c r="E253" s="24"/>
      <c r="F253" s="25"/>
      <c r="G253" s="25"/>
      <c r="H253" s="6"/>
      <c r="I253" s="26"/>
      <c r="J253" s="30"/>
      <c r="K253" s="27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4"/>
      <c r="X253" s="24"/>
      <c r="Y253" s="27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4"/>
      <c r="AR253" s="24"/>
      <c r="AS253" s="24"/>
    </row>
    <row r="254" spans="2:45" ht="12.75">
      <c r="B254" s="56"/>
      <c r="C254" s="23"/>
      <c r="D254" s="24"/>
      <c r="E254" s="24"/>
      <c r="F254" s="25"/>
      <c r="G254" s="25"/>
      <c r="H254" s="6"/>
      <c r="I254" s="26"/>
      <c r="J254" s="30"/>
      <c r="K254" s="27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4"/>
      <c r="X254" s="24"/>
      <c r="Y254" s="27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4"/>
      <c r="AR254" s="24"/>
      <c r="AS254" s="24"/>
    </row>
    <row r="255" spans="2:45" ht="12.75">
      <c r="B255" s="56"/>
      <c r="C255" s="23"/>
      <c r="D255" s="24"/>
      <c r="E255" s="24"/>
      <c r="F255" s="25"/>
      <c r="G255" s="25"/>
      <c r="H255" s="6"/>
      <c r="I255" s="26"/>
      <c r="J255" s="30"/>
      <c r="K255" s="27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4"/>
      <c r="X255" s="24"/>
      <c r="Y255" s="27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4"/>
      <c r="AR255" s="24"/>
      <c r="AS255" s="24"/>
    </row>
    <row r="256" spans="2:45" ht="12.75">
      <c r="B256" s="56"/>
      <c r="C256" s="23"/>
      <c r="D256" s="24"/>
      <c r="E256" s="24"/>
      <c r="F256" s="25"/>
      <c r="G256" s="25"/>
      <c r="H256" s="6"/>
      <c r="I256" s="26"/>
      <c r="J256" s="30"/>
      <c r="K256" s="27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4"/>
      <c r="X256" s="24"/>
      <c r="Y256" s="27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4"/>
      <c r="AR256" s="24"/>
      <c r="AS256" s="24"/>
    </row>
    <row r="257" spans="2:45" ht="12.75">
      <c r="B257" s="56"/>
      <c r="C257" s="23"/>
      <c r="D257" s="24"/>
      <c r="E257" s="24"/>
      <c r="F257" s="25"/>
      <c r="G257" s="25"/>
      <c r="H257" s="6"/>
      <c r="I257" s="26"/>
      <c r="J257" s="30"/>
      <c r="K257" s="27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4"/>
      <c r="X257" s="24"/>
      <c r="Y257" s="27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4"/>
      <c r="AR257" s="24"/>
      <c r="AS257" s="24"/>
    </row>
    <row r="258" spans="2:45" ht="12.75">
      <c r="B258" s="56"/>
      <c r="C258" s="23"/>
      <c r="D258" s="24"/>
      <c r="E258" s="24"/>
      <c r="F258" s="25"/>
      <c r="G258" s="25"/>
      <c r="H258" s="6"/>
      <c r="I258" s="26"/>
      <c r="J258" s="30"/>
      <c r="K258" s="27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4"/>
      <c r="X258" s="24"/>
      <c r="Y258" s="27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4"/>
      <c r="AR258" s="24"/>
      <c r="AS258" s="24"/>
    </row>
    <row r="259" spans="2:45" ht="12.75">
      <c r="B259" s="56"/>
      <c r="C259" s="23"/>
      <c r="D259" s="24"/>
      <c r="E259" s="24"/>
      <c r="F259" s="25"/>
      <c r="G259" s="25"/>
      <c r="H259" s="6"/>
      <c r="I259" s="26"/>
      <c r="J259" s="30"/>
      <c r="K259" s="27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4"/>
      <c r="X259" s="24"/>
      <c r="Y259" s="27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4"/>
      <c r="AR259" s="24"/>
      <c r="AS259" s="24"/>
    </row>
    <row r="260" spans="2:45" ht="12.75">
      <c r="B260" s="56"/>
      <c r="C260" s="23"/>
      <c r="D260" s="24"/>
      <c r="E260" s="24"/>
      <c r="F260" s="25"/>
      <c r="G260" s="25"/>
      <c r="H260" s="6"/>
      <c r="I260" s="26"/>
      <c r="J260" s="30"/>
      <c r="K260" s="27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4"/>
      <c r="X260" s="24"/>
      <c r="Y260" s="27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4"/>
      <c r="AR260" s="24"/>
      <c r="AS260" s="24"/>
    </row>
    <row r="261" spans="2:45" ht="12.75">
      <c r="B261" s="56"/>
      <c r="C261" s="23"/>
      <c r="D261" s="24"/>
      <c r="E261" s="24"/>
      <c r="F261" s="25"/>
      <c r="G261" s="25"/>
      <c r="H261" s="6"/>
      <c r="I261" s="26"/>
      <c r="J261" s="30"/>
      <c r="K261" s="27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4"/>
      <c r="X261" s="24"/>
      <c r="Y261" s="27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4"/>
      <c r="AR261" s="24"/>
      <c r="AS261" s="24"/>
    </row>
    <row r="262" spans="2:45" ht="12.75">
      <c r="B262" s="56"/>
      <c r="C262" s="23"/>
      <c r="D262" s="24"/>
      <c r="E262" s="24"/>
      <c r="F262" s="25"/>
      <c r="G262" s="25"/>
      <c r="H262" s="6"/>
      <c r="I262" s="26"/>
      <c r="J262" s="30"/>
      <c r="K262" s="27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4"/>
      <c r="X262" s="24"/>
      <c r="Y262" s="27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4"/>
      <c r="AR262" s="24"/>
      <c r="AS262" s="24"/>
    </row>
    <row r="263" spans="2:45" ht="12.75">
      <c r="B263" s="56"/>
      <c r="C263" s="23"/>
      <c r="D263" s="24"/>
      <c r="E263" s="24"/>
      <c r="F263" s="25"/>
      <c r="G263" s="25"/>
      <c r="H263" s="6"/>
      <c r="I263" s="26"/>
      <c r="J263" s="30"/>
      <c r="K263" s="27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4"/>
      <c r="X263" s="24"/>
      <c r="Y263" s="27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4"/>
      <c r="AR263" s="24"/>
      <c r="AS263" s="24"/>
    </row>
    <row r="264" spans="2:45" ht="12.75">
      <c r="B264" s="56"/>
      <c r="C264" s="23"/>
      <c r="D264" s="24"/>
      <c r="E264" s="24"/>
      <c r="F264" s="25"/>
      <c r="G264" s="25"/>
      <c r="H264" s="6"/>
      <c r="I264" s="26"/>
      <c r="J264" s="30"/>
      <c r="K264" s="27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4"/>
      <c r="X264" s="24"/>
      <c r="Y264" s="27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4"/>
      <c r="AR264" s="24"/>
      <c r="AS264" s="24"/>
    </row>
    <row r="265" spans="2:45" ht="12.75">
      <c r="B265" s="56"/>
      <c r="C265" s="23"/>
      <c r="D265" s="24"/>
      <c r="E265" s="24"/>
      <c r="F265" s="25"/>
      <c r="G265" s="25"/>
      <c r="H265" s="6"/>
      <c r="I265" s="26"/>
      <c r="J265" s="30"/>
      <c r="K265" s="27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4"/>
      <c r="X265" s="24"/>
      <c r="Y265" s="27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4"/>
      <c r="AR265" s="24"/>
      <c r="AS265" s="24"/>
    </row>
    <row r="266" spans="2:45" ht="12.75">
      <c r="B266" s="56"/>
      <c r="C266" s="23"/>
      <c r="D266" s="24"/>
      <c r="E266" s="24"/>
      <c r="F266" s="25"/>
      <c r="G266" s="25"/>
      <c r="H266" s="6"/>
      <c r="I266" s="26"/>
      <c r="J266" s="30"/>
      <c r="K266" s="27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4"/>
      <c r="X266" s="24"/>
      <c r="Y266" s="27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4"/>
      <c r="AR266" s="24"/>
      <c r="AS266" s="24"/>
    </row>
    <row r="267" spans="2:45" ht="12.75">
      <c r="B267" s="56"/>
      <c r="C267" s="23"/>
      <c r="D267" s="24"/>
      <c r="E267" s="24"/>
      <c r="F267" s="25"/>
      <c r="G267" s="25"/>
      <c r="H267" s="6"/>
      <c r="I267" s="26"/>
      <c r="J267" s="30"/>
      <c r="K267" s="27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4"/>
      <c r="X267" s="24"/>
      <c r="Y267" s="27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4"/>
      <c r="AR267" s="24"/>
      <c r="AS267" s="24"/>
    </row>
    <row r="268" spans="2:45" ht="12.75">
      <c r="B268" s="56"/>
      <c r="C268" s="23"/>
      <c r="D268" s="24"/>
      <c r="E268" s="24"/>
      <c r="F268" s="25"/>
      <c r="G268" s="25"/>
      <c r="H268" s="6"/>
      <c r="I268" s="26"/>
      <c r="J268" s="30"/>
      <c r="K268" s="27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4"/>
      <c r="X268" s="24"/>
      <c r="Y268" s="27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4"/>
      <c r="AR268" s="24"/>
      <c r="AS268" s="24"/>
    </row>
    <row r="269" spans="2:45" ht="12.75">
      <c r="B269" s="56"/>
      <c r="C269" s="23"/>
      <c r="D269" s="24"/>
      <c r="E269" s="24"/>
      <c r="F269" s="25"/>
      <c r="G269" s="25"/>
      <c r="H269" s="6"/>
      <c r="I269" s="26"/>
      <c r="J269" s="30"/>
      <c r="K269" s="27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4"/>
      <c r="X269" s="24"/>
      <c r="Y269" s="27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4"/>
      <c r="AR269" s="24"/>
      <c r="AS269" s="24"/>
    </row>
    <row r="270" spans="2:45" ht="12.75">
      <c r="B270" s="56"/>
      <c r="C270" s="23"/>
      <c r="D270" s="24"/>
      <c r="E270" s="24"/>
      <c r="F270" s="25"/>
      <c r="G270" s="25"/>
      <c r="H270" s="6"/>
      <c r="I270" s="26"/>
      <c r="J270" s="30"/>
      <c r="K270" s="27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4"/>
      <c r="X270" s="24"/>
      <c r="Y270" s="27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4"/>
      <c r="AR270" s="24"/>
      <c r="AS270" s="24"/>
    </row>
    <row r="271" spans="2:45" ht="12.75">
      <c r="B271" s="56"/>
      <c r="C271" s="23"/>
      <c r="D271" s="24"/>
      <c r="E271" s="24"/>
      <c r="F271" s="25"/>
      <c r="G271" s="25"/>
      <c r="H271" s="6"/>
      <c r="I271" s="26"/>
      <c r="J271" s="30"/>
      <c r="K271" s="27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4"/>
      <c r="X271" s="24"/>
      <c r="Y271" s="27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4"/>
      <c r="AR271" s="24"/>
      <c r="AS271" s="24"/>
    </row>
    <row r="272" spans="2:45" ht="12.75">
      <c r="B272" s="56"/>
      <c r="C272" s="23"/>
      <c r="D272" s="24"/>
      <c r="E272" s="24"/>
      <c r="F272" s="25"/>
      <c r="G272" s="25"/>
      <c r="H272" s="6"/>
      <c r="I272" s="26"/>
      <c r="J272" s="30"/>
      <c r="K272" s="27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4"/>
      <c r="X272" s="24"/>
      <c r="Y272" s="27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4"/>
      <c r="AR272" s="24"/>
      <c r="AS272" s="24"/>
    </row>
    <row r="273" spans="2:45" ht="12.75">
      <c r="B273" s="56"/>
      <c r="C273" s="23"/>
      <c r="D273" s="24"/>
      <c r="E273" s="24"/>
      <c r="F273" s="25"/>
      <c r="G273" s="25"/>
      <c r="H273" s="6"/>
      <c r="I273" s="26"/>
      <c r="J273" s="30"/>
      <c r="K273" s="27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4"/>
      <c r="X273" s="24"/>
      <c r="Y273" s="27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4"/>
      <c r="AR273" s="24"/>
      <c r="AS273" s="24"/>
    </row>
    <row r="274" spans="2:45" ht="12.75">
      <c r="B274" s="56"/>
      <c r="C274" s="23"/>
      <c r="D274" s="24"/>
      <c r="E274" s="24"/>
      <c r="F274" s="25"/>
      <c r="G274" s="25"/>
      <c r="H274" s="6"/>
      <c r="I274" s="26"/>
      <c r="J274" s="30"/>
      <c r="K274" s="27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4"/>
      <c r="X274" s="24"/>
      <c r="Y274" s="27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4"/>
      <c r="AR274" s="24"/>
      <c r="AS274" s="24"/>
    </row>
    <row r="275" spans="2:45" ht="12.75">
      <c r="B275" s="56"/>
      <c r="C275" s="23"/>
      <c r="D275" s="24"/>
      <c r="E275" s="24"/>
      <c r="F275" s="25"/>
      <c r="G275" s="25"/>
      <c r="H275" s="6"/>
      <c r="I275" s="26"/>
      <c r="J275" s="30"/>
      <c r="K275" s="27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4"/>
      <c r="X275" s="24"/>
      <c r="Y275" s="27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4"/>
      <c r="AR275" s="24"/>
      <c r="AS275" s="24"/>
    </row>
    <row r="276" spans="2:45" ht="12.75">
      <c r="B276" s="56"/>
      <c r="C276" s="23"/>
      <c r="D276" s="24"/>
      <c r="E276" s="24"/>
      <c r="F276" s="25"/>
      <c r="G276" s="25"/>
      <c r="H276" s="6"/>
      <c r="I276" s="26"/>
      <c r="J276" s="30"/>
      <c r="K276" s="27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4"/>
      <c r="X276" s="24"/>
      <c r="Y276" s="27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4"/>
      <c r="AR276" s="24"/>
      <c r="AS276" s="24"/>
    </row>
  </sheetData>
  <mergeCells count="5">
    <mergeCell ref="D1:E1"/>
    <mergeCell ref="M14:X14"/>
    <mergeCell ref="Y14:AS14"/>
    <mergeCell ref="H1:J1"/>
    <mergeCell ref="K1:M1"/>
  </mergeCells>
  <printOptions horizontalCentered="1"/>
  <pageMargins left="0.75" right="0.75" top="1" bottom="1" header="0.5" footer="0.5"/>
  <pageSetup fitToWidth="3" horizontalDpi="600" verticalDpi="600" orientation="landscape" scale="63" r:id="rId2"/>
  <headerFooter alignWithMargins="0">
    <oddHeader>&amp;C&amp;F&amp;RPage &amp;P</oddHeader>
  </headerFooter>
  <colBreaks count="3" manualBreakCount="3">
    <brk id="10" max="65535" man="1"/>
    <brk id="24" max="65535" man="1"/>
    <brk id="37" max="346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2" sqref="C3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U276"/>
  <sheetViews>
    <sheetView tabSelected="1" zoomScale="75" zoomScaleNormal="75" workbookViewId="0" topLeftCell="A1">
      <selection activeCell="F20" sqref="F20"/>
    </sheetView>
  </sheetViews>
  <sheetFormatPr defaultColWidth="9.140625" defaultRowHeight="12.75"/>
  <cols>
    <col min="1" max="1" width="4.7109375" style="0" customWidth="1"/>
    <col min="2" max="2" width="6.57421875" style="0" bestFit="1" customWidth="1"/>
    <col min="3" max="3" width="21.7109375" style="12" customWidth="1"/>
    <col min="4" max="4" width="17.00390625" style="1" bestFit="1" customWidth="1"/>
    <col min="5" max="5" width="15.421875" style="1" customWidth="1"/>
    <col min="6" max="6" width="14.421875" style="1" bestFit="1" customWidth="1"/>
    <col min="7" max="7" width="14.421875" style="1" customWidth="1"/>
    <col min="8" max="8" width="12.7109375" style="1" customWidth="1"/>
    <col min="9" max="9" width="11.7109375" style="0" customWidth="1"/>
    <col min="10" max="10" width="16.140625" style="0" bestFit="1" customWidth="1"/>
    <col min="11" max="11" width="14.57421875" style="0" customWidth="1"/>
    <col min="12" max="12" width="11.8515625" style="0" customWidth="1"/>
    <col min="13" max="13" width="16.28125" style="0" customWidth="1"/>
    <col min="14" max="14" width="15.7109375" style="0" customWidth="1"/>
    <col min="15" max="15" width="13.57421875" style="0" bestFit="1" customWidth="1"/>
    <col min="16" max="16" width="12.00390625" style="0" bestFit="1" customWidth="1"/>
    <col min="17" max="17" width="14.28125" style="0" bestFit="1" customWidth="1"/>
    <col min="18" max="18" width="12.421875" style="0" bestFit="1" customWidth="1"/>
    <col min="19" max="19" width="13.57421875" style="0" bestFit="1" customWidth="1"/>
    <col min="20" max="20" width="12.421875" style="0" bestFit="1" customWidth="1"/>
    <col min="21" max="21" width="13.421875" style="0" customWidth="1"/>
    <col min="22" max="22" width="12.28125" style="0" customWidth="1"/>
    <col min="23" max="23" width="14.8515625" style="0" bestFit="1" customWidth="1"/>
    <col min="24" max="24" width="14.140625" style="0" bestFit="1" customWidth="1"/>
    <col min="25" max="25" width="13.00390625" style="0" bestFit="1" customWidth="1"/>
    <col min="26" max="26" width="6.140625" style="0" bestFit="1" customWidth="1"/>
    <col min="27" max="27" width="12.57421875" style="0" bestFit="1" customWidth="1"/>
    <col min="28" max="28" width="13.00390625" style="0" bestFit="1" customWidth="1"/>
    <col min="29" max="29" width="10.57421875" style="0" bestFit="1" customWidth="1"/>
    <col min="30" max="30" width="12.57421875" style="0" bestFit="1" customWidth="1"/>
    <col min="31" max="31" width="13.00390625" style="0" bestFit="1" customWidth="1"/>
    <col min="32" max="32" width="10.57421875" style="0" bestFit="1" customWidth="1"/>
    <col min="33" max="33" width="12.57421875" style="0" bestFit="1" customWidth="1"/>
    <col min="34" max="34" width="13.421875" style="0" bestFit="1" customWidth="1"/>
    <col min="35" max="35" width="11.8515625" style="0" bestFit="1" customWidth="1"/>
    <col min="36" max="36" width="12.57421875" style="0" bestFit="1" customWidth="1"/>
    <col min="37" max="37" width="13.421875" style="0" bestFit="1" customWidth="1"/>
    <col min="38" max="38" width="12.00390625" style="0" bestFit="1" customWidth="1"/>
    <col min="39" max="39" width="12.57421875" style="0" bestFit="1" customWidth="1"/>
    <col min="40" max="40" width="13.57421875" style="0" customWidth="1"/>
    <col min="41" max="41" width="12.421875" style="0" customWidth="1"/>
    <col min="42" max="42" width="12.57421875" style="0" bestFit="1" customWidth="1"/>
    <col min="43" max="43" width="13.421875" style="0" bestFit="1" customWidth="1"/>
    <col min="44" max="44" width="13.00390625" style="0" bestFit="1" customWidth="1"/>
    <col min="45" max="45" width="13.28125" style="0" bestFit="1" customWidth="1"/>
    <col min="46" max="46" width="11.28125" style="0" bestFit="1" customWidth="1"/>
    <col min="47" max="47" width="12.28125" style="0" bestFit="1" customWidth="1"/>
  </cols>
  <sheetData>
    <row r="1" spans="2:14" ht="12.75">
      <c r="B1" s="1" t="s">
        <v>101</v>
      </c>
      <c r="D1" s="73" t="s">
        <v>13</v>
      </c>
      <c r="E1" s="74"/>
      <c r="F1" s="57"/>
      <c r="G1" s="46" t="s">
        <v>13</v>
      </c>
      <c r="H1" s="73" t="s">
        <v>103</v>
      </c>
      <c r="I1" s="78"/>
      <c r="J1" s="74"/>
      <c r="K1" s="73" t="s">
        <v>104</v>
      </c>
      <c r="L1" s="78"/>
      <c r="M1" s="74"/>
      <c r="N1" s="47" t="s">
        <v>38</v>
      </c>
    </row>
    <row r="2" spans="2:14" s="2" customFormat="1" ht="12.75">
      <c r="B2" s="2" t="s">
        <v>102</v>
      </c>
      <c r="C2" s="13"/>
      <c r="D2" s="45" t="s">
        <v>83</v>
      </c>
      <c r="E2" s="47" t="s">
        <v>84</v>
      </c>
      <c r="F2" s="2" t="s">
        <v>2</v>
      </c>
      <c r="G2" s="50" t="s">
        <v>107</v>
      </c>
      <c r="H2" s="45" t="s">
        <v>30</v>
      </c>
      <c r="I2" s="46" t="s">
        <v>33</v>
      </c>
      <c r="J2" s="44" t="s">
        <v>23</v>
      </c>
      <c r="K2" s="45" t="s">
        <v>34</v>
      </c>
      <c r="L2" s="46" t="s">
        <v>35</v>
      </c>
      <c r="M2" s="47" t="s">
        <v>23</v>
      </c>
      <c r="N2" s="50" t="s">
        <v>23</v>
      </c>
    </row>
    <row r="3" spans="3:14" s="2" customFormat="1" ht="12.75">
      <c r="C3" s="13"/>
      <c r="G3" s="50"/>
      <c r="N3" s="13"/>
    </row>
    <row r="4" spans="3:14" s="2" customFormat="1" ht="12.75">
      <c r="C4" s="3" t="s">
        <v>3</v>
      </c>
      <c r="D4" s="14">
        <v>0</v>
      </c>
      <c r="E4" s="14">
        <f>D5-1</f>
        <v>490000000</v>
      </c>
      <c r="F4" s="15">
        <v>0</v>
      </c>
      <c r="G4" s="63">
        <v>500000000</v>
      </c>
      <c r="H4" s="5">
        <v>0.346330048929624</v>
      </c>
      <c r="I4" s="5">
        <v>0.116514143902754</v>
      </c>
      <c r="J4" s="16">
        <f aca="true" t="shared" si="0" ref="J4:J9">H4-I4</f>
        <v>0.22981590502687</v>
      </c>
      <c r="K4" s="43">
        <v>0.206108149247761</v>
      </c>
      <c r="L4" s="43">
        <v>0.0804126119850613</v>
      </c>
      <c r="M4" s="16">
        <f aca="true" t="shared" si="1" ref="M4:M9">K4-L4</f>
        <v>0.1256955372626997</v>
      </c>
      <c r="N4" s="51">
        <f aca="true" t="shared" si="2" ref="N4:N9">J4-M4</f>
        <v>0.1041203677641703</v>
      </c>
    </row>
    <row r="5" spans="3:14" ht="12.75">
      <c r="C5" s="1" t="s">
        <v>4</v>
      </c>
      <c r="D5" s="14">
        <v>490000001</v>
      </c>
      <c r="E5" s="14">
        <f>D5+14999999</f>
        <v>505000000</v>
      </c>
      <c r="F5" s="31">
        <v>0.035</v>
      </c>
      <c r="G5" s="64">
        <v>250000</v>
      </c>
      <c r="H5" s="6">
        <f>H4-F5</f>
        <v>0.311330048929624</v>
      </c>
      <c r="I5" s="18">
        <f>I4</f>
        <v>0.116514143902754</v>
      </c>
      <c r="J5" s="16">
        <f t="shared" si="0"/>
        <v>0.19481590502687002</v>
      </c>
      <c r="K5" s="49">
        <f aca="true" t="shared" si="3" ref="K5:L9">K4</f>
        <v>0.206108149247761</v>
      </c>
      <c r="L5" s="43">
        <f t="shared" si="3"/>
        <v>0.0804126119850613</v>
      </c>
      <c r="M5" s="16">
        <f t="shared" si="1"/>
        <v>0.1256955372626997</v>
      </c>
      <c r="N5" s="51">
        <f t="shared" si="2"/>
        <v>0.06912036776417033</v>
      </c>
    </row>
    <row r="6" spans="3:15" ht="12.75">
      <c r="C6" s="1" t="s">
        <v>5</v>
      </c>
      <c r="D6" s="14">
        <f>E5+1</f>
        <v>505000001</v>
      </c>
      <c r="E6" s="14">
        <f>D6+14999999</f>
        <v>520000000</v>
      </c>
      <c r="F6" s="31">
        <v>0.04</v>
      </c>
      <c r="G6" s="66"/>
      <c r="H6" s="6">
        <f>H4-F6</f>
        <v>0.306330048929624</v>
      </c>
      <c r="I6" s="18">
        <f>I5</f>
        <v>0.116514143902754</v>
      </c>
      <c r="J6" s="16">
        <f t="shared" si="0"/>
        <v>0.18981590502687</v>
      </c>
      <c r="K6" s="49">
        <f t="shared" si="3"/>
        <v>0.206108149247761</v>
      </c>
      <c r="L6" s="43">
        <f t="shared" si="3"/>
        <v>0.0804126119850613</v>
      </c>
      <c r="M6" s="16">
        <f t="shared" si="1"/>
        <v>0.1256955372626997</v>
      </c>
      <c r="N6" s="51">
        <f t="shared" si="2"/>
        <v>0.06412036776417032</v>
      </c>
      <c r="O6" s="4">
        <f>D6-D5</f>
        <v>15000000</v>
      </c>
    </row>
    <row r="7" spans="3:15" ht="12.75">
      <c r="C7" s="1" t="s">
        <v>8</v>
      </c>
      <c r="D7" s="14">
        <f>E6+1</f>
        <v>520000001</v>
      </c>
      <c r="E7" s="14">
        <f>D7+39999999</f>
        <v>560000000</v>
      </c>
      <c r="F7" s="52">
        <v>0.045</v>
      </c>
      <c r="G7" s="66"/>
      <c r="H7" s="6">
        <f>H4-F7</f>
        <v>0.301330048929624</v>
      </c>
      <c r="I7" s="18">
        <f>I6</f>
        <v>0.116514143902754</v>
      </c>
      <c r="J7" s="16">
        <f t="shared" si="0"/>
        <v>0.18481590502687</v>
      </c>
      <c r="K7" s="49">
        <f t="shared" si="3"/>
        <v>0.206108149247761</v>
      </c>
      <c r="L7" s="43">
        <f t="shared" si="3"/>
        <v>0.0804126119850613</v>
      </c>
      <c r="M7" s="16">
        <f t="shared" si="1"/>
        <v>0.1256955372626997</v>
      </c>
      <c r="N7" s="51">
        <f t="shared" si="2"/>
        <v>0.05912036776417032</v>
      </c>
      <c r="O7" s="4">
        <f>D7-D6</f>
        <v>15000000</v>
      </c>
    </row>
    <row r="8" spans="3:15" ht="12.75">
      <c r="C8" s="1" t="s">
        <v>9</v>
      </c>
      <c r="D8" s="14">
        <f>E7+1</f>
        <v>560000001</v>
      </c>
      <c r="E8" s="14">
        <f>D8+99999999</f>
        <v>660000000</v>
      </c>
      <c r="F8" s="52">
        <v>0.05</v>
      </c>
      <c r="G8" s="65"/>
      <c r="H8" s="6">
        <f>H4-F8</f>
        <v>0.296330048929624</v>
      </c>
      <c r="I8" s="18">
        <f>I7</f>
        <v>0.116514143902754</v>
      </c>
      <c r="J8" s="16">
        <f t="shared" si="0"/>
        <v>0.17981590502687</v>
      </c>
      <c r="K8" s="49">
        <f t="shared" si="3"/>
        <v>0.206108149247761</v>
      </c>
      <c r="L8" s="43">
        <f t="shared" si="3"/>
        <v>0.0804126119850613</v>
      </c>
      <c r="M8" s="16">
        <f t="shared" si="1"/>
        <v>0.1256955372626997</v>
      </c>
      <c r="N8" s="51">
        <f t="shared" si="2"/>
        <v>0.05412036776417031</v>
      </c>
      <c r="O8" s="4">
        <f>D8-D7</f>
        <v>40000000</v>
      </c>
    </row>
    <row r="9" spans="3:15" ht="12.75">
      <c r="C9" s="1" t="s">
        <v>10</v>
      </c>
      <c r="D9" s="14">
        <f>E8</f>
        <v>660000000</v>
      </c>
      <c r="E9" s="14">
        <f>E8</f>
        <v>660000000</v>
      </c>
      <c r="F9" s="52">
        <f>F8</f>
        <v>0.05</v>
      </c>
      <c r="G9" s="65"/>
      <c r="H9" s="6">
        <f>H4-F9</f>
        <v>0.296330048929624</v>
      </c>
      <c r="I9" s="18">
        <f>I8</f>
        <v>0.116514143902754</v>
      </c>
      <c r="J9" s="16">
        <f t="shared" si="0"/>
        <v>0.17981590502687</v>
      </c>
      <c r="K9" s="49">
        <f t="shared" si="3"/>
        <v>0.206108149247761</v>
      </c>
      <c r="L9" s="43">
        <f t="shared" si="3"/>
        <v>0.0804126119850613</v>
      </c>
      <c r="M9" s="16">
        <f t="shared" si="1"/>
        <v>0.1256955372626997</v>
      </c>
      <c r="N9" s="51">
        <f t="shared" si="2"/>
        <v>0.05412036776417031</v>
      </c>
      <c r="O9" s="4">
        <f>D9-D8</f>
        <v>99999999</v>
      </c>
    </row>
    <row r="10" spans="3:10" ht="12.75">
      <c r="C10"/>
      <c r="D10" s="14"/>
      <c r="E10" s="4"/>
      <c r="F10" s="17"/>
      <c r="G10" s="17"/>
      <c r="H10" s="6"/>
      <c r="I10" s="18"/>
      <c r="J10" s="16"/>
    </row>
    <row r="11" spans="2:8" ht="12.75">
      <c r="B11" s="3" t="s">
        <v>111</v>
      </c>
      <c r="C11" s="3"/>
      <c r="D11" s="37">
        <f>'Year 1'!D11</f>
        <v>-0.111483</v>
      </c>
      <c r="E11" s="35" t="s">
        <v>39</v>
      </c>
      <c r="F11" s="32"/>
      <c r="G11" s="32"/>
      <c r="H11"/>
    </row>
    <row r="12" spans="2:11" ht="12.75">
      <c r="B12" s="1" t="s">
        <v>112</v>
      </c>
      <c r="C12" s="3"/>
      <c r="D12" s="37">
        <f>'Year 1'!D12</f>
        <v>-0.129934</v>
      </c>
      <c r="E12" s="12" t="s">
        <v>32</v>
      </c>
      <c r="F12" s="32"/>
      <c r="G12" s="32"/>
      <c r="H12"/>
      <c r="K12" s="9" t="s">
        <v>36</v>
      </c>
    </row>
    <row r="13" spans="3:11" ht="12.75">
      <c r="C13" s="1"/>
      <c r="D13" s="55"/>
      <c r="E13" s="42" t="s">
        <v>95</v>
      </c>
      <c r="F13" s="32"/>
      <c r="G13" s="32"/>
      <c r="I13" s="48"/>
      <c r="J13" s="48"/>
      <c r="K13" s="9" t="s">
        <v>100</v>
      </c>
    </row>
    <row r="14" spans="11:47" s="13" customFormat="1" ht="12.75">
      <c r="K14" s="38"/>
      <c r="L14" s="54"/>
      <c r="M14" s="75" t="s">
        <v>24</v>
      </c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6"/>
      <c r="Y14" s="77" t="s">
        <v>25</v>
      </c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6"/>
      <c r="AT14" s="34"/>
      <c r="AU14" s="40"/>
    </row>
    <row r="15" spans="3:45" s="7" customFormat="1" ht="12.75">
      <c r="C15" s="7" t="s">
        <v>105</v>
      </c>
      <c r="D15" s="7" t="s">
        <v>85</v>
      </c>
      <c r="E15" s="7" t="s">
        <v>87</v>
      </c>
      <c r="F15" s="7" t="s">
        <v>89</v>
      </c>
      <c r="G15" s="7" t="s">
        <v>108</v>
      </c>
      <c r="I15" s="29" t="s">
        <v>90</v>
      </c>
      <c r="J15" s="29" t="s">
        <v>29</v>
      </c>
      <c r="K15" s="39" t="s">
        <v>26</v>
      </c>
      <c r="L15" s="53"/>
      <c r="M15" s="19" t="s">
        <v>4</v>
      </c>
      <c r="N15" s="20"/>
      <c r="O15" s="19" t="s">
        <v>5</v>
      </c>
      <c r="P15" s="20"/>
      <c r="Q15" s="19" t="s">
        <v>8</v>
      </c>
      <c r="R15" s="20"/>
      <c r="S15" s="19" t="s">
        <v>9</v>
      </c>
      <c r="T15" s="20"/>
      <c r="U15" s="19" t="s">
        <v>10</v>
      </c>
      <c r="V15" s="20"/>
      <c r="W15" s="19" t="s">
        <v>27</v>
      </c>
      <c r="X15" s="20"/>
      <c r="Y15" s="19" t="s">
        <v>26</v>
      </c>
      <c r="Z15" s="19"/>
      <c r="AA15" s="20"/>
      <c r="AB15" s="19" t="s">
        <v>4</v>
      </c>
      <c r="AC15" s="19"/>
      <c r="AD15" s="20"/>
      <c r="AE15" s="19" t="s">
        <v>5</v>
      </c>
      <c r="AF15" s="19"/>
      <c r="AG15" s="20"/>
      <c r="AH15" s="19" t="s">
        <v>8</v>
      </c>
      <c r="AI15" s="19"/>
      <c r="AJ15" s="20"/>
      <c r="AK15" s="19" t="s">
        <v>9</v>
      </c>
      <c r="AL15" s="19"/>
      <c r="AM15" s="20"/>
      <c r="AN15" s="19" t="s">
        <v>10</v>
      </c>
      <c r="AO15" s="19"/>
      <c r="AP15" s="20"/>
      <c r="AQ15" s="19" t="s">
        <v>27</v>
      </c>
      <c r="AR15" s="19"/>
      <c r="AS15" s="21"/>
    </row>
    <row r="16" spans="3:45" s="13" customFormat="1" ht="12.75">
      <c r="C16" s="13" t="s">
        <v>106</v>
      </c>
      <c r="D16" s="13" t="s">
        <v>86</v>
      </c>
      <c r="E16" s="13" t="s">
        <v>88</v>
      </c>
      <c r="F16" s="13" t="s">
        <v>13</v>
      </c>
      <c r="G16" s="13" t="s">
        <v>110</v>
      </c>
      <c r="H16" s="13" t="s">
        <v>2</v>
      </c>
      <c r="I16" s="13" t="s">
        <v>91</v>
      </c>
      <c r="J16" s="13" t="s">
        <v>92</v>
      </c>
      <c r="K16" s="7" t="s">
        <v>13</v>
      </c>
      <c r="L16" s="7" t="s">
        <v>28</v>
      </c>
      <c r="M16" s="7" t="s">
        <v>13</v>
      </c>
      <c r="N16" s="7" t="s">
        <v>28</v>
      </c>
      <c r="O16" s="7" t="s">
        <v>13</v>
      </c>
      <c r="P16" s="7" t="s">
        <v>28</v>
      </c>
      <c r="Q16" s="7" t="s">
        <v>13</v>
      </c>
      <c r="R16" s="7" t="s">
        <v>28</v>
      </c>
      <c r="S16" s="7" t="s">
        <v>13</v>
      </c>
      <c r="T16" s="7" t="s">
        <v>28</v>
      </c>
      <c r="U16" s="7" t="s">
        <v>13</v>
      </c>
      <c r="V16" s="7" t="s">
        <v>28</v>
      </c>
      <c r="W16" s="7" t="s">
        <v>13</v>
      </c>
      <c r="X16" s="41" t="s">
        <v>28</v>
      </c>
      <c r="Y16" s="7" t="s">
        <v>13</v>
      </c>
      <c r="Z16" s="7" t="s">
        <v>28</v>
      </c>
      <c r="AA16" s="7" t="s">
        <v>23</v>
      </c>
      <c r="AB16" s="7" t="s">
        <v>13</v>
      </c>
      <c r="AC16" s="7" t="s">
        <v>28</v>
      </c>
      <c r="AD16" s="7" t="s">
        <v>23</v>
      </c>
      <c r="AE16" s="7" t="s">
        <v>13</v>
      </c>
      <c r="AF16" s="7" t="s">
        <v>28</v>
      </c>
      <c r="AG16" s="7" t="s">
        <v>23</v>
      </c>
      <c r="AH16" s="7" t="s">
        <v>13</v>
      </c>
      <c r="AI16" s="7" t="s">
        <v>28</v>
      </c>
      <c r="AJ16" s="7" t="s">
        <v>23</v>
      </c>
      <c r="AK16" s="7" t="s">
        <v>13</v>
      </c>
      <c r="AL16" s="7" t="s">
        <v>28</v>
      </c>
      <c r="AM16" s="7" t="s">
        <v>23</v>
      </c>
      <c r="AN16" s="7" t="s">
        <v>13</v>
      </c>
      <c r="AO16" s="7" t="s">
        <v>28</v>
      </c>
      <c r="AP16" s="7" t="s">
        <v>23</v>
      </c>
      <c r="AQ16" s="7" t="s">
        <v>13</v>
      </c>
      <c r="AR16" s="7" t="s">
        <v>28</v>
      </c>
      <c r="AS16" s="41" t="s">
        <v>23</v>
      </c>
    </row>
    <row r="17" spans="2:45" s="13" customFormat="1" ht="12.75">
      <c r="B17" s="13" t="s">
        <v>40</v>
      </c>
      <c r="C17" s="13" t="s">
        <v>41</v>
      </c>
      <c r="D17" s="13" t="s">
        <v>42</v>
      </c>
      <c r="E17" s="13" t="s">
        <v>43</v>
      </c>
      <c r="F17" s="13" t="s">
        <v>44</v>
      </c>
      <c r="G17" s="13" t="s">
        <v>45</v>
      </c>
      <c r="H17" s="13" t="s">
        <v>46</v>
      </c>
      <c r="I17" s="13" t="s">
        <v>47</v>
      </c>
      <c r="J17" s="7" t="s">
        <v>48</v>
      </c>
      <c r="K17" s="7" t="s">
        <v>49</v>
      </c>
      <c r="L17" s="7" t="s">
        <v>50</v>
      </c>
      <c r="M17" s="7" t="s">
        <v>51</v>
      </c>
      <c r="N17" s="7" t="s">
        <v>52</v>
      </c>
      <c r="O17" s="7" t="s">
        <v>53</v>
      </c>
      <c r="P17" s="7" t="s">
        <v>54</v>
      </c>
      <c r="Q17" s="7" t="s">
        <v>55</v>
      </c>
      <c r="R17" s="7" t="s">
        <v>56</v>
      </c>
      <c r="S17" s="7" t="s">
        <v>57</v>
      </c>
      <c r="T17" s="7" t="s">
        <v>58</v>
      </c>
      <c r="U17" s="7" t="s">
        <v>59</v>
      </c>
      <c r="V17" s="7" t="s">
        <v>60</v>
      </c>
      <c r="W17" s="29" t="s">
        <v>61</v>
      </c>
      <c r="X17" s="7" t="s">
        <v>62</v>
      </c>
      <c r="Y17" s="7" t="s">
        <v>63</v>
      </c>
      <c r="Z17" s="7" t="s">
        <v>64</v>
      </c>
      <c r="AA17" s="7" t="s">
        <v>65</v>
      </c>
      <c r="AB17" s="7" t="s">
        <v>66</v>
      </c>
      <c r="AC17" s="7" t="s">
        <v>67</v>
      </c>
      <c r="AD17" s="7" t="s">
        <v>68</v>
      </c>
      <c r="AE17" s="7" t="s">
        <v>69</v>
      </c>
      <c r="AF17" s="7" t="s">
        <v>70</v>
      </c>
      <c r="AG17" s="7" t="s">
        <v>71</v>
      </c>
      <c r="AH17" s="7" t="s">
        <v>72</v>
      </c>
      <c r="AI17" s="7" t="s">
        <v>73</v>
      </c>
      <c r="AJ17" s="7" t="s">
        <v>74</v>
      </c>
      <c r="AK17" s="7" t="s">
        <v>75</v>
      </c>
      <c r="AL17" s="7" t="s">
        <v>76</v>
      </c>
      <c r="AM17" s="7" t="s">
        <v>77</v>
      </c>
      <c r="AN17" s="7" t="s">
        <v>78</v>
      </c>
      <c r="AO17" s="7" t="s">
        <v>79</v>
      </c>
      <c r="AP17" s="7" t="s">
        <v>80</v>
      </c>
      <c r="AQ17" s="7" t="s">
        <v>81</v>
      </c>
      <c r="AR17" s="29" t="s">
        <v>82</v>
      </c>
      <c r="AS17" s="13" t="s">
        <v>109</v>
      </c>
    </row>
    <row r="18" spans="8:45" s="13" customFormat="1" ht="12.75">
      <c r="H18" s="22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2:45" ht="12.75">
      <c r="B19" s="56">
        <f aca="true" t="shared" si="4" ref="B19:B50">C19/1000000</f>
        <v>490</v>
      </c>
      <c r="C19" s="23">
        <v>490000000</v>
      </c>
      <c r="D19" s="24">
        <f>(AS19-X19)+G19</f>
        <v>0</v>
      </c>
      <c r="E19" s="24">
        <f>(X19+AR19)-G19</f>
        <v>0</v>
      </c>
      <c r="F19" s="25">
        <f>C19*(($H$4/J19)^$D$12)*((($H$4-$K$4)/(J19-$K$4))^$D$11)</f>
        <v>490000000</v>
      </c>
      <c r="G19" s="70">
        <f>IF(C19&gt;($G$4-1000000),0,IF(C19=$E$4,0,$G$5))</f>
        <v>0</v>
      </c>
      <c r="H19" s="6">
        <f aca="true" t="shared" si="5" ref="H19:H50">IF(C19&lt;$D$5,$F$4,IF(C19&lt;$D$6,$F$5,IF(C19&lt;$D$7,$F$6,IF(C19&lt;$D$8,$F$7,IF(C19&lt;$D$9,$F$8,$F$9)))))</f>
        <v>0</v>
      </c>
      <c r="I19" s="26">
        <f aca="true" t="shared" si="6" ref="I19:I50">-H19/$H$4</f>
        <v>0</v>
      </c>
      <c r="J19" s="30">
        <f aca="true" t="shared" si="7" ref="J19:J50">$H$4-H19</f>
        <v>0.346330048929624</v>
      </c>
      <c r="K19" s="27">
        <f aca="true" t="shared" si="8" ref="K19:K50">IF(F19&gt;$E$4,$E$4,F19)</f>
        <v>490000000</v>
      </c>
      <c r="L19" s="28">
        <f aca="true" t="shared" si="9" ref="L19:L50">K19*$F$4</f>
        <v>0</v>
      </c>
      <c r="M19" s="28">
        <f aca="true" t="shared" si="10" ref="M19:M50">IF(F19&lt;$D$5,0,IF(F19&gt;$E$5,($E$5-$E$4),((F19-$E$4))))</f>
        <v>0</v>
      </c>
      <c r="N19" s="28">
        <f aca="true" t="shared" si="11" ref="N19:N50">M19*$F$5</f>
        <v>0</v>
      </c>
      <c r="O19" s="28">
        <f aca="true" t="shared" si="12" ref="O19:O50">IF(F19&lt;$D$6,0,IF(F19&gt;$E$6,($E$6-$E$5),((F19-$E$5))))</f>
        <v>0</v>
      </c>
      <c r="P19" s="28">
        <f aca="true" t="shared" si="13" ref="P19:P50">O19*$F$6</f>
        <v>0</v>
      </c>
      <c r="Q19" s="28">
        <f aca="true" t="shared" si="14" ref="Q19:Q50">IF(F19&lt;$D$7,0,IF(F19&gt;$E$7,($E$7-$E$6),((F19-$E$6))))</f>
        <v>0</v>
      </c>
      <c r="R19" s="28">
        <f aca="true" t="shared" si="15" ref="R19:R50">Q19*$F$7</f>
        <v>0</v>
      </c>
      <c r="S19" s="28">
        <f aca="true" t="shared" si="16" ref="S19:S50">IF(F19&lt;$D$8,0,IF(F19&gt;$E$8,($E$8-$E$7),((F19-$E$7))))</f>
        <v>0</v>
      </c>
      <c r="T19" s="28">
        <f aca="true" t="shared" si="17" ref="T19:T50">S19*$F$8</f>
        <v>0</v>
      </c>
      <c r="U19" s="28">
        <f aca="true" t="shared" si="18" ref="U19:U50">IF(F19&lt;$D$9,0,IF(F19&gt;$E$9,($E$9-$E$8),((F19-$E$8))))</f>
        <v>0</v>
      </c>
      <c r="V19" s="28">
        <f aca="true" t="shared" si="19" ref="V19:V50">U19*$F$9</f>
        <v>0</v>
      </c>
      <c r="W19" s="4">
        <f aca="true" t="shared" si="20" ref="W19:W50">K19+M19+O19+Q19+S19+U19</f>
        <v>490000000</v>
      </c>
      <c r="X19" s="24">
        <f aca="true" t="shared" si="21" ref="X19:X50">L19+N19+P19+R19+T19+V19</f>
        <v>0</v>
      </c>
      <c r="Y19" s="27">
        <f aca="true" t="shared" si="22" ref="Y19:Y50">(IF(C19&gt;$E$4,$E$4,C19))-K19</f>
        <v>0</v>
      </c>
      <c r="Z19" s="28">
        <f aca="true" t="shared" si="23" ref="Z19:Z50">Y19*$F$4</f>
        <v>0</v>
      </c>
      <c r="AA19" s="28">
        <f aca="true" t="shared" si="24" ref="AA19:AA50">Y19*$N$4</f>
        <v>0</v>
      </c>
      <c r="AB19" s="28">
        <f aca="true" t="shared" si="25" ref="AB19:AB50">(IF(C19&lt;$D$5,0,IF(C19&gt;$E$5,($E$5-$E$4),((C19-$E$4)))))-M19</f>
        <v>0</v>
      </c>
      <c r="AC19" s="28">
        <f aca="true" t="shared" si="26" ref="AC19:AC50">AB19*$F$5</f>
        <v>0</v>
      </c>
      <c r="AD19" s="28">
        <f aca="true" t="shared" si="27" ref="AD19:AD50">AB19*$N$5</f>
        <v>0</v>
      </c>
      <c r="AE19" s="28">
        <f aca="true" t="shared" si="28" ref="AE19:AE50">(IF(C19&lt;$D$6,0,IF(C19&gt;$E$6,($E$6-$E$5),((C19-$E$5)))))-O19</f>
        <v>0</v>
      </c>
      <c r="AF19" s="28">
        <f aca="true" t="shared" si="29" ref="AF19:AF50">AE19*$F$6</f>
        <v>0</v>
      </c>
      <c r="AG19" s="28">
        <f aca="true" t="shared" si="30" ref="AG19:AG50">AE19*$N$6</f>
        <v>0</v>
      </c>
      <c r="AH19" s="28">
        <f aca="true" t="shared" si="31" ref="AH19:AH50">(IF(C19&lt;$D$7,0,IF(C19&gt;$E$7,($E$7-$E$6),((C19-$E$6)))))-Q19</f>
        <v>0</v>
      </c>
      <c r="AI19" s="28">
        <f aca="true" t="shared" si="32" ref="AI19:AI50">AH19*$F$7</f>
        <v>0</v>
      </c>
      <c r="AJ19" s="28">
        <f aca="true" t="shared" si="33" ref="AJ19:AJ50">AH19*$N$7</f>
        <v>0</v>
      </c>
      <c r="AK19" s="28">
        <f aca="true" t="shared" si="34" ref="AK19:AK50">(IF(C19&lt;$D$8,0,IF(C19&gt;$E$8,($E$8-$E$7),((C19-$E$7)))))-S19</f>
        <v>0</v>
      </c>
      <c r="AL19" s="28">
        <f aca="true" t="shared" si="35" ref="AL19:AL50">AK19*$F$8</f>
        <v>0</v>
      </c>
      <c r="AM19" s="28">
        <f aca="true" t="shared" si="36" ref="AM19:AM50">AK19*$N$8</f>
        <v>0</v>
      </c>
      <c r="AN19" s="28">
        <f aca="true" t="shared" si="37" ref="AN19:AN50">(IF(C19&lt;$D$9,0,IF(C19&gt;$E$9,($E$9-$E$8),((C19-$E$8)))))-U19</f>
        <v>0</v>
      </c>
      <c r="AO19" s="28">
        <f aca="true" t="shared" si="38" ref="AO19:AO50">AN19*$F$9</f>
        <v>0</v>
      </c>
      <c r="AP19" s="28">
        <f aca="true" t="shared" si="39" ref="AP19:AP50">AN19*$N$9</f>
        <v>0</v>
      </c>
      <c r="AQ19" s="4">
        <f aca="true" t="shared" si="40" ref="AQ19:AQ50">Y19+AB19+AE19+AH19+AK19+AN19</f>
        <v>0</v>
      </c>
      <c r="AR19" s="24">
        <f aca="true" t="shared" si="41" ref="AR19:AR50">Z19+AC19+AF19+AI19+AL19+AO19</f>
        <v>0</v>
      </c>
      <c r="AS19" s="24">
        <f aca="true" t="shared" si="42" ref="AS19:AS50">AA19+AD19+AG19+AJ19+AM19+AP19</f>
        <v>0</v>
      </c>
    </row>
    <row r="20" spans="2:45" ht="12.75">
      <c r="B20" s="56">
        <f t="shared" si="4"/>
        <v>491</v>
      </c>
      <c r="C20" s="23">
        <f aca="true" t="shared" si="43" ref="C20:C51">C19+1000000</f>
        <v>491000000</v>
      </c>
      <c r="D20" s="24">
        <f aca="true" t="shared" si="44" ref="D20:D83">(AS20-X20)+G20</f>
        <v>2506356.091230859</v>
      </c>
      <c r="E20" s="24">
        <f aca="true" t="shared" si="45" ref="E20:E83">(X20+AR20)-G20</f>
        <v>-215000</v>
      </c>
      <c r="F20" s="25">
        <f aca="true" t="shared" si="46" ref="F20:F83">C20*(($H$4/J20)^$D$12)*((($H$4-$K$4)/(J20-$K$4))^$D$11)</f>
        <v>468993200.17366135</v>
      </c>
      <c r="G20" s="70">
        <f aca="true" t="shared" si="47" ref="G20:G83">IF(C20&gt;($G$4-1000000),0,IF(C20=$E$4,0,$G$5))</f>
        <v>250000</v>
      </c>
      <c r="H20" s="6">
        <f t="shared" si="5"/>
        <v>0.035</v>
      </c>
      <c r="I20" s="26">
        <f t="shared" si="6"/>
        <v>-0.101059668683592</v>
      </c>
      <c r="J20" s="30">
        <f t="shared" si="7"/>
        <v>0.311330048929624</v>
      </c>
      <c r="K20" s="27">
        <f t="shared" si="8"/>
        <v>468993200.17366135</v>
      </c>
      <c r="L20" s="28">
        <f t="shared" si="9"/>
        <v>0</v>
      </c>
      <c r="M20" s="28">
        <f t="shared" si="10"/>
        <v>0</v>
      </c>
      <c r="N20" s="28">
        <f t="shared" si="11"/>
        <v>0</v>
      </c>
      <c r="O20" s="28">
        <f t="shared" si="12"/>
        <v>0</v>
      </c>
      <c r="P20" s="28">
        <f t="shared" si="13"/>
        <v>0</v>
      </c>
      <c r="Q20" s="28">
        <f t="shared" si="14"/>
        <v>0</v>
      </c>
      <c r="R20" s="28">
        <f t="shared" si="15"/>
        <v>0</v>
      </c>
      <c r="S20" s="28">
        <f t="shared" si="16"/>
        <v>0</v>
      </c>
      <c r="T20" s="28">
        <f t="shared" si="17"/>
        <v>0</v>
      </c>
      <c r="U20" s="28">
        <f t="shared" si="18"/>
        <v>0</v>
      </c>
      <c r="V20" s="28">
        <f t="shared" si="19"/>
        <v>0</v>
      </c>
      <c r="W20" s="4">
        <f t="shared" si="20"/>
        <v>468993200.17366135</v>
      </c>
      <c r="X20" s="24">
        <f t="shared" si="21"/>
        <v>0</v>
      </c>
      <c r="Y20" s="27">
        <f t="shared" si="22"/>
        <v>21006799.82633865</v>
      </c>
      <c r="Z20" s="28">
        <f t="shared" si="23"/>
        <v>0</v>
      </c>
      <c r="AA20" s="28">
        <f t="shared" si="24"/>
        <v>2187235.7234666888</v>
      </c>
      <c r="AB20" s="28">
        <f t="shared" si="25"/>
        <v>1000000</v>
      </c>
      <c r="AC20" s="28">
        <f t="shared" si="26"/>
        <v>35000</v>
      </c>
      <c r="AD20" s="28">
        <f t="shared" si="27"/>
        <v>69120.36776417033</v>
      </c>
      <c r="AE20" s="28">
        <f t="shared" si="28"/>
        <v>0</v>
      </c>
      <c r="AF20" s="28">
        <f t="shared" si="29"/>
        <v>0</v>
      </c>
      <c r="AG20" s="28">
        <f t="shared" si="30"/>
        <v>0</v>
      </c>
      <c r="AH20" s="28">
        <f t="shared" si="31"/>
        <v>0</v>
      </c>
      <c r="AI20" s="28">
        <f t="shared" si="32"/>
        <v>0</v>
      </c>
      <c r="AJ20" s="28">
        <f t="shared" si="33"/>
        <v>0</v>
      </c>
      <c r="AK20" s="28">
        <f t="shared" si="34"/>
        <v>0</v>
      </c>
      <c r="AL20" s="28">
        <f t="shared" si="35"/>
        <v>0</v>
      </c>
      <c r="AM20" s="28">
        <f t="shared" si="36"/>
        <v>0</v>
      </c>
      <c r="AN20" s="28">
        <f t="shared" si="37"/>
        <v>0</v>
      </c>
      <c r="AO20" s="28">
        <f t="shared" si="38"/>
        <v>0</v>
      </c>
      <c r="AP20" s="28">
        <f t="shared" si="39"/>
        <v>0</v>
      </c>
      <c r="AQ20" s="4">
        <f t="shared" si="40"/>
        <v>22006799.82633865</v>
      </c>
      <c r="AR20" s="24">
        <f t="shared" si="41"/>
        <v>35000</v>
      </c>
      <c r="AS20" s="24">
        <f t="shared" si="42"/>
        <v>2256356.091230859</v>
      </c>
    </row>
    <row r="21" spans="2:45" ht="12.75">
      <c r="B21" s="56">
        <f t="shared" si="4"/>
        <v>492</v>
      </c>
      <c r="C21" s="23">
        <f t="shared" si="43"/>
        <v>492000000</v>
      </c>
      <c r="D21" s="24">
        <f t="shared" si="44"/>
        <v>2476022.804247623</v>
      </c>
      <c r="E21" s="24">
        <f t="shared" si="45"/>
        <v>-180000</v>
      </c>
      <c r="F21" s="25">
        <f t="shared" si="46"/>
        <v>469948379.80741626</v>
      </c>
      <c r="G21" s="70">
        <f t="shared" si="47"/>
        <v>250000</v>
      </c>
      <c r="H21" s="6">
        <f t="shared" si="5"/>
        <v>0.035</v>
      </c>
      <c r="I21" s="26">
        <f t="shared" si="6"/>
        <v>-0.101059668683592</v>
      </c>
      <c r="J21" s="30">
        <f t="shared" si="7"/>
        <v>0.311330048929624</v>
      </c>
      <c r="K21" s="27">
        <f t="shared" si="8"/>
        <v>469948379.80741626</v>
      </c>
      <c r="L21" s="28">
        <f t="shared" si="9"/>
        <v>0</v>
      </c>
      <c r="M21" s="28">
        <f t="shared" si="10"/>
        <v>0</v>
      </c>
      <c r="N21" s="28">
        <f t="shared" si="11"/>
        <v>0</v>
      </c>
      <c r="O21" s="28">
        <f t="shared" si="12"/>
        <v>0</v>
      </c>
      <c r="P21" s="28">
        <f t="shared" si="13"/>
        <v>0</v>
      </c>
      <c r="Q21" s="28">
        <f t="shared" si="14"/>
        <v>0</v>
      </c>
      <c r="R21" s="28">
        <f t="shared" si="15"/>
        <v>0</v>
      </c>
      <c r="S21" s="28">
        <f t="shared" si="16"/>
        <v>0</v>
      </c>
      <c r="T21" s="28">
        <f t="shared" si="17"/>
        <v>0</v>
      </c>
      <c r="U21" s="28">
        <f t="shared" si="18"/>
        <v>0</v>
      </c>
      <c r="V21" s="28">
        <f t="shared" si="19"/>
        <v>0</v>
      </c>
      <c r="W21" s="4">
        <f t="shared" si="20"/>
        <v>469948379.80741626</v>
      </c>
      <c r="X21" s="24">
        <f t="shared" si="21"/>
        <v>0</v>
      </c>
      <c r="Y21" s="27">
        <f t="shared" si="22"/>
        <v>20051620.19258374</v>
      </c>
      <c r="Z21" s="28">
        <f t="shared" si="23"/>
        <v>0</v>
      </c>
      <c r="AA21" s="28">
        <f t="shared" si="24"/>
        <v>2087782.0687192823</v>
      </c>
      <c r="AB21" s="28">
        <f t="shared" si="25"/>
        <v>2000000</v>
      </c>
      <c r="AC21" s="28">
        <f t="shared" si="26"/>
        <v>70000</v>
      </c>
      <c r="AD21" s="28">
        <f t="shared" si="27"/>
        <v>138240.73552834065</v>
      </c>
      <c r="AE21" s="28">
        <f t="shared" si="28"/>
        <v>0</v>
      </c>
      <c r="AF21" s="28">
        <f t="shared" si="29"/>
        <v>0</v>
      </c>
      <c r="AG21" s="28">
        <f t="shared" si="30"/>
        <v>0</v>
      </c>
      <c r="AH21" s="28">
        <f t="shared" si="31"/>
        <v>0</v>
      </c>
      <c r="AI21" s="28">
        <f t="shared" si="32"/>
        <v>0</v>
      </c>
      <c r="AJ21" s="28">
        <f t="shared" si="33"/>
        <v>0</v>
      </c>
      <c r="AK21" s="28">
        <f t="shared" si="34"/>
        <v>0</v>
      </c>
      <c r="AL21" s="28">
        <f t="shared" si="35"/>
        <v>0</v>
      </c>
      <c r="AM21" s="28">
        <f t="shared" si="36"/>
        <v>0</v>
      </c>
      <c r="AN21" s="28">
        <f t="shared" si="37"/>
        <v>0</v>
      </c>
      <c r="AO21" s="28">
        <f t="shared" si="38"/>
        <v>0</v>
      </c>
      <c r="AP21" s="28">
        <f t="shared" si="39"/>
        <v>0</v>
      </c>
      <c r="AQ21" s="4">
        <f t="shared" si="40"/>
        <v>22051620.19258374</v>
      </c>
      <c r="AR21" s="24">
        <f t="shared" si="41"/>
        <v>70000</v>
      </c>
      <c r="AS21" s="24">
        <f t="shared" si="42"/>
        <v>2226022.804247623</v>
      </c>
    </row>
    <row r="22" spans="2:45" ht="12.75">
      <c r="B22" s="56">
        <f t="shared" si="4"/>
        <v>493</v>
      </c>
      <c r="C22" s="23">
        <f t="shared" si="43"/>
        <v>493000000</v>
      </c>
      <c r="D22" s="24">
        <f t="shared" si="44"/>
        <v>2445689.5172643806</v>
      </c>
      <c r="E22" s="24">
        <f t="shared" si="45"/>
        <v>-145000</v>
      </c>
      <c r="F22" s="25">
        <f t="shared" si="46"/>
        <v>470903559.4411712</v>
      </c>
      <c r="G22" s="70">
        <f t="shared" si="47"/>
        <v>250000</v>
      </c>
      <c r="H22" s="6">
        <f t="shared" si="5"/>
        <v>0.035</v>
      </c>
      <c r="I22" s="26">
        <f t="shared" si="6"/>
        <v>-0.101059668683592</v>
      </c>
      <c r="J22" s="30">
        <f t="shared" si="7"/>
        <v>0.311330048929624</v>
      </c>
      <c r="K22" s="27">
        <f t="shared" si="8"/>
        <v>470903559.4411712</v>
      </c>
      <c r="L22" s="28">
        <f t="shared" si="9"/>
        <v>0</v>
      </c>
      <c r="M22" s="28">
        <f t="shared" si="10"/>
        <v>0</v>
      </c>
      <c r="N22" s="28">
        <f t="shared" si="11"/>
        <v>0</v>
      </c>
      <c r="O22" s="28">
        <f t="shared" si="12"/>
        <v>0</v>
      </c>
      <c r="P22" s="28">
        <f t="shared" si="13"/>
        <v>0</v>
      </c>
      <c r="Q22" s="28">
        <f t="shared" si="14"/>
        <v>0</v>
      </c>
      <c r="R22" s="28">
        <f t="shared" si="15"/>
        <v>0</v>
      </c>
      <c r="S22" s="28">
        <f t="shared" si="16"/>
        <v>0</v>
      </c>
      <c r="T22" s="28">
        <f t="shared" si="17"/>
        <v>0</v>
      </c>
      <c r="U22" s="28">
        <f t="shared" si="18"/>
        <v>0</v>
      </c>
      <c r="V22" s="28">
        <f t="shared" si="19"/>
        <v>0</v>
      </c>
      <c r="W22" s="4">
        <f t="shared" si="20"/>
        <v>470903559.4411712</v>
      </c>
      <c r="X22" s="24">
        <f t="shared" si="21"/>
        <v>0</v>
      </c>
      <c r="Y22" s="27">
        <f t="shared" si="22"/>
        <v>19096440.55882877</v>
      </c>
      <c r="Z22" s="28">
        <f t="shared" si="23"/>
        <v>0</v>
      </c>
      <c r="AA22" s="28">
        <f t="shared" si="24"/>
        <v>1988328.4139718695</v>
      </c>
      <c r="AB22" s="28">
        <f t="shared" si="25"/>
        <v>3000000</v>
      </c>
      <c r="AC22" s="28">
        <f t="shared" si="26"/>
        <v>105000.00000000001</v>
      </c>
      <c r="AD22" s="28">
        <f t="shared" si="27"/>
        <v>207361.103292511</v>
      </c>
      <c r="AE22" s="28">
        <f t="shared" si="28"/>
        <v>0</v>
      </c>
      <c r="AF22" s="28">
        <f t="shared" si="29"/>
        <v>0</v>
      </c>
      <c r="AG22" s="28">
        <f t="shared" si="30"/>
        <v>0</v>
      </c>
      <c r="AH22" s="28">
        <f t="shared" si="31"/>
        <v>0</v>
      </c>
      <c r="AI22" s="28">
        <f t="shared" si="32"/>
        <v>0</v>
      </c>
      <c r="AJ22" s="28">
        <f t="shared" si="33"/>
        <v>0</v>
      </c>
      <c r="AK22" s="28">
        <f t="shared" si="34"/>
        <v>0</v>
      </c>
      <c r="AL22" s="28">
        <f t="shared" si="35"/>
        <v>0</v>
      </c>
      <c r="AM22" s="28">
        <f t="shared" si="36"/>
        <v>0</v>
      </c>
      <c r="AN22" s="28">
        <f t="shared" si="37"/>
        <v>0</v>
      </c>
      <c r="AO22" s="28">
        <f t="shared" si="38"/>
        <v>0</v>
      </c>
      <c r="AP22" s="28">
        <f t="shared" si="39"/>
        <v>0</v>
      </c>
      <c r="AQ22" s="4">
        <f t="shared" si="40"/>
        <v>22096440.55882877</v>
      </c>
      <c r="AR22" s="24">
        <f t="shared" si="41"/>
        <v>105000.00000000001</v>
      </c>
      <c r="AS22" s="24">
        <f t="shared" si="42"/>
        <v>2195689.5172643806</v>
      </c>
    </row>
    <row r="23" spans="2:45" ht="12.75">
      <c r="B23" s="56">
        <f t="shared" si="4"/>
        <v>494</v>
      </c>
      <c r="C23" s="23">
        <f t="shared" si="43"/>
        <v>494000000</v>
      </c>
      <c r="D23" s="24">
        <f t="shared" si="44"/>
        <v>2415356.2302811504</v>
      </c>
      <c r="E23" s="24">
        <f t="shared" si="45"/>
        <v>-110000</v>
      </c>
      <c r="F23" s="25">
        <f t="shared" si="46"/>
        <v>471858739.0749261</v>
      </c>
      <c r="G23" s="70">
        <f t="shared" si="47"/>
        <v>250000</v>
      </c>
      <c r="H23" s="6">
        <f t="shared" si="5"/>
        <v>0.035</v>
      </c>
      <c r="I23" s="26">
        <f t="shared" si="6"/>
        <v>-0.101059668683592</v>
      </c>
      <c r="J23" s="30">
        <f t="shared" si="7"/>
        <v>0.311330048929624</v>
      </c>
      <c r="K23" s="27">
        <f t="shared" si="8"/>
        <v>471858739.0749261</v>
      </c>
      <c r="L23" s="28">
        <f t="shared" si="9"/>
        <v>0</v>
      </c>
      <c r="M23" s="28">
        <f t="shared" si="10"/>
        <v>0</v>
      </c>
      <c r="N23" s="28">
        <f t="shared" si="11"/>
        <v>0</v>
      </c>
      <c r="O23" s="28">
        <f t="shared" si="12"/>
        <v>0</v>
      </c>
      <c r="P23" s="28">
        <f t="shared" si="13"/>
        <v>0</v>
      </c>
      <c r="Q23" s="28">
        <f t="shared" si="14"/>
        <v>0</v>
      </c>
      <c r="R23" s="28">
        <f t="shared" si="15"/>
        <v>0</v>
      </c>
      <c r="S23" s="28">
        <f t="shared" si="16"/>
        <v>0</v>
      </c>
      <c r="T23" s="28">
        <f t="shared" si="17"/>
        <v>0</v>
      </c>
      <c r="U23" s="28">
        <f t="shared" si="18"/>
        <v>0</v>
      </c>
      <c r="V23" s="28">
        <f t="shared" si="19"/>
        <v>0</v>
      </c>
      <c r="W23" s="4">
        <f t="shared" si="20"/>
        <v>471858739.0749261</v>
      </c>
      <c r="X23" s="24">
        <f t="shared" si="21"/>
        <v>0</v>
      </c>
      <c r="Y23" s="27">
        <f t="shared" si="22"/>
        <v>18141260.92507392</v>
      </c>
      <c r="Z23" s="28">
        <f t="shared" si="23"/>
        <v>0</v>
      </c>
      <c r="AA23" s="28">
        <f t="shared" si="24"/>
        <v>1888874.759224469</v>
      </c>
      <c r="AB23" s="28">
        <f t="shared" si="25"/>
        <v>4000000</v>
      </c>
      <c r="AC23" s="28">
        <f t="shared" si="26"/>
        <v>140000</v>
      </c>
      <c r="AD23" s="28">
        <f t="shared" si="27"/>
        <v>276481.4710566813</v>
      </c>
      <c r="AE23" s="28">
        <f t="shared" si="28"/>
        <v>0</v>
      </c>
      <c r="AF23" s="28">
        <f t="shared" si="29"/>
        <v>0</v>
      </c>
      <c r="AG23" s="28">
        <f t="shared" si="30"/>
        <v>0</v>
      </c>
      <c r="AH23" s="28">
        <f t="shared" si="31"/>
        <v>0</v>
      </c>
      <c r="AI23" s="28">
        <f t="shared" si="32"/>
        <v>0</v>
      </c>
      <c r="AJ23" s="28">
        <f t="shared" si="33"/>
        <v>0</v>
      </c>
      <c r="AK23" s="28">
        <f t="shared" si="34"/>
        <v>0</v>
      </c>
      <c r="AL23" s="28">
        <f t="shared" si="35"/>
        <v>0</v>
      </c>
      <c r="AM23" s="28">
        <f t="shared" si="36"/>
        <v>0</v>
      </c>
      <c r="AN23" s="28">
        <f t="shared" si="37"/>
        <v>0</v>
      </c>
      <c r="AO23" s="28">
        <f t="shared" si="38"/>
        <v>0</v>
      </c>
      <c r="AP23" s="28">
        <f t="shared" si="39"/>
        <v>0</v>
      </c>
      <c r="AQ23" s="4">
        <f t="shared" si="40"/>
        <v>22141260.92507392</v>
      </c>
      <c r="AR23" s="24">
        <f t="shared" si="41"/>
        <v>140000</v>
      </c>
      <c r="AS23" s="24">
        <f t="shared" si="42"/>
        <v>2165356.2302811504</v>
      </c>
    </row>
    <row r="24" spans="2:45" ht="12.75">
      <c r="B24" s="56">
        <f t="shared" si="4"/>
        <v>495</v>
      </c>
      <c r="C24" s="23">
        <f t="shared" si="43"/>
        <v>495000000</v>
      </c>
      <c r="D24" s="24">
        <f t="shared" si="44"/>
        <v>2385022.943297914</v>
      </c>
      <c r="E24" s="24">
        <f t="shared" si="45"/>
        <v>-74999.99999999997</v>
      </c>
      <c r="F24" s="25">
        <f t="shared" si="46"/>
        <v>472813918.708681</v>
      </c>
      <c r="G24" s="70">
        <f t="shared" si="47"/>
        <v>250000</v>
      </c>
      <c r="H24" s="6">
        <f t="shared" si="5"/>
        <v>0.035</v>
      </c>
      <c r="I24" s="26">
        <f t="shared" si="6"/>
        <v>-0.101059668683592</v>
      </c>
      <c r="J24" s="30">
        <f t="shared" si="7"/>
        <v>0.311330048929624</v>
      </c>
      <c r="K24" s="27">
        <f t="shared" si="8"/>
        <v>472813918.708681</v>
      </c>
      <c r="L24" s="28">
        <f t="shared" si="9"/>
        <v>0</v>
      </c>
      <c r="M24" s="28">
        <f t="shared" si="10"/>
        <v>0</v>
      </c>
      <c r="N24" s="28">
        <f t="shared" si="11"/>
        <v>0</v>
      </c>
      <c r="O24" s="28">
        <f t="shared" si="12"/>
        <v>0</v>
      </c>
      <c r="P24" s="28">
        <f t="shared" si="13"/>
        <v>0</v>
      </c>
      <c r="Q24" s="28">
        <f t="shared" si="14"/>
        <v>0</v>
      </c>
      <c r="R24" s="28">
        <f t="shared" si="15"/>
        <v>0</v>
      </c>
      <c r="S24" s="28">
        <f t="shared" si="16"/>
        <v>0</v>
      </c>
      <c r="T24" s="28">
        <f t="shared" si="17"/>
        <v>0</v>
      </c>
      <c r="U24" s="28">
        <f t="shared" si="18"/>
        <v>0</v>
      </c>
      <c r="V24" s="28">
        <f t="shared" si="19"/>
        <v>0</v>
      </c>
      <c r="W24" s="4">
        <f t="shared" si="20"/>
        <v>472813918.708681</v>
      </c>
      <c r="X24" s="24">
        <f t="shared" si="21"/>
        <v>0</v>
      </c>
      <c r="Y24" s="27">
        <f t="shared" si="22"/>
        <v>17186081.291319013</v>
      </c>
      <c r="Z24" s="28">
        <f t="shared" si="23"/>
        <v>0</v>
      </c>
      <c r="AA24" s="28">
        <f t="shared" si="24"/>
        <v>1789421.1044770624</v>
      </c>
      <c r="AB24" s="28">
        <f t="shared" si="25"/>
        <v>5000000</v>
      </c>
      <c r="AC24" s="28">
        <f t="shared" si="26"/>
        <v>175000.00000000003</v>
      </c>
      <c r="AD24" s="28">
        <f t="shared" si="27"/>
        <v>345601.83882085164</v>
      </c>
      <c r="AE24" s="28">
        <f t="shared" si="28"/>
        <v>0</v>
      </c>
      <c r="AF24" s="28">
        <f t="shared" si="29"/>
        <v>0</v>
      </c>
      <c r="AG24" s="28">
        <f t="shared" si="30"/>
        <v>0</v>
      </c>
      <c r="AH24" s="28">
        <f t="shared" si="31"/>
        <v>0</v>
      </c>
      <c r="AI24" s="28">
        <f t="shared" si="32"/>
        <v>0</v>
      </c>
      <c r="AJ24" s="28">
        <f t="shared" si="33"/>
        <v>0</v>
      </c>
      <c r="AK24" s="28">
        <f t="shared" si="34"/>
        <v>0</v>
      </c>
      <c r="AL24" s="28">
        <f t="shared" si="35"/>
        <v>0</v>
      </c>
      <c r="AM24" s="28">
        <f t="shared" si="36"/>
        <v>0</v>
      </c>
      <c r="AN24" s="28">
        <f t="shared" si="37"/>
        <v>0</v>
      </c>
      <c r="AO24" s="28">
        <f t="shared" si="38"/>
        <v>0</v>
      </c>
      <c r="AP24" s="28">
        <f t="shared" si="39"/>
        <v>0</v>
      </c>
      <c r="AQ24" s="4">
        <f t="shared" si="40"/>
        <v>22186081.291319013</v>
      </c>
      <c r="AR24" s="24">
        <f t="shared" si="41"/>
        <v>175000.00000000003</v>
      </c>
      <c r="AS24" s="24">
        <f t="shared" si="42"/>
        <v>2135022.943297914</v>
      </c>
    </row>
    <row r="25" spans="2:45" ht="12.75">
      <c r="B25" s="56">
        <f t="shared" si="4"/>
        <v>496</v>
      </c>
      <c r="C25" s="23">
        <f t="shared" si="43"/>
        <v>496000000</v>
      </c>
      <c r="D25" s="24">
        <f t="shared" si="44"/>
        <v>2354689.656314678</v>
      </c>
      <c r="E25" s="24">
        <f t="shared" si="45"/>
        <v>-39999.99999999997</v>
      </c>
      <c r="F25" s="25">
        <f t="shared" si="46"/>
        <v>473769098.3424359</v>
      </c>
      <c r="G25" s="70">
        <f t="shared" si="47"/>
        <v>250000</v>
      </c>
      <c r="H25" s="6">
        <f t="shared" si="5"/>
        <v>0.035</v>
      </c>
      <c r="I25" s="26">
        <f t="shared" si="6"/>
        <v>-0.101059668683592</v>
      </c>
      <c r="J25" s="30">
        <f t="shared" si="7"/>
        <v>0.311330048929624</v>
      </c>
      <c r="K25" s="27">
        <f t="shared" si="8"/>
        <v>473769098.3424359</v>
      </c>
      <c r="L25" s="28">
        <f t="shared" si="9"/>
        <v>0</v>
      </c>
      <c r="M25" s="28">
        <f t="shared" si="10"/>
        <v>0</v>
      </c>
      <c r="N25" s="28">
        <f t="shared" si="11"/>
        <v>0</v>
      </c>
      <c r="O25" s="28">
        <f t="shared" si="12"/>
        <v>0</v>
      </c>
      <c r="P25" s="28">
        <f t="shared" si="13"/>
        <v>0</v>
      </c>
      <c r="Q25" s="28">
        <f t="shared" si="14"/>
        <v>0</v>
      </c>
      <c r="R25" s="28">
        <f t="shared" si="15"/>
        <v>0</v>
      </c>
      <c r="S25" s="28">
        <f t="shared" si="16"/>
        <v>0</v>
      </c>
      <c r="T25" s="28">
        <f t="shared" si="17"/>
        <v>0</v>
      </c>
      <c r="U25" s="28">
        <f t="shared" si="18"/>
        <v>0</v>
      </c>
      <c r="V25" s="28">
        <f t="shared" si="19"/>
        <v>0</v>
      </c>
      <c r="W25" s="4">
        <f t="shared" si="20"/>
        <v>473769098.3424359</v>
      </c>
      <c r="X25" s="24">
        <f t="shared" si="21"/>
        <v>0</v>
      </c>
      <c r="Y25" s="27">
        <f t="shared" si="22"/>
        <v>16230901.657564104</v>
      </c>
      <c r="Z25" s="28">
        <f t="shared" si="23"/>
        <v>0</v>
      </c>
      <c r="AA25" s="28">
        <f t="shared" si="24"/>
        <v>1689967.4497296559</v>
      </c>
      <c r="AB25" s="28">
        <f t="shared" si="25"/>
        <v>6000000</v>
      </c>
      <c r="AC25" s="28">
        <f t="shared" si="26"/>
        <v>210000.00000000003</v>
      </c>
      <c r="AD25" s="28">
        <f t="shared" si="27"/>
        <v>414722.206585022</v>
      </c>
      <c r="AE25" s="28">
        <f t="shared" si="28"/>
        <v>0</v>
      </c>
      <c r="AF25" s="28">
        <f t="shared" si="29"/>
        <v>0</v>
      </c>
      <c r="AG25" s="28">
        <f t="shared" si="30"/>
        <v>0</v>
      </c>
      <c r="AH25" s="28">
        <f t="shared" si="31"/>
        <v>0</v>
      </c>
      <c r="AI25" s="28">
        <f t="shared" si="32"/>
        <v>0</v>
      </c>
      <c r="AJ25" s="28">
        <f t="shared" si="33"/>
        <v>0</v>
      </c>
      <c r="AK25" s="28">
        <f t="shared" si="34"/>
        <v>0</v>
      </c>
      <c r="AL25" s="28">
        <f t="shared" si="35"/>
        <v>0</v>
      </c>
      <c r="AM25" s="28">
        <f t="shared" si="36"/>
        <v>0</v>
      </c>
      <c r="AN25" s="28">
        <f t="shared" si="37"/>
        <v>0</v>
      </c>
      <c r="AO25" s="28">
        <f t="shared" si="38"/>
        <v>0</v>
      </c>
      <c r="AP25" s="28">
        <f t="shared" si="39"/>
        <v>0</v>
      </c>
      <c r="AQ25" s="4">
        <f t="shared" si="40"/>
        <v>22230901.657564104</v>
      </c>
      <c r="AR25" s="24">
        <f t="shared" si="41"/>
        <v>210000.00000000003</v>
      </c>
      <c r="AS25" s="24">
        <f t="shared" si="42"/>
        <v>2104689.656314678</v>
      </c>
    </row>
    <row r="26" spans="2:45" ht="12.75">
      <c r="B26" s="56">
        <f t="shared" si="4"/>
        <v>497</v>
      </c>
      <c r="C26" s="23">
        <f t="shared" si="43"/>
        <v>497000000</v>
      </c>
      <c r="D26" s="24">
        <f t="shared" si="44"/>
        <v>2324356.3693314353</v>
      </c>
      <c r="E26" s="24">
        <f t="shared" si="45"/>
        <v>-4999.999999999971</v>
      </c>
      <c r="F26" s="25">
        <f t="shared" si="46"/>
        <v>474724277.97619087</v>
      </c>
      <c r="G26" s="70">
        <f t="shared" si="47"/>
        <v>250000</v>
      </c>
      <c r="H26" s="6">
        <f t="shared" si="5"/>
        <v>0.035</v>
      </c>
      <c r="I26" s="26">
        <f t="shared" si="6"/>
        <v>-0.101059668683592</v>
      </c>
      <c r="J26" s="30">
        <f t="shared" si="7"/>
        <v>0.311330048929624</v>
      </c>
      <c r="K26" s="27">
        <f t="shared" si="8"/>
        <v>474724277.97619087</v>
      </c>
      <c r="L26" s="28">
        <f t="shared" si="9"/>
        <v>0</v>
      </c>
      <c r="M26" s="28">
        <f t="shared" si="10"/>
        <v>0</v>
      </c>
      <c r="N26" s="28">
        <f t="shared" si="11"/>
        <v>0</v>
      </c>
      <c r="O26" s="28">
        <f t="shared" si="12"/>
        <v>0</v>
      </c>
      <c r="P26" s="28">
        <f t="shared" si="13"/>
        <v>0</v>
      </c>
      <c r="Q26" s="28">
        <f t="shared" si="14"/>
        <v>0</v>
      </c>
      <c r="R26" s="28">
        <f t="shared" si="15"/>
        <v>0</v>
      </c>
      <c r="S26" s="28">
        <f t="shared" si="16"/>
        <v>0</v>
      </c>
      <c r="T26" s="28">
        <f t="shared" si="17"/>
        <v>0</v>
      </c>
      <c r="U26" s="28">
        <f t="shared" si="18"/>
        <v>0</v>
      </c>
      <c r="V26" s="28">
        <f t="shared" si="19"/>
        <v>0</v>
      </c>
      <c r="W26" s="4">
        <f t="shared" si="20"/>
        <v>474724277.97619087</v>
      </c>
      <c r="X26" s="24">
        <f t="shared" si="21"/>
        <v>0</v>
      </c>
      <c r="Y26" s="27">
        <f t="shared" si="22"/>
        <v>15275722.023809135</v>
      </c>
      <c r="Z26" s="28">
        <f t="shared" si="23"/>
        <v>0</v>
      </c>
      <c r="AA26" s="28">
        <f t="shared" si="24"/>
        <v>1590513.7949822429</v>
      </c>
      <c r="AB26" s="28">
        <f t="shared" si="25"/>
        <v>7000000</v>
      </c>
      <c r="AC26" s="28">
        <f t="shared" si="26"/>
        <v>245000.00000000003</v>
      </c>
      <c r="AD26" s="28">
        <f t="shared" si="27"/>
        <v>483842.57434919226</v>
      </c>
      <c r="AE26" s="28">
        <f t="shared" si="28"/>
        <v>0</v>
      </c>
      <c r="AF26" s="28">
        <f t="shared" si="29"/>
        <v>0</v>
      </c>
      <c r="AG26" s="28">
        <f t="shared" si="30"/>
        <v>0</v>
      </c>
      <c r="AH26" s="28">
        <f t="shared" si="31"/>
        <v>0</v>
      </c>
      <c r="AI26" s="28">
        <f t="shared" si="32"/>
        <v>0</v>
      </c>
      <c r="AJ26" s="28">
        <f t="shared" si="33"/>
        <v>0</v>
      </c>
      <c r="AK26" s="28">
        <f t="shared" si="34"/>
        <v>0</v>
      </c>
      <c r="AL26" s="28">
        <f t="shared" si="35"/>
        <v>0</v>
      </c>
      <c r="AM26" s="28">
        <f t="shared" si="36"/>
        <v>0</v>
      </c>
      <c r="AN26" s="28">
        <f t="shared" si="37"/>
        <v>0</v>
      </c>
      <c r="AO26" s="28">
        <f t="shared" si="38"/>
        <v>0</v>
      </c>
      <c r="AP26" s="28">
        <f t="shared" si="39"/>
        <v>0</v>
      </c>
      <c r="AQ26" s="4">
        <f t="shared" si="40"/>
        <v>22275722.023809135</v>
      </c>
      <c r="AR26" s="24">
        <f t="shared" si="41"/>
        <v>245000.00000000003</v>
      </c>
      <c r="AS26" s="24">
        <f t="shared" si="42"/>
        <v>2074356.369331435</v>
      </c>
    </row>
    <row r="27" spans="2:45" ht="12.75">
      <c r="B27" s="56">
        <f t="shared" si="4"/>
        <v>498</v>
      </c>
      <c r="C27" s="23">
        <f t="shared" si="43"/>
        <v>498000000</v>
      </c>
      <c r="D27" s="24">
        <f t="shared" si="44"/>
        <v>2294023.082348205</v>
      </c>
      <c r="E27" s="24">
        <f t="shared" si="45"/>
        <v>30000</v>
      </c>
      <c r="F27" s="25">
        <f t="shared" si="46"/>
        <v>475679457.6099457</v>
      </c>
      <c r="G27" s="70">
        <f t="shared" si="47"/>
        <v>250000</v>
      </c>
      <c r="H27" s="6">
        <f t="shared" si="5"/>
        <v>0.035</v>
      </c>
      <c r="I27" s="26">
        <f t="shared" si="6"/>
        <v>-0.101059668683592</v>
      </c>
      <c r="J27" s="30">
        <f t="shared" si="7"/>
        <v>0.311330048929624</v>
      </c>
      <c r="K27" s="27">
        <f t="shared" si="8"/>
        <v>475679457.6099457</v>
      </c>
      <c r="L27" s="28">
        <f t="shared" si="9"/>
        <v>0</v>
      </c>
      <c r="M27" s="28">
        <f t="shared" si="10"/>
        <v>0</v>
      </c>
      <c r="N27" s="28">
        <f t="shared" si="11"/>
        <v>0</v>
      </c>
      <c r="O27" s="28">
        <f t="shared" si="12"/>
        <v>0</v>
      </c>
      <c r="P27" s="28">
        <f t="shared" si="13"/>
        <v>0</v>
      </c>
      <c r="Q27" s="28">
        <f t="shared" si="14"/>
        <v>0</v>
      </c>
      <c r="R27" s="28">
        <f t="shared" si="15"/>
        <v>0</v>
      </c>
      <c r="S27" s="28">
        <f t="shared" si="16"/>
        <v>0</v>
      </c>
      <c r="T27" s="28">
        <f t="shared" si="17"/>
        <v>0</v>
      </c>
      <c r="U27" s="28">
        <f t="shared" si="18"/>
        <v>0</v>
      </c>
      <c r="V27" s="28">
        <f t="shared" si="19"/>
        <v>0</v>
      </c>
      <c r="W27" s="4">
        <f t="shared" si="20"/>
        <v>475679457.6099457</v>
      </c>
      <c r="X27" s="24">
        <f t="shared" si="21"/>
        <v>0</v>
      </c>
      <c r="Y27" s="27">
        <f t="shared" si="22"/>
        <v>14320542.390054286</v>
      </c>
      <c r="Z27" s="28">
        <f t="shared" si="23"/>
        <v>0</v>
      </c>
      <c r="AA27" s="28">
        <f t="shared" si="24"/>
        <v>1491060.1402348427</v>
      </c>
      <c r="AB27" s="28">
        <f t="shared" si="25"/>
        <v>8000000</v>
      </c>
      <c r="AC27" s="28">
        <f t="shared" si="26"/>
        <v>280000</v>
      </c>
      <c r="AD27" s="28">
        <f t="shared" si="27"/>
        <v>552962.9421133626</v>
      </c>
      <c r="AE27" s="28">
        <f t="shared" si="28"/>
        <v>0</v>
      </c>
      <c r="AF27" s="28">
        <f t="shared" si="29"/>
        <v>0</v>
      </c>
      <c r="AG27" s="28">
        <f t="shared" si="30"/>
        <v>0</v>
      </c>
      <c r="AH27" s="28">
        <f t="shared" si="31"/>
        <v>0</v>
      </c>
      <c r="AI27" s="28">
        <f t="shared" si="32"/>
        <v>0</v>
      </c>
      <c r="AJ27" s="28">
        <f t="shared" si="33"/>
        <v>0</v>
      </c>
      <c r="AK27" s="28">
        <f t="shared" si="34"/>
        <v>0</v>
      </c>
      <c r="AL27" s="28">
        <f t="shared" si="35"/>
        <v>0</v>
      </c>
      <c r="AM27" s="28">
        <f t="shared" si="36"/>
        <v>0</v>
      </c>
      <c r="AN27" s="28">
        <f t="shared" si="37"/>
        <v>0</v>
      </c>
      <c r="AO27" s="28">
        <f t="shared" si="38"/>
        <v>0</v>
      </c>
      <c r="AP27" s="28">
        <f t="shared" si="39"/>
        <v>0</v>
      </c>
      <c r="AQ27" s="4">
        <f t="shared" si="40"/>
        <v>22320542.390054286</v>
      </c>
      <c r="AR27" s="24">
        <f t="shared" si="41"/>
        <v>280000</v>
      </c>
      <c r="AS27" s="24">
        <f t="shared" si="42"/>
        <v>2044023.0823482051</v>
      </c>
    </row>
    <row r="28" spans="2:45" ht="12.75">
      <c r="B28" s="72">
        <f t="shared" si="4"/>
        <v>499</v>
      </c>
      <c r="C28" s="68">
        <f t="shared" si="43"/>
        <v>499000000</v>
      </c>
      <c r="D28" s="69">
        <f t="shared" si="44"/>
        <v>2263689.795364969</v>
      </c>
      <c r="E28" s="69">
        <f t="shared" si="45"/>
        <v>65000.00000000006</v>
      </c>
      <c r="F28" s="25">
        <f t="shared" si="46"/>
        <v>476634637.2437006</v>
      </c>
      <c r="G28" s="71">
        <f t="shared" si="47"/>
        <v>250000</v>
      </c>
      <c r="H28" s="6">
        <f t="shared" si="5"/>
        <v>0.035</v>
      </c>
      <c r="I28" s="26">
        <f t="shared" si="6"/>
        <v>-0.101059668683592</v>
      </c>
      <c r="J28" s="30">
        <f t="shared" si="7"/>
        <v>0.311330048929624</v>
      </c>
      <c r="K28" s="27">
        <f t="shared" si="8"/>
        <v>476634637.2437006</v>
      </c>
      <c r="L28" s="28">
        <f t="shared" si="9"/>
        <v>0</v>
      </c>
      <c r="M28" s="28">
        <f t="shared" si="10"/>
        <v>0</v>
      </c>
      <c r="N28" s="28">
        <f t="shared" si="11"/>
        <v>0</v>
      </c>
      <c r="O28" s="28">
        <f t="shared" si="12"/>
        <v>0</v>
      </c>
      <c r="P28" s="28">
        <f t="shared" si="13"/>
        <v>0</v>
      </c>
      <c r="Q28" s="28">
        <f t="shared" si="14"/>
        <v>0</v>
      </c>
      <c r="R28" s="28">
        <f t="shared" si="15"/>
        <v>0</v>
      </c>
      <c r="S28" s="28">
        <f t="shared" si="16"/>
        <v>0</v>
      </c>
      <c r="T28" s="28">
        <f t="shared" si="17"/>
        <v>0</v>
      </c>
      <c r="U28" s="28">
        <f t="shared" si="18"/>
        <v>0</v>
      </c>
      <c r="V28" s="28">
        <f t="shared" si="19"/>
        <v>0</v>
      </c>
      <c r="W28" s="4">
        <f t="shared" si="20"/>
        <v>476634637.2437006</v>
      </c>
      <c r="X28" s="24">
        <f t="shared" si="21"/>
        <v>0</v>
      </c>
      <c r="Y28" s="27">
        <f t="shared" si="22"/>
        <v>13365362.756299376</v>
      </c>
      <c r="Z28" s="28">
        <f t="shared" si="23"/>
        <v>0</v>
      </c>
      <c r="AA28" s="28">
        <f t="shared" si="24"/>
        <v>1391606.485487436</v>
      </c>
      <c r="AB28" s="28">
        <f t="shared" si="25"/>
        <v>9000000</v>
      </c>
      <c r="AC28" s="28">
        <f t="shared" si="26"/>
        <v>315000.00000000006</v>
      </c>
      <c r="AD28" s="28">
        <f t="shared" si="27"/>
        <v>622083.3098775329</v>
      </c>
      <c r="AE28" s="28">
        <f t="shared" si="28"/>
        <v>0</v>
      </c>
      <c r="AF28" s="28">
        <f t="shared" si="29"/>
        <v>0</v>
      </c>
      <c r="AG28" s="28">
        <f t="shared" si="30"/>
        <v>0</v>
      </c>
      <c r="AH28" s="28">
        <f t="shared" si="31"/>
        <v>0</v>
      </c>
      <c r="AI28" s="28">
        <f t="shared" si="32"/>
        <v>0</v>
      </c>
      <c r="AJ28" s="28">
        <f t="shared" si="33"/>
        <v>0</v>
      </c>
      <c r="AK28" s="28">
        <f t="shared" si="34"/>
        <v>0</v>
      </c>
      <c r="AL28" s="28">
        <f t="shared" si="35"/>
        <v>0</v>
      </c>
      <c r="AM28" s="28">
        <f t="shared" si="36"/>
        <v>0</v>
      </c>
      <c r="AN28" s="28">
        <f t="shared" si="37"/>
        <v>0</v>
      </c>
      <c r="AO28" s="28">
        <f t="shared" si="38"/>
        <v>0</v>
      </c>
      <c r="AP28" s="28">
        <f t="shared" si="39"/>
        <v>0</v>
      </c>
      <c r="AQ28" s="4">
        <f t="shared" si="40"/>
        <v>22365362.756299376</v>
      </c>
      <c r="AR28" s="24">
        <f t="shared" si="41"/>
        <v>315000.00000000006</v>
      </c>
      <c r="AS28" s="24">
        <f t="shared" si="42"/>
        <v>2013689.795364969</v>
      </c>
    </row>
    <row r="29" spans="2:45" ht="12.75">
      <c r="B29" s="56">
        <f t="shared" si="4"/>
        <v>500</v>
      </c>
      <c r="C29" s="23">
        <f t="shared" si="43"/>
        <v>500000000</v>
      </c>
      <c r="D29" s="24">
        <f t="shared" si="44"/>
        <v>1983356.5083817265</v>
      </c>
      <c r="E29" s="24">
        <f t="shared" si="45"/>
        <v>350000.00000000006</v>
      </c>
      <c r="F29" s="25">
        <f t="shared" si="46"/>
        <v>477589816.8774556</v>
      </c>
      <c r="G29" s="70">
        <f t="shared" si="47"/>
        <v>0</v>
      </c>
      <c r="H29" s="6">
        <f t="shared" si="5"/>
        <v>0.035</v>
      </c>
      <c r="I29" s="26">
        <f t="shared" si="6"/>
        <v>-0.101059668683592</v>
      </c>
      <c r="J29" s="30">
        <f t="shared" si="7"/>
        <v>0.311330048929624</v>
      </c>
      <c r="K29" s="27">
        <f t="shared" si="8"/>
        <v>477589816.8774556</v>
      </c>
      <c r="L29" s="28">
        <f t="shared" si="9"/>
        <v>0</v>
      </c>
      <c r="M29" s="28">
        <f t="shared" si="10"/>
        <v>0</v>
      </c>
      <c r="N29" s="28">
        <f t="shared" si="11"/>
        <v>0</v>
      </c>
      <c r="O29" s="28">
        <f t="shared" si="12"/>
        <v>0</v>
      </c>
      <c r="P29" s="28">
        <f t="shared" si="13"/>
        <v>0</v>
      </c>
      <c r="Q29" s="28">
        <f t="shared" si="14"/>
        <v>0</v>
      </c>
      <c r="R29" s="28">
        <f t="shared" si="15"/>
        <v>0</v>
      </c>
      <c r="S29" s="28">
        <f t="shared" si="16"/>
        <v>0</v>
      </c>
      <c r="T29" s="28">
        <f t="shared" si="17"/>
        <v>0</v>
      </c>
      <c r="U29" s="28">
        <f t="shared" si="18"/>
        <v>0</v>
      </c>
      <c r="V29" s="28">
        <f t="shared" si="19"/>
        <v>0</v>
      </c>
      <c r="W29" s="4">
        <f t="shared" si="20"/>
        <v>477589816.8774556</v>
      </c>
      <c r="X29" s="24">
        <f t="shared" si="21"/>
        <v>0</v>
      </c>
      <c r="Y29" s="27">
        <f t="shared" si="22"/>
        <v>12410183.122544408</v>
      </c>
      <c r="Z29" s="28">
        <f t="shared" si="23"/>
        <v>0</v>
      </c>
      <c r="AA29" s="28">
        <f t="shared" si="24"/>
        <v>1292152.8307400232</v>
      </c>
      <c r="AB29" s="28">
        <f t="shared" si="25"/>
        <v>10000000</v>
      </c>
      <c r="AC29" s="28">
        <f t="shared" si="26"/>
        <v>350000.00000000006</v>
      </c>
      <c r="AD29" s="28">
        <f t="shared" si="27"/>
        <v>691203.6776417033</v>
      </c>
      <c r="AE29" s="28">
        <f t="shared" si="28"/>
        <v>0</v>
      </c>
      <c r="AF29" s="28">
        <f t="shared" si="29"/>
        <v>0</v>
      </c>
      <c r="AG29" s="28">
        <f t="shared" si="30"/>
        <v>0</v>
      </c>
      <c r="AH29" s="28">
        <f t="shared" si="31"/>
        <v>0</v>
      </c>
      <c r="AI29" s="28">
        <f t="shared" si="32"/>
        <v>0</v>
      </c>
      <c r="AJ29" s="28">
        <f t="shared" si="33"/>
        <v>0</v>
      </c>
      <c r="AK29" s="28">
        <f t="shared" si="34"/>
        <v>0</v>
      </c>
      <c r="AL29" s="28">
        <f t="shared" si="35"/>
        <v>0</v>
      </c>
      <c r="AM29" s="28">
        <f t="shared" si="36"/>
        <v>0</v>
      </c>
      <c r="AN29" s="28">
        <f t="shared" si="37"/>
        <v>0</v>
      </c>
      <c r="AO29" s="28">
        <f t="shared" si="38"/>
        <v>0</v>
      </c>
      <c r="AP29" s="28">
        <f t="shared" si="39"/>
        <v>0</v>
      </c>
      <c r="AQ29" s="4">
        <f t="shared" si="40"/>
        <v>22410183.122544408</v>
      </c>
      <c r="AR29" s="24">
        <f t="shared" si="41"/>
        <v>350000.00000000006</v>
      </c>
      <c r="AS29" s="24">
        <f t="shared" si="42"/>
        <v>1983356.5083817265</v>
      </c>
    </row>
    <row r="30" spans="2:45" ht="12.75">
      <c r="B30" s="56">
        <f t="shared" si="4"/>
        <v>501</v>
      </c>
      <c r="C30" s="23">
        <f t="shared" si="43"/>
        <v>501000000</v>
      </c>
      <c r="D30" s="24">
        <f t="shared" si="44"/>
        <v>1953023.22139849</v>
      </c>
      <c r="E30" s="24">
        <f t="shared" si="45"/>
        <v>385000.00000000006</v>
      </c>
      <c r="F30" s="25">
        <f t="shared" si="46"/>
        <v>478544996.5112105</v>
      </c>
      <c r="G30" s="70">
        <f t="shared" si="47"/>
        <v>0</v>
      </c>
      <c r="H30" s="6">
        <f t="shared" si="5"/>
        <v>0.035</v>
      </c>
      <c r="I30" s="26">
        <f t="shared" si="6"/>
        <v>-0.101059668683592</v>
      </c>
      <c r="J30" s="30">
        <f t="shared" si="7"/>
        <v>0.311330048929624</v>
      </c>
      <c r="K30" s="27">
        <f t="shared" si="8"/>
        <v>478544996.5112105</v>
      </c>
      <c r="L30" s="28">
        <f t="shared" si="9"/>
        <v>0</v>
      </c>
      <c r="M30" s="28">
        <f t="shared" si="10"/>
        <v>0</v>
      </c>
      <c r="N30" s="28">
        <f t="shared" si="11"/>
        <v>0</v>
      </c>
      <c r="O30" s="28">
        <f t="shared" si="12"/>
        <v>0</v>
      </c>
      <c r="P30" s="28">
        <f t="shared" si="13"/>
        <v>0</v>
      </c>
      <c r="Q30" s="28">
        <f t="shared" si="14"/>
        <v>0</v>
      </c>
      <c r="R30" s="28">
        <f t="shared" si="15"/>
        <v>0</v>
      </c>
      <c r="S30" s="28">
        <f t="shared" si="16"/>
        <v>0</v>
      </c>
      <c r="T30" s="28">
        <f t="shared" si="17"/>
        <v>0</v>
      </c>
      <c r="U30" s="28">
        <f t="shared" si="18"/>
        <v>0</v>
      </c>
      <c r="V30" s="28">
        <f t="shared" si="19"/>
        <v>0</v>
      </c>
      <c r="W30" s="4">
        <f t="shared" si="20"/>
        <v>478544996.5112105</v>
      </c>
      <c r="X30" s="24">
        <f t="shared" si="21"/>
        <v>0</v>
      </c>
      <c r="Y30" s="27">
        <f t="shared" si="22"/>
        <v>11455003.488789499</v>
      </c>
      <c r="Z30" s="28">
        <f t="shared" si="23"/>
        <v>0</v>
      </c>
      <c r="AA30" s="28">
        <f t="shared" si="24"/>
        <v>1192699.1759926165</v>
      </c>
      <c r="AB30" s="28">
        <f t="shared" si="25"/>
        <v>11000000</v>
      </c>
      <c r="AC30" s="28">
        <f t="shared" si="26"/>
        <v>385000.00000000006</v>
      </c>
      <c r="AD30" s="28">
        <f t="shared" si="27"/>
        <v>760324.0454058736</v>
      </c>
      <c r="AE30" s="28">
        <f t="shared" si="28"/>
        <v>0</v>
      </c>
      <c r="AF30" s="28">
        <f t="shared" si="29"/>
        <v>0</v>
      </c>
      <c r="AG30" s="28">
        <f t="shared" si="30"/>
        <v>0</v>
      </c>
      <c r="AH30" s="28">
        <f t="shared" si="31"/>
        <v>0</v>
      </c>
      <c r="AI30" s="28">
        <f t="shared" si="32"/>
        <v>0</v>
      </c>
      <c r="AJ30" s="28">
        <f t="shared" si="33"/>
        <v>0</v>
      </c>
      <c r="AK30" s="28">
        <f t="shared" si="34"/>
        <v>0</v>
      </c>
      <c r="AL30" s="28">
        <f t="shared" si="35"/>
        <v>0</v>
      </c>
      <c r="AM30" s="28">
        <f t="shared" si="36"/>
        <v>0</v>
      </c>
      <c r="AN30" s="28">
        <f t="shared" si="37"/>
        <v>0</v>
      </c>
      <c r="AO30" s="28">
        <f t="shared" si="38"/>
        <v>0</v>
      </c>
      <c r="AP30" s="28">
        <f t="shared" si="39"/>
        <v>0</v>
      </c>
      <c r="AQ30" s="4">
        <f t="shared" si="40"/>
        <v>22455003.4887895</v>
      </c>
      <c r="AR30" s="24">
        <f t="shared" si="41"/>
        <v>385000.00000000006</v>
      </c>
      <c r="AS30" s="24">
        <f t="shared" si="42"/>
        <v>1953023.22139849</v>
      </c>
    </row>
    <row r="31" spans="2:45" ht="12.75">
      <c r="B31" s="56">
        <f t="shared" si="4"/>
        <v>502</v>
      </c>
      <c r="C31" s="23">
        <f t="shared" si="43"/>
        <v>502000000</v>
      </c>
      <c r="D31" s="24">
        <f t="shared" si="44"/>
        <v>1922689.9344152538</v>
      </c>
      <c r="E31" s="24">
        <f t="shared" si="45"/>
        <v>420000.00000000006</v>
      </c>
      <c r="F31" s="25">
        <f t="shared" si="46"/>
        <v>479500176.1449654</v>
      </c>
      <c r="G31" s="70">
        <f t="shared" si="47"/>
        <v>0</v>
      </c>
      <c r="H31" s="6">
        <f t="shared" si="5"/>
        <v>0.035</v>
      </c>
      <c r="I31" s="26">
        <f t="shared" si="6"/>
        <v>-0.101059668683592</v>
      </c>
      <c r="J31" s="30">
        <f t="shared" si="7"/>
        <v>0.311330048929624</v>
      </c>
      <c r="K31" s="27">
        <f t="shared" si="8"/>
        <v>479500176.1449654</v>
      </c>
      <c r="L31" s="28">
        <f t="shared" si="9"/>
        <v>0</v>
      </c>
      <c r="M31" s="28">
        <f t="shared" si="10"/>
        <v>0</v>
      </c>
      <c r="N31" s="28">
        <f t="shared" si="11"/>
        <v>0</v>
      </c>
      <c r="O31" s="28">
        <f t="shared" si="12"/>
        <v>0</v>
      </c>
      <c r="P31" s="28">
        <f t="shared" si="13"/>
        <v>0</v>
      </c>
      <c r="Q31" s="28">
        <f t="shared" si="14"/>
        <v>0</v>
      </c>
      <c r="R31" s="28">
        <f t="shared" si="15"/>
        <v>0</v>
      </c>
      <c r="S31" s="28">
        <f t="shared" si="16"/>
        <v>0</v>
      </c>
      <c r="T31" s="28">
        <f t="shared" si="17"/>
        <v>0</v>
      </c>
      <c r="U31" s="28">
        <f t="shared" si="18"/>
        <v>0</v>
      </c>
      <c r="V31" s="28">
        <f t="shared" si="19"/>
        <v>0</v>
      </c>
      <c r="W31" s="4">
        <f t="shared" si="20"/>
        <v>479500176.1449654</v>
      </c>
      <c r="X31" s="24">
        <f t="shared" si="21"/>
        <v>0</v>
      </c>
      <c r="Y31" s="27">
        <f t="shared" si="22"/>
        <v>10499823.85503459</v>
      </c>
      <c r="Z31" s="28">
        <f t="shared" si="23"/>
        <v>0</v>
      </c>
      <c r="AA31" s="28">
        <f t="shared" si="24"/>
        <v>1093245.5212452097</v>
      </c>
      <c r="AB31" s="28">
        <f t="shared" si="25"/>
        <v>12000000</v>
      </c>
      <c r="AC31" s="28">
        <f t="shared" si="26"/>
        <v>420000.00000000006</v>
      </c>
      <c r="AD31" s="28">
        <f t="shared" si="27"/>
        <v>829444.413170044</v>
      </c>
      <c r="AE31" s="28">
        <f t="shared" si="28"/>
        <v>0</v>
      </c>
      <c r="AF31" s="28">
        <f t="shared" si="29"/>
        <v>0</v>
      </c>
      <c r="AG31" s="28">
        <f t="shared" si="30"/>
        <v>0</v>
      </c>
      <c r="AH31" s="28">
        <f t="shared" si="31"/>
        <v>0</v>
      </c>
      <c r="AI31" s="28">
        <f t="shared" si="32"/>
        <v>0</v>
      </c>
      <c r="AJ31" s="28">
        <f t="shared" si="33"/>
        <v>0</v>
      </c>
      <c r="AK31" s="28">
        <f t="shared" si="34"/>
        <v>0</v>
      </c>
      <c r="AL31" s="28">
        <f t="shared" si="35"/>
        <v>0</v>
      </c>
      <c r="AM31" s="28">
        <f t="shared" si="36"/>
        <v>0</v>
      </c>
      <c r="AN31" s="28">
        <f t="shared" si="37"/>
        <v>0</v>
      </c>
      <c r="AO31" s="28">
        <f t="shared" si="38"/>
        <v>0</v>
      </c>
      <c r="AP31" s="28">
        <f t="shared" si="39"/>
        <v>0</v>
      </c>
      <c r="AQ31" s="4">
        <f t="shared" si="40"/>
        <v>22499823.85503459</v>
      </c>
      <c r="AR31" s="24">
        <f t="shared" si="41"/>
        <v>420000.00000000006</v>
      </c>
      <c r="AS31" s="24">
        <f t="shared" si="42"/>
        <v>1922689.9344152538</v>
      </c>
    </row>
    <row r="32" spans="2:45" ht="12.75">
      <c r="B32" s="56">
        <f t="shared" si="4"/>
        <v>503</v>
      </c>
      <c r="C32" s="23">
        <f t="shared" si="43"/>
        <v>503000000</v>
      </c>
      <c r="D32" s="24">
        <f t="shared" si="44"/>
        <v>1892356.6474320237</v>
      </c>
      <c r="E32" s="24">
        <f t="shared" si="45"/>
        <v>455000.00000000006</v>
      </c>
      <c r="F32" s="25">
        <f t="shared" si="46"/>
        <v>480455355.77872026</v>
      </c>
      <c r="G32" s="70">
        <f t="shared" si="47"/>
        <v>0</v>
      </c>
      <c r="H32" s="6">
        <f t="shared" si="5"/>
        <v>0.035</v>
      </c>
      <c r="I32" s="26">
        <f t="shared" si="6"/>
        <v>-0.101059668683592</v>
      </c>
      <c r="J32" s="30">
        <f t="shared" si="7"/>
        <v>0.311330048929624</v>
      </c>
      <c r="K32" s="27">
        <f t="shared" si="8"/>
        <v>480455355.77872026</v>
      </c>
      <c r="L32" s="28">
        <f t="shared" si="9"/>
        <v>0</v>
      </c>
      <c r="M32" s="28">
        <f t="shared" si="10"/>
        <v>0</v>
      </c>
      <c r="N32" s="28">
        <f t="shared" si="11"/>
        <v>0</v>
      </c>
      <c r="O32" s="28">
        <f t="shared" si="12"/>
        <v>0</v>
      </c>
      <c r="P32" s="28">
        <f t="shared" si="13"/>
        <v>0</v>
      </c>
      <c r="Q32" s="28">
        <f t="shared" si="14"/>
        <v>0</v>
      </c>
      <c r="R32" s="28">
        <f t="shared" si="15"/>
        <v>0</v>
      </c>
      <c r="S32" s="28">
        <f t="shared" si="16"/>
        <v>0</v>
      </c>
      <c r="T32" s="28">
        <f t="shared" si="17"/>
        <v>0</v>
      </c>
      <c r="U32" s="28">
        <f t="shared" si="18"/>
        <v>0</v>
      </c>
      <c r="V32" s="28">
        <f t="shared" si="19"/>
        <v>0</v>
      </c>
      <c r="W32" s="4">
        <f t="shared" si="20"/>
        <v>480455355.77872026</v>
      </c>
      <c r="X32" s="24">
        <f t="shared" si="21"/>
        <v>0</v>
      </c>
      <c r="Y32" s="27">
        <f t="shared" si="22"/>
        <v>9544644.22127974</v>
      </c>
      <c r="Z32" s="28">
        <f t="shared" si="23"/>
        <v>0</v>
      </c>
      <c r="AA32" s="28">
        <f t="shared" si="24"/>
        <v>993791.8664978094</v>
      </c>
      <c r="AB32" s="28">
        <f t="shared" si="25"/>
        <v>13000000</v>
      </c>
      <c r="AC32" s="28">
        <f t="shared" si="26"/>
        <v>455000.00000000006</v>
      </c>
      <c r="AD32" s="28">
        <f t="shared" si="27"/>
        <v>898564.7809342142</v>
      </c>
      <c r="AE32" s="28">
        <f t="shared" si="28"/>
        <v>0</v>
      </c>
      <c r="AF32" s="28">
        <f t="shared" si="29"/>
        <v>0</v>
      </c>
      <c r="AG32" s="28">
        <f t="shared" si="30"/>
        <v>0</v>
      </c>
      <c r="AH32" s="28">
        <f t="shared" si="31"/>
        <v>0</v>
      </c>
      <c r="AI32" s="28">
        <f t="shared" si="32"/>
        <v>0</v>
      </c>
      <c r="AJ32" s="28">
        <f t="shared" si="33"/>
        <v>0</v>
      </c>
      <c r="AK32" s="28">
        <f t="shared" si="34"/>
        <v>0</v>
      </c>
      <c r="AL32" s="28">
        <f t="shared" si="35"/>
        <v>0</v>
      </c>
      <c r="AM32" s="28">
        <f t="shared" si="36"/>
        <v>0</v>
      </c>
      <c r="AN32" s="28">
        <f t="shared" si="37"/>
        <v>0</v>
      </c>
      <c r="AO32" s="28">
        <f t="shared" si="38"/>
        <v>0</v>
      </c>
      <c r="AP32" s="28">
        <f t="shared" si="39"/>
        <v>0</v>
      </c>
      <c r="AQ32" s="4">
        <f t="shared" si="40"/>
        <v>22544644.22127974</v>
      </c>
      <c r="AR32" s="24">
        <f t="shared" si="41"/>
        <v>455000.00000000006</v>
      </c>
      <c r="AS32" s="24">
        <f t="shared" si="42"/>
        <v>1892356.6474320237</v>
      </c>
    </row>
    <row r="33" spans="2:45" ht="12.75">
      <c r="B33" s="56">
        <f t="shared" si="4"/>
        <v>504</v>
      </c>
      <c r="C33" s="23">
        <f t="shared" si="43"/>
        <v>504000000</v>
      </c>
      <c r="D33" s="24">
        <f t="shared" si="44"/>
        <v>1862023.3604487812</v>
      </c>
      <c r="E33" s="24">
        <f t="shared" si="45"/>
        <v>490000.00000000006</v>
      </c>
      <c r="F33" s="25">
        <f t="shared" si="46"/>
        <v>481410535.4124752</v>
      </c>
      <c r="G33" s="70">
        <f t="shared" si="47"/>
        <v>0</v>
      </c>
      <c r="H33" s="6">
        <f t="shared" si="5"/>
        <v>0.035</v>
      </c>
      <c r="I33" s="26">
        <f t="shared" si="6"/>
        <v>-0.101059668683592</v>
      </c>
      <c r="J33" s="30">
        <f t="shared" si="7"/>
        <v>0.311330048929624</v>
      </c>
      <c r="K33" s="27">
        <f t="shared" si="8"/>
        <v>481410535.4124752</v>
      </c>
      <c r="L33" s="28">
        <f t="shared" si="9"/>
        <v>0</v>
      </c>
      <c r="M33" s="28">
        <f t="shared" si="10"/>
        <v>0</v>
      </c>
      <c r="N33" s="28">
        <f t="shared" si="11"/>
        <v>0</v>
      </c>
      <c r="O33" s="28">
        <f t="shared" si="12"/>
        <v>0</v>
      </c>
      <c r="P33" s="28">
        <f t="shared" si="13"/>
        <v>0</v>
      </c>
      <c r="Q33" s="28">
        <f t="shared" si="14"/>
        <v>0</v>
      </c>
      <c r="R33" s="28">
        <f t="shared" si="15"/>
        <v>0</v>
      </c>
      <c r="S33" s="28">
        <f t="shared" si="16"/>
        <v>0</v>
      </c>
      <c r="T33" s="28">
        <f t="shared" si="17"/>
        <v>0</v>
      </c>
      <c r="U33" s="28">
        <f t="shared" si="18"/>
        <v>0</v>
      </c>
      <c r="V33" s="28">
        <f t="shared" si="19"/>
        <v>0</v>
      </c>
      <c r="W33" s="4">
        <f t="shared" si="20"/>
        <v>481410535.4124752</v>
      </c>
      <c r="X33" s="24">
        <f t="shared" si="21"/>
        <v>0</v>
      </c>
      <c r="Y33" s="27">
        <f t="shared" si="22"/>
        <v>8589464.587524772</v>
      </c>
      <c r="Z33" s="28">
        <f t="shared" si="23"/>
        <v>0</v>
      </c>
      <c r="AA33" s="28">
        <f t="shared" si="24"/>
        <v>894338.2117503966</v>
      </c>
      <c r="AB33" s="28">
        <f t="shared" si="25"/>
        <v>14000000</v>
      </c>
      <c r="AC33" s="28">
        <f t="shared" si="26"/>
        <v>490000.00000000006</v>
      </c>
      <c r="AD33" s="28">
        <f t="shared" si="27"/>
        <v>967685.1486983845</v>
      </c>
      <c r="AE33" s="28">
        <f t="shared" si="28"/>
        <v>0</v>
      </c>
      <c r="AF33" s="28">
        <f t="shared" si="29"/>
        <v>0</v>
      </c>
      <c r="AG33" s="28">
        <f t="shared" si="30"/>
        <v>0</v>
      </c>
      <c r="AH33" s="28">
        <f t="shared" si="31"/>
        <v>0</v>
      </c>
      <c r="AI33" s="28">
        <f t="shared" si="32"/>
        <v>0</v>
      </c>
      <c r="AJ33" s="28">
        <f t="shared" si="33"/>
        <v>0</v>
      </c>
      <c r="AK33" s="28">
        <f t="shared" si="34"/>
        <v>0</v>
      </c>
      <c r="AL33" s="28">
        <f t="shared" si="35"/>
        <v>0</v>
      </c>
      <c r="AM33" s="28">
        <f t="shared" si="36"/>
        <v>0</v>
      </c>
      <c r="AN33" s="28">
        <f t="shared" si="37"/>
        <v>0</v>
      </c>
      <c r="AO33" s="28">
        <f t="shared" si="38"/>
        <v>0</v>
      </c>
      <c r="AP33" s="28">
        <f t="shared" si="39"/>
        <v>0</v>
      </c>
      <c r="AQ33" s="4">
        <f t="shared" si="40"/>
        <v>22589464.58752477</v>
      </c>
      <c r="AR33" s="24">
        <f t="shared" si="41"/>
        <v>490000.00000000006</v>
      </c>
      <c r="AS33" s="24">
        <f t="shared" si="42"/>
        <v>1862023.3604487812</v>
      </c>
    </row>
    <row r="34" spans="2:45" ht="12.75">
      <c r="B34" s="56">
        <f t="shared" si="4"/>
        <v>505</v>
      </c>
      <c r="C34" s="23">
        <f t="shared" si="43"/>
        <v>505000000</v>
      </c>
      <c r="D34" s="24">
        <f t="shared" si="44"/>
        <v>1831690.0734655447</v>
      </c>
      <c r="E34" s="24">
        <f t="shared" si="45"/>
        <v>525000</v>
      </c>
      <c r="F34" s="25">
        <f t="shared" si="46"/>
        <v>482365715.04623014</v>
      </c>
      <c r="G34" s="70">
        <f t="shared" si="47"/>
        <v>0</v>
      </c>
      <c r="H34" s="6">
        <f t="shared" si="5"/>
        <v>0.035</v>
      </c>
      <c r="I34" s="26">
        <f t="shared" si="6"/>
        <v>-0.101059668683592</v>
      </c>
      <c r="J34" s="30">
        <f t="shared" si="7"/>
        <v>0.311330048929624</v>
      </c>
      <c r="K34" s="27">
        <f t="shared" si="8"/>
        <v>482365715.04623014</v>
      </c>
      <c r="L34" s="28">
        <f t="shared" si="9"/>
        <v>0</v>
      </c>
      <c r="M34" s="28">
        <f t="shared" si="10"/>
        <v>0</v>
      </c>
      <c r="N34" s="28">
        <f t="shared" si="11"/>
        <v>0</v>
      </c>
      <c r="O34" s="28">
        <f t="shared" si="12"/>
        <v>0</v>
      </c>
      <c r="P34" s="28">
        <f t="shared" si="13"/>
        <v>0</v>
      </c>
      <c r="Q34" s="28">
        <f t="shared" si="14"/>
        <v>0</v>
      </c>
      <c r="R34" s="28">
        <f t="shared" si="15"/>
        <v>0</v>
      </c>
      <c r="S34" s="28">
        <f t="shared" si="16"/>
        <v>0</v>
      </c>
      <c r="T34" s="28">
        <f t="shared" si="17"/>
        <v>0</v>
      </c>
      <c r="U34" s="28">
        <f t="shared" si="18"/>
        <v>0</v>
      </c>
      <c r="V34" s="28">
        <f t="shared" si="19"/>
        <v>0</v>
      </c>
      <c r="W34" s="4">
        <f t="shared" si="20"/>
        <v>482365715.04623014</v>
      </c>
      <c r="X34" s="24">
        <f t="shared" si="21"/>
        <v>0</v>
      </c>
      <c r="Y34" s="27">
        <f t="shared" si="22"/>
        <v>7634284.953769863</v>
      </c>
      <c r="Z34" s="28">
        <f t="shared" si="23"/>
        <v>0</v>
      </c>
      <c r="AA34" s="28">
        <f t="shared" si="24"/>
        <v>794884.5570029899</v>
      </c>
      <c r="AB34" s="28">
        <f t="shared" si="25"/>
        <v>15000000</v>
      </c>
      <c r="AC34" s="28">
        <f t="shared" si="26"/>
        <v>525000</v>
      </c>
      <c r="AD34" s="28">
        <f t="shared" si="27"/>
        <v>1036805.5164625549</v>
      </c>
      <c r="AE34" s="28">
        <f t="shared" si="28"/>
        <v>0</v>
      </c>
      <c r="AF34" s="28">
        <f t="shared" si="29"/>
        <v>0</v>
      </c>
      <c r="AG34" s="28">
        <f t="shared" si="30"/>
        <v>0</v>
      </c>
      <c r="AH34" s="28">
        <f t="shared" si="31"/>
        <v>0</v>
      </c>
      <c r="AI34" s="28">
        <f t="shared" si="32"/>
        <v>0</v>
      </c>
      <c r="AJ34" s="28">
        <f t="shared" si="33"/>
        <v>0</v>
      </c>
      <c r="AK34" s="28">
        <f t="shared" si="34"/>
        <v>0</v>
      </c>
      <c r="AL34" s="28">
        <f t="shared" si="35"/>
        <v>0</v>
      </c>
      <c r="AM34" s="28">
        <f t="shared" si="36"/>
        <v>0</v>
      </c>
      <c r="AN34" s="28">
        <f t="shared" si="37"/>
        <v>0</v>
      </c>
      <c r="AO34" s="28">
        <f t="shared" si="38"/>
        <v>0</v>
      </c>
      <c r="AP34" s="28">
        <f t="shared" si="39"/>
        <v>0</v>
      </c>
      <c r="AQ34" s="4">
        <f t="shared" si="40"/>
        <v>22634284.953769863</v>
      </c>
      <c r="AR34" s="24">
        <f t="shared" si="41"/>
        <v>525000</v>
      </c>
      <c r="AS34" s="24">
        <f t="shared" si="42"/>
        <v>1831690.0734655447</v>
      </c>
    </row>
    <row r="35" spans="2:45" ht="12.75">
      <c r="B35" s="56">
        <f t="shared" si="4"/>
        <v>506</v>
      </c>
      <c r="C35" s="23">
        <f t="shared" si="43"/>
        <v>506000000</v>
      </c>
      <c r="D35" s="24">
        <f t="shared" si="44"/>
        <v>2173930.635696427</v>
      </c>
      <c r="E35" s="24">
        <f t="shared" si="45"/>
        <v>565000</v>
      </c>
      <c r="F35" s="25">
        <f t="shared" si="46"/>
        <v>479694573.93869346</v>
      </c>
      <c r="G35" s="70">
        <f t="shared" si="47"/>
        <v>0</v>
      </c>
      <c r="H35" s="6">
        <f t="shared" si="5"/>
        <v>0.04</v>
      </c>
      <c r="I35" s="26">
        <f t="shared" si="6"/>
        <v>-0.11549676420981941</v>
      </c>
      <c r="J35" s="30">
        <f t="shared" si="7"/>
        <v>0.306330048929624</v>
      </c>
      <c r="K35" s="27">
        <f t="shared" si="8"/>
        <v>479694573.93869346</v>
      </c>
      <c r="L35" s="28">
        <f t="shared" si="9"/>
        <v>0</v>
      </c>
      <c r="M35" s="28">
        <f t="shared" si="10"/>
        <v>0</v>
      </c>
      <c r="N35" s="28">
        <f t="shared" si="11"/>
        <v>0</v>
      </c>
      <c r="O35" s="28">
        <f t="shared" si="12"/>
        <v>0</v>
      </c>
      <c r="P35" s="28">
        <f t="shared" si="13"/>
        <v>0</v>
      </c>
      <c r="Q35" s="28">
        <f t="shared" si="14"/>
        <v>0</v>
      </c>
      <c r="R35" s="28">
        <f t="shared" si="15"/>
        <v>0</v>
      </c>
      <c r="S35" s="28">
        <f t="shared" si="16"/>
        <v>0</v>
      </c>
      <c r="T35" s="28">
        <f t="shared" si="17"/>
        <v>0</v>
      </c>
      <c r="U35" s="28">
        <f t="shared" si="18"/>
        <v>0</v>
      </c>
      <c r="V35" s="28">
        <f t="shared" si="19"/>
        <v>0</v>
      </c>
      <c r="W35" s="4">
        <f t="shared" si="20"/>
        <v>479694573.93869346</v>
      </c>
      <c r="X35" s="24">
        <f t="shared" si="21"/>
        <v>0</v>
      </c>
      <c r="Y35" s="27">
        <f t="shared" si="22"/>
        <v>10305426.061306536</v>
      </c>
      <c r="Z35" s="28">
        <f t="shared" si="23"/>
        <v>0</v>
      </c>
      <c r="AA35" s="28">
        <f t="shared" si="24"/>
        <v>1073004.7514697015</v>
      </c>
      <c r="AB35" s="28">
        <f t="shared" si="25"/>
        <v>15000000</v>
      </c>
      <c r="AC35" s="28">
        <f t="shared" si="26"/>
        <v>525000</v>
      </c>
      <c r="AD35" s="28">
        <f t="shared" si="27"/>
        <v>1036805.5164625549</v>
      </c>
      <c r="AE35" s="28">
        <f t="shared" si="28"/>
        <v>1000000</v>
      </c>
      <c r="AF35" s="28">
        <f t="shared" si="29"/>
        <v>40000</v>
      </c>
      <c r="AG35" s="28">
        <f t="shared" si="30"/>
        <v>64120.367764170325</v>
      </c>
      <c r="AH35" s="28">
        <f t="shared" si="31"/>
        <v>0</v>
      </c>
      <c r="AI35" s="28">
        <f t="shared" si="32"/>
        <v>0</v>
      </c>
      <c r="AJ35" s="28">
        <f t="shared" si="33"/>
        <v>0</v>
      </c>
      <c r="AK35" s="28">
        <f t="shared" si="34"/>
        <v>0</v>
      </c>
      <c r="AL35" s="28">
        <f t="shared" si="35"/>
        <v>0</v>
      </c>
      <c r="AM35" s="28">
        <f t="shared" si="36"/>
        <v>0</v>
      </c>
      <c r="AN35" s="28">
        <f t="shared" si="37"/>
        <v>0</v>
      </c>
      <c r="AO35" s="28">
        <f t="shared" si="38"/>
        <v>0</v>
      </c>
      <c r="AP35" s="28">
        <f t="shared" si="39"/>
        <v>0</v>
      </c>
      <c r="AQ35" s="4">
        <f t="shared" si="40"/>
        <v>26305426.061306536</v>
      </c>
      <c r="AR35" s="24">
        <f t="shared" si="41"/>
        <v>565000</v>
      </c>
      <c r="AS35" s="24">
        <f t="shared" si="42"/>
        <v>2173930.635696427</v>
      </c>
    </row>
    <row r="36" spans="2:45" ht="12.75">
      <c r="B36" s="56">
        <f t="shared" si="4"/>
        <v>507</v>
      </c>
      <c r="C36" s="23">
        <f t="shared" si="43"/>
        <v>507000000</v>
      </c>
      <c r="D36" s="24">
        <f t="shared" si="44"/>
        <v>2139343.542091084</v>
      </c>
      <c r="E36" s="24">
        <f t="shared" si="45"/>
        <v>605000</v>
      </c>
      <c r="F36" s="25">
        <f t="shared" si="46"/>
        <v>480642586.93066716</v>
      </c>
      <c r="G36" s="70">
        <f t="shared" si="47"/>
        <v>0</v>
      </c>
      <c r="H36" s="6">
        <f t="shared" si="5"/>
        <v>0.04</v>
      </c>
      <c r="I36" s="26">
        <f t="shared" si="6"/>
        <v>-0.11549676420981941</v>
      </c>
      <c r="J36" s="30">
        <f t="shared" si="7"/>
        <v>0.306330048929624</v>
      </c>
      <c r="K36" s="27">
        <f t="shared" si="8"/>
        <v>480642586.93066716</v>
      </c>
      <c r="L36" s="28">
        <f t="shared" si="9"/>
        <v>0</v>
      </c>
      <c r="M36" s="28">
        <f t="shared" si="10"/>
        <v>0</v>
      </c>
      <c r="N36" s="28">
        <f t="shared" si="11"/>
        <v>0</v>
      </c>
      <c r="O36" s="28">
        <f t="shared" si="12"/>
        <v>0</v>
      </c>
      <c r="P36" s="28">
        <f t="shared" si="13"/>
        <v>0</v>
      </c>
      <c r="Q36" s="28">
        <f t="shared" si="14"/>
        <v>0</v>
      </c>
      <c r="R36" s="28">
        <f t="shared" si="15"/>
        <v>0</v>
      </c>
      <c r="S36" s="28">
        <f t="shared" si="16"/>
        <v>0</v>
      </c>
      <c r="T36" s="28">
        <f t="shared" si="17"/>
        <v>0</v>
      </c>
      <c r="U36" s="28">
        <f t="shared" si="18"/>
        <v>0</v>
      </c>
      <c r="V36" s="28">
        <f t="shared" si="19"/>
        <v>0</v>
      </c>
      <c r="W36" s="4">
        <f t="shared" si="20"/>
        <v>480642586.93066716</v>
      </c>
      <c r="X36" s="24">
        <f t="shared" si="21"/>
        <v>0</v>
      </c>
      <c r="Y36" s="27">
        <f t="shared" si="22"/>
        <v>9357413.069332838</v>
      </c>
      <c r="Z36" s="28">
        <f t="shared" si="23"/>
        <v>0</v>
      </c>
      <c r="AA36" s="28">
        <f t="shared" si="24"/>
        <v>974297.2901001887</v>
      </c>
      <c r="AB36" s="28">
        <f t="shared" si="25"/>
        <v>15000000</v>
      </c>
      <c r="AC36" s="28">
        <f t="shared" si="26"/>
        <v>525000</v>
      </c>
      <c r="AD36" s="28">
        <f t="shared" si="27"/>
        <v>1036805.5164625549</v>
      </c>
      <c r="AE36" s="28">
        <f t="shared" si="28"/>
        <v>2000000</v>
      </c>
      <c r="AF36" s="28">
        <f t="shared" si="29"/>
        <v>80000</v>
      </c>
      <c r="AG36" s="28">
        <f t="shared" si="30"/>
        <v>128240.73552834065</v>
      </c>
      <c r="AH36" s="28">
        <f t="shared" si="31"/>
        <v>0</v>
      </c>
      <c r="AI36" s="28">
        <f t="shared" si="32"/>
        <v>0</v>
      </c>
      <c r="AJ36" s="28">
        <f t="shared" si="33"/>
        <v>0</v>
      </c>
      <c r="AK36" s="28">
        <f t="shared" si="34"/>
        <v>0</v>
      </c>
      <c r="AL36" s="28">
        <f t="shared" si="35"/>
        <v>0</v>
      </c>
      <c r="AM36" s="28">
        <f t="shared" si="36"/>
        <v>0</v>
      </c>
      <c r="AN36" s="28">
        <f t="shared" si="37"/>
        <v>0</v>
      </c>
      <c r="AO36" s="28">
        <f t="shared" si="38"/>
        <v>0</v>
      </c>
      <c r="AP36" s="28">
        <f t="shared" si="39"/>
        <v>0</v>
      </c>
      <c r="AQ36" s="4">
        <f t="shared" si="40"/>
        <v>26357413.069332838</v>
      </c>
      <c r="AR36" s="24">
        <f t="shared" si="41"/>
        <v>605000</v>
      </c>
      <c r="AS36" s="24">
        <f t="shared" si="42"/>
        <v>2139343.542091084</v>
      </c>
    </row>
    <row r="37" spans="2:45" ht="12.75">
      <c r="B37" s="56">
        <f t="shared" si="4"/>
        <v>508</v>
      </c>
      <c r="C37" s="23">
        <f t="shared" si="43"/>
        <v>508000000</v>
      </c>
      <c r="D37" s="24">
        <f t="shared" si="44"/>
        <v>2104756.448485742</v>
      </c>
      <c r="E37" s="24">
        <f t="shared" si="45"/>
        <v>645000</v>
      </c>
      <c r="F37" s="25">
        <f t="shared" si="46"/>
        <v>481590599.92264086</v>
      </c>
      <c r="G37" s="70">
        <f t="shared" si="47"/>
        <v>0</v>
      </c>
      <c r="H37" s="6">
        <f t="shared" si="5"/>
        <v>0.04</v>
      </c>
      <c r="I37" s="26">
        <f t="shared" si="6"/>
        <v>-0.11549676420981941</v>
      </c>
      <c r="J37" s="30">
        <f t="shared" si="7"/>
        <v>0.306330048929624</v>
      </c>
      <c r="K37" s="27">
        <f t="shared" si="8"/>
        <v>481590599.92264086</v>
      </c>
      <c r="L37" s="28">
        <f t="shared" si="9"/>
        <v>0</v>
      </c>
      <c r="M37" s="28">
        <f t="shared" si="10"/>
        <v>0</v>
      </c>
      <c r="N37" s="28">
        <f t="shared" si="11"/>
        <v>0</v>
      </c>
      <c r="O37" s="28">
        <f t="shared" si="12"/>
        <v>0</v>
      </c>
      <c r="P37" s="28">
        <f t="shared" si="13"/>
        <v>0</v>
      </c>
      <c r="Q37" s="28">
        <f t="shared" si="14"/>
        <v>0</v>
      </c>
      <c r="R37" s="28">
        <f t="shared" si="15"/>
        <v>0</v>
      </c>
      <c r="S37" s="28">
        <f t="shared" si="16"/>
        <v>0</v>
      </c>
      <c r="T37" s="28">
        <f t="shared" si="17"/>
        <v>0</v>
      </c>
      <c r="U37" s="28">
        <f t="shared" si="18"/>
        <v>0</v>
      </c>
      <c r="V37" s="28">
        <f t="shared" si="19"/>
        <v>0</v>
      </c>
      <c r="W37" s="4">
        <f t="shared" si="20"/>
        <v>481590599.92264086</v>
      </c>
      <c r="X37" s="24">
        <f t="shared" si="21"/>
        <v>0</v>
      </c>
      <c r="Y37" s="27">
        <f t="shared" si="22"/>
        <v>8409400.07735914</v>
      </c>
      <c r="Z37" s="28">
        <f t="shared" si="23"/>
        <v>0</v>
      </c>
      <c r="AA37" s="28">
        <f t="shared" si="24"/>
        <v>875589.8287306759</v>
      </c>
      <c r="AB37" s="28">
        <f t="shared" si="25"/>
        <v>15000000</v>
      </c>
      <c r="AC37" s="28">
        <f t="shared" si="26"/>
        <v>525000</v>
      </c>
      <c r="AD37" s="28">
        <f t="shared" si="27"/>
        <v>1036805.5164625549</v>
      </c>
      <c r="AE37" s="28">
        <f t="shared" si="28"/>
        <v>3000000</v>
      </c>
      <c r="AF37" s="28">
        <f t="shared" si="29"/>
        <v>120000</v>
      </c>
      <c r="AG37" s="28">
        <f t="shared" si="30"/>
        <v>192361.10329251096</v>
      </c>
      <c r="AH37" s="28">
        <f t="shared" si="31"/>
        <v>0</v>
      </c>
      <c r="AI37" s="28">
        <f t="shared" si="32"/>
        <v>0</v>
      </c>
      <c r="AJ37" s="28">
        <f t="shared" si="33"/>
        <v>0</v>
      </c>
      <c r="AK37" s="28">
        <f t="shared" si="34"/>
        <v>0</v>
      </c>
      <c r="AL37" s="28">
        <f t="shared" si="35"/>
        <v>0</v>
      </c>
      <c r="AM37" s="28">
        <f t="shared" si="36"/>
        <v>0</v>
      </c>
      <c r="AN37" s="28">
        <f t="shared" si="37"/>
        <v>0</v>
      </c>
      <c r="AO37" s="28">
        <f t="shared" si="38"/>
        <v>0</v>
      </c>
      <c r="AP37" s="28">
        <f t="shared" si="39"/>
        <v>0</v>
      </c>
      <c r="AQ37" s="4">
        <f t="shared" si="40"/>
        <v>26409400.07735914</v>
      </c>
      <c r="AR37" s="24">
        <f t="shared" si="41"/>
        <v>645000</v>
      </c>
      <c r="AS37" s="24">
        <f t="shared" si="42"/>
        <v>2104756.448485742</v>
      </c>
    </row>
    <row r="38" spans="2:45" ht="12.75">
      <c r="B38" s="56">
        <f t="shared" si="4"/>
        <v>509</v>
      </c>
      <c r="C38" s="23">
        <f t="shared" si="43"/>
        <v>509000000</v>
      </c>
      <c r="D38" s="24">
        <f t="shared" si="44"/>
        <v>2070169.3548803993</v>
      </c>
      <c r="E38" s="24">
        <f t="shared" si="45"/>
        <v>685000</v>
      </c>
      <c r="F38" s="25">
        <f t="shared" si="46"/>
        <v>482538612.91461456</v>
      </c>
      <c r="G38" s="70">
        <f t="shared" si="47"/>
        <v>0</v>
      </c>
      <c r="H38" s="6">
        <f t="shared" si="5"/>
        <v>0.04</v>
      </c>
      <c r="I38" s="26">
        <f t="shared" si="6"/>
        <v>-0.11549676420981941</v>
      </c>
      <c r="J38" s="30">
        <f t="shared" si="7"/>
        <v>0.306330048929624</v>
      </c>
      <c r="K38" s="27">
        <f t="shared" si="8"/>
        <v>482538612.91461456</v>
      </c>
      <c r="L38" s="28">
        <f t="shared" si="9"/>
        <v>0</v>
      </c>
      <c r="M38" s="28">
        <f t="shared" si="10"/>
        <v>0</v>
      </c>
      <c r="N38" s="28">
        <f t="shared" si="11"/>
        <v>0</v>
      </c>
      <c r="O38" s="28">
        <f t="shared" si="12"/>
        <v>0</v>
      </c>
      <c r="P38" s="28">
        <f t="shared" si="13"/>
        <v>0</v>
      </c>
      <c r="Q38" s="28">
        <f t="shared" si="14"/>
        <v>0</v>
      </c>
      <c r="R38" s="28">
        <f t="shared" si="15"/>
        <v>0</v>
      </c>
      <c r="S38" s="28">
        <f t="shared" si="16"/>
        <v>0</v>
      </c>
      <c r="T38" s="28">
        <f t="shared" si="17"/>
        <v>0</v>
      </c>
      <c r="U38" s="28">
        <f t="shared" si="18"/>
        <v>0</v>
      </c>
      <c r="V38" s="28">
        <f t="shared" si="19"/>
        <v>0</v>
      </c>
      <c r="W38" s="4">
        <f t="shared" si="20"/>
        <v>482538612.91461456</v>
      </c>
      <c r="X38" s="24">
        <f t="shared" si="21"/>
        <v>0</v>
      </c>
      <c r="Y38" s="27">
        <f t="shared" si="22"/>
        <v>7461387.085385442</v>
      </c>
      <c r="Z38" s="28">
        <f t="shared" si="23"/>
        <v>0</v>
      </c>
      <c r="AA38" s="28">
        <f t="shared" si="24"/>
        <v>776882.3673611629</v>
      </c>
      <c r="AB38" s="28">
        <f t="shared" si="25"/>
        <v>15000000</v>
      </c>
      <c r="AC38" s="28">
        <f t="shared" si="26"/>
        <v>525000</v>
      </c>
      <c r="AD38" s="28">
        <f t="shared" si="27"/>
        <v>1036805.5164625549</v>
      </c>
      <c r="AE38" s="28">
        <f t="shared" si="28"/>
        <v>4000000</v>
      </c>
      <c r="AF38" s="28">
        <f t="shared" si="29"/>
        <v>160000</v>
      </c>
      <c r="AG38" s="28">
        <f t="shared" si="30"/>
        <v>256481.4710566813</v>
      </c>
      <c r="AH38" s="28">
        <f t="shared" si="31"/>
        <v>0</v>
      </c>
      <c r="AI38" s="28">
        <f t="shared" si="32"/>
        <v>0</v>
      </c>
      <c r="AJ38" s="28">
        <f t="shared" si="33"/>
        <v>0</v>
      </c>
      <c r="AK38" s="28">
        <f t="shared" si="34"/>
        <v>0</v>
      </c>
      <c r="AL38" s="28">
        <f t="shared" si="35"/>
        <v>0</v>
      </c>
      <c r="AM38" s="28">
        <f t="shared" si="36"/>
        <v>0</v>
      </c>
      <c r="AN38" s="28">
        <f t="shared" si="37"/>
        <v>0</v>
      </c>
      <c r="AO38" s="28">
        <f t="shared" si="38"/>
        <v>0</v>
      </c>
      <c r="AP38" s="28">
        <f t="shared" si="39"/>
        <v>0</v>
      </c>
      <c r="AQ38" s="4">
        <f t="shared" si="40"/>
        <v>26461387.08538544</v>
      </c>
      <c r="AR38" s="24">
        <f t="shared" si="41"/>
        <v>685000</v>
      </c>
      <c r="AS38" s="24">
        <f t="shared" si="42"/>
        <v>2070169.3548803993</v>
      </c>
    </row>
    <row r="39" spans="2:45" ht="12.75">
      <c r="B39" s="56">
        <f t="shared" si="4"/>
        <v>510</v>
      </c>
      <c r="C39" s="23">
        <f t="shared" si="43"/>
        <v>510000000</v>
      </c>
      <c r="D39" s="24">
        <f t="shared" si="44"/>
        <v>2035582.2612750565</v>
      </c>
      <c r="E39" s="24">
        <f t="shared" si="45"/>
        <v>725000</v>
      </c>
      <c r="F39" s="25">
        <f t="shared" si="46"/>
        <v>483486625.90658826</v>
      </c>
      <c r="G39" s="70">
        <f t="shared" si="47"/>
        <v>0</v>
      </c>
      <c r="H39" s="6">
        <f t="shared" si="5"/>
        <v>0.04</v>
      </c>
      <c r="I39" s="26">
        <f t="shared" si="6"/>
        <v>-0.11549676420981941</v>
      </c>
      <c r="J39" s="30">
        <f t="shared" si="7"/>
        <v>0.306330048929624</v>
      </c>
      <c r="K39" s="27">
        <f t="shared" si="8"/>
        <v>483486625.90658826</v>
      </c>
      <c r="L39" s="28">
        <f t="shared" si="9"/>
        <v>0</v>
      </c>
      <c r="M39" s="28">
        <f t="shared" si="10"/>
        <v>0</v>
      </c>
      <c r="N39" s="28">
        <f t="shared" si="11"/>
        <v>0</v>
      </c>
      <c r="O39" s="28">
        <f t="shared" si="12"/>
        <v>0</v>
      </c>
      <c r="P39" s="28">
        <f t="shared" si="13"/>
        <v>0</v>
      </c>
      <c r="Q39" s="28">
        <f t="shared" si="14"/>
        <v>0</v>
      </c>
      <c r="R39" s="28">
        <f t="shared" si="15"/>
        <v>0</v>
      </c>
      <c r="S39" s="28">
        <f t="shared" si="16"/>
        <v>0</v>
      </c>
      <c r="T39" s="28">
        <f t="shared" si="17"/>
        <v>0</v>
      </c>
      <c r="U39" s="28">
        <f t="shared" si="18"/>
        <v>0</v>
      </c>
      <c r="V39" s="28">
        <f t="shared" si="19"/>
        <v>0</v>
      </c>
      <c r="W39" s="4">
        <f t="shared" si="20"/>
        <v>483486625.90658826</v>
      </c>
      <c r="X39" s="24">
        <f t="shared" si="21"/>
        <v>0</v>
      </c>
      <c r="Y39" s="27">
        <f t="shared" si="22"/>
        <v>6513374.093411744</v>
      </c>
      <c r="Z39" s="28">
        <f t="shared" si="23"/>
        <v>0</v>
      </c>
      <c r="AA39" s="28">
        <f t="shared" si="24"/>
        <v>678174.9059916501</v>
      </c>
      <c r="AB39" s="28">
        <f t="shared" si="25"/>
        <v>15000000</v>
      </c>
      <c r="AC39" s="28">
        <f t="shared" si="26"/>
        <v>525000</v>
      </c>
      <c r="AD39" s="28">
        <f t="shared" si="27"/>
        <v>1036805.5164625549</v>
      </c>
      <c r="AE39" s="28">
        <f t="shared" si="28"/>
        <v>5000000</v>
      </c>
      <c r="AF39" s="28">
        <f t="shared" si="29"/>
        <v>200000</v>
      </c>
      <c r="AG39" s="28">
        <f t="shared" si="30"/>
        <v>320601.8388208516</v>
      </c>
      <c r="AH39" s="28">
        <f t="shared" si="31"/>
        <v>0</v>
      </c>
      <c r="AI39" s="28">
        <f t="shared" si="32"/>
        <v>0</v>
      </c>
      <c r="AJ39" s="28">
        <f t="shared" si="33"/>
        <v>0</v>
      </c>
      <c r="AK39" s="28">
        <f t="shared" si="34"/>
        <v>0</v>
      </c>
      <c r="AL39" s="28">
        <f t="shared" si="35"/>
        <v>0</v>
      </c>
      <c r="AM39" s="28">
        <f t="shared" si="36"/>
        <v>0</v>
      </c>
      <c r="AN39" s="28">
        <f t="shared" si="37"/>
        <v>0</v>
      </c>
      <c r="AO39" s="28">
        <f t="shared" si="38"/>
        <v>0</v>
      </c>
      <c r="AP39" s="28">
        <f t="shared" si="39"/>
        <v>0</v>
      </c>
      <c r="AQ39" s="4">
        <f t="shared" si="40"/>
        <v>26513374.093411744</v>
      </c>
      <c r="AR39" s="24">
        <f t="shared" si="41"/>
        <v>725000</v>
      </c>
      <c r="AS39" s="24">
        <f t="shared" si="42"/>
        <v>2035582.2612750565</v>
      </c>
    </row>
    <row r="40" spans="2:45" ht="12.75">
      <c r="B40" s="56">
        <f t="shared" si="4"/>
        <v>511</v>
      </c>
      <c r="C40" s="23">
        <f t="shared" si="43"/>
        <v>511000000</v>
      </c>
      <c r="D40" s="24">
        <f t="shared" si="44"/>
        <v>2000995.1676697077</v>
      </c>
      <c r="E40" s="24">
        <f t="shared" si="45"/>
        <v>765000</v>
      </c>
      <c r="F40" s="25">
        <f t="shared" si="46"/>
        <v>484434638.898562</v>
      </c>
      <c r="G40" s="70">
        <f t="shared" si="47"/>
        <v>0</v>
      </c>
      <c r="H40" s="6">
        <f t="shared" si="5"/>
        <v>0.04</v>
      </c>
      <c r="I40" s="26">
        <f t="shared" si="6"/>
        <v>-0.11549676420981941</v>
      </c>
      <c r="J40" s="30">
        <f t="shared" si="7"/>
        <v>0.306330048929624</v>
      </c>
      <c r="K40" s="27">
        <f t="shared" si="8"/>
        <v>484434638.898562</v>
      </c>
      <c r="L40" s="28">
        <f t="shared" si="9"/>
        <v>0</v>
      </c>
      <c r="M40" s="28">
        <f t="shared" si="10"/>
        <v>0</v>
      </c>
      <c r="N40" s="28">
        <f t="shared" si="11"/>
        <v>0</v>
      </c>
      <c r="O40" s="28">
        <f t="shared" si="12"/>
        <v>0</v>
      </c>
      <c r="P40" s="28">
        <f t="shared" si="13"/>
        <v>0</v>
      </c>
      <c r="Q40" s="28">
        <f t="shared" si="14"/>
        <v>0</v>
      </c>
      <c r="R40" s="28">
        <f t="shared" si="15"/>
        <v>0</v>
      </c>
      <c r="S40" s="28">
        <f t="shared" si="16"/>
        <v>0</v>
      </c>
      <c r="T40" s="28">
        <f t="shared" si="17"/>
        <v>0</v>
      </c>
      <c r="U40" s="28">
        <f t="shared" si="18"/>
        <v>0</v>
      </c>
      <c r="V40" s="28">
        <f t="shared" si="19"/>
        <v>0</v>
      </c>
      <c r="W40" s="4">
        <f t="shared" si="20"/>
        <v>484434638.898562</v>
      </c>
      <c r="X40" s="24">
        <f t="shared" si="21"/>
        <v>0</v>
      </c>
      <c r="Y40" s="27">
        <f t="shared" si="22"/>
        <v>5565361.101437986</v>
      </c>
      <c r="Z40" s="28">
        <f t="shared" si="23"/>
        <v>0</v>
      </c>
      <c r="AA40" s="28">
        <f t="shared" si="24"/>
        <v>579467.444622131</v>
      </c>
      <c r="AB40" s="28">
        <f t="shared" si="25"/>
        <v>15000000</v>
      </c>
      <c r="AC40" s="28">
        <f t="shared" si="26"/>
        <v>525000</v>
      </c>
      <c r="AD40" s="28">
        <f t="shared" si="27"/>
        <v>1036805.5164625549</v>
      </c>
      <c r="AE40" s="28">
        <f t="shared" si="28"/>
        <v>6000000</v>
      </c>
      <c r="AF40" s="28">
        <f t="shared" si="29"/>
        <v>240000</v>
      </c>
      <c r="AG40" s="28">
        <f t="shared" si="30"/>
        <v>384722.2065850219</v>
      </c>
      <c r="AH40" s="28">
        <f t="shared" si="31"/>
        <v>0</v>
      </c>
      <c r="AI40" s="28">
        <f t="shared" si="32"/>
        <v>0</v>
      </c>
      <c r="AJ40" s="28">
        <f t="shared" si="33"/>
        <v>0</v>
      </c>
      <c r="AK40" s="28">
        <f t="shared" si="34"/>
        <v>0</v>
      </c>
      <c r="AL40" s="28">
        <f t="shared" si="35"/>
        <v>0</v>
      </c>
      <c r="AM40" s="28">
        <f t="shared" si="36"/>
        <v>0</v>
      </c>
      <c r="AN40" s="28">
        <f t="shared" si="37"/>
        <v>0</v>
      </c>
      <c r="AO40" s="28">
        <f t="shared" si="38"/>
        <v>0</v>
      </c>
      <c r="AP40" s="28">
        <f t="shared" si="39"/>
        <v>0</v>
      </c>
      <c r="AQ40" s="4">
        <f t="shared" si="40"/>
        <v>26565361.101437986</v>
      </c>
      <c r="AR40" s="24">
        <f t="shared" si="41"/>
        <v>765000</v>
      </c>
      <c r="AS40" s="24">
        <f t="shared" si="42"/>
        <v>2000995.1676697077</v>
      </c>
    </row>
    <row r="41" spans="2:45" ht="12.75">
      <c r="B41" s="56">
        <f t="shared" si="4"/>
        <v>512</v>
      </c>
      <c r="C41" s="23">
        <f t="shared" si="43"/>
        <v>512000000</v>
      </c>
      <c r="D41" s="24">
        <f t="shared" si="44"/>
        <v>1966408.0740643714</v>
      </c>
      <c r="E41" s="24">
        <f t="shared" si="45"/>
        <v>805000</v>
      </c>
      <c r="F41" s="25">
        <f t="shared" si="46"/>
        <v>485382651.89053565</v>
      </c>
      <c r="G41" s="70">
        <f t="shared" si="47"/>
        <v>0</v>
      </c>
      <c r="H41" s="6">
        <f t="shared" si="5"/>
        <v>0.04</v>
      </c>
      <c r="I41" s="26">
        <f t="shared" si="6"/>
        <v>-0.11549676420981941</v>
      </c>
      <c r="J41" s="30">
        <f t="shared" si="7"/>
        <v>0.306330048929624</v>
      </c>
      <c r="K41" s="27">
        <f t="shared" si="8"/>
        <v>485382651.89053565</v>
      </c>
      <c r="L41" s="28">
        <f t="shared" si="9"/>
        <v>0</v>
      </c>
      <c r="M41" s="28">
        <f t="shared" si="10"/>
        <v>0</v>
      </c>
      <c r="N41" s="28">
        <f t="shared" si="11"/>
        <v>0</v>
      </c>
      <c r="O41" s="28">
        <f t="shared" si="12"/>
        <v>0</v>
      </c>
      <c r="P41" s="28">
        <f t="shared" si="13"/>
        <v>0</v>
      </c>
      <c r="Q41" s="28">
        <f t="shared" si="14"/>
        <v>0</v>
      </c>
      <c r="R41" s="28">
        <f t="shared" si="15"/>
        <v>0</v>
      </c>
      <c r="S41" s="28">
        <f t="shared" si="16"/>
        <v>0</v>
      </c>
      <c r="T41" s="28">
        <f t="shared" si="17"/>
        <v>0</v>
      </c>
      <c r="U41" s="28">
        <f t="shared" si="18"/>
        <v>0</v>
      </c>
      <c r="V41" s="28">
        <f t="shared" si="19"/>
        <v>0</v>
      </c>
      <c r="W41" s="4">
        <f t="shared" si="20"/>
        <v>485382651.89053565</v>
      </c>
      <c r="X41" s="24">
        <f t="shared" si="21"/>
        <v>0</v>
      </c>
      <c r="Y41" s="27">
        <f t="shared" si="22"/>
        <v>4617348.109464347</v>
      </c>
      <c r="Z41" s="28">
        <f t="shared" si="23"/>
        <v>0</v>
      </c>
      <c r="AA41" s="28">
        <f t="shared" si="24"/>
        <v>480759.98325262434</v>
      </c>
      <c r="AB41" s="28">
        <f t="shared" si="25"/>
        <v>15000000</v>
      </c>
      <c r="AC41" s="28">
        <f t="shared" si="26"/>
        <v>525000</v>
      </c>
      <c r="AD41" s="28">
        <f t="shared" si="27"/>
        <v>1036805.5164625549</v>
      </c>
      <c r="AE41" s="28">
        <f t="shared" si="28"/>
        <v>7000000</v>
      </c>
      <c r="AF41" s="28">
        <f t="shared" si="29"/>
        <v>280000</v>
      </c>
      <c r="AG41" s="28">
        <f t="shared" si="30"/>
        <v>448842.57434919226</v>
      </c>
      <c r="AH41" s="28">
        <f t="shared" si="31"/>
        <v>0</v>
      </c>
      <c r="AI41" s="28">
        <f t="shared" si="32"/>
        <v>0</v>
      </c>
      <c r="AJ41" s="28">
        <f t="shared" si="33"/>
        <v>0</v>
      </c>
      <c r="AK41" s="28">
        <f t="shared" si="34"/>
        <v>0</v>
      </c>
      <c r="AL41" s="28">
        <f t="shared" si="35"/>
        <v>0</v>
      </c>
      <c r="AM41" s="28">
        <f t="shared" si="36"/>
        <v>0</v>
      </c>
      <c r="AN41" s="28">
        <f t="shared" si="37"/>
        <v>0</v>
      </c>
      <c r="AO41" s="28">
        <f t="shared" si="38"/>
        <v>0</v>
      </c>
      <c r="AP41" s="28">
        <f t="shared" si="39"/>
        <v>0</v>
      </c>
      <c r="AQ41" s="4">
        <f t="shared" si="40"/>
        <v>26617348.109464347</v>
      </c>
      <c r="AR41" s="24">
        <f t="shared" si="41"/>
        <v>805000</v>
      </c>
      <c r="AS41" s="24">
        <f t="shared" si="42"/>
        <v>1966408.0740643714</v>
      </c>
    </row>
    <row r="42" spans="2:45" ht="12.75">
      <c r="B42" s="56">
        <f t="shared" si="4"/>
        <v>513</v>
      </c>
      <c r="C42" s="23">
        <f t="shared" si="43"/>
        <v>513000000</v>
      </c>
      <c r="D42" s="24">
        <f t="shared" si="44"/>
        <v>1931820.9804590228</v>
      </c>
      <c r="E42" s="24">
        <f t="shared" si="45"/>
        <v>845000</v>
      </c>
      <c r="F42" s="25">
        <f t="shared" si="46"/>
        <v>486330664.8825094</v>
      </c>
      <c r="G42" s="70">
        <f t="shared" si="47"/>
        <v>0</v>
      </c>
      <c r="H42" s="6">
        <f t="shared" si="5"/>
        <v>0.04</v>
      </c>
      <c r="I42" s="26">
        <f t="shared" si="6"/>
        <v>-0.11549676420981941</v>
      </c>
      <c r="J42" s="30">
        <f t="shared" si="7"/>
        <v>0.306330048929624</v>
      </c>
      <c r="K42" s="27">
        <f t="shared" si="8"/>
        <v>486330664.8825094</v>
      </c>
      <c r="L42" s="28">
        <f t="shared" si="9"/>
        <v>0</v>
      </c>
      <c r="M42" s="28">
        <f t="shared" si="10"/>
        <v>0</v>
      </c>
      <c r="N42" s="28">
        <f t="shared" si="11"/>
        <v>0</v>
      </c>
      <c r="O42" s="28">
        <f t="shared" si="12"/>
        <v>0</v>
      </c>
      <c r="P42" s="28">
        <f t="shared" si="13"/>
        <v>0</v>
      </c>
      <c r="Q42" s="28">
        <f t="shared" si="14"/>
        <v>0</v>
      </c>
      <c r="R42" s="28">
        <f t="shared" si="15"/>
        <v>0</v>
      </c>
      <c r="S42" s="28">
        <f t="shared" si="16"/>
        <v>0</v>
      </c>
      <c r="T42" s="28">
        <f t="shared" si="17"/>
        <v>0</v>
      </c>
      <c r="U42" s="28">
        <f t="shared" si="18"/>
        <v>0</v>
      </c>
      <c r="V42" s="28">
        <f t="shared" si="19"/>
        <v>0</v>
      </c>
      <c r="W42" s="4">
        <f t="shared" si="20"/>
        <v>486330664.8825094</v>
      </c>
      <c r="X42" s="24">
        <f t="shared" si="21"/>
        <v>0</v>
      </c>
      <c r="Y42" s="27">
        <f t="shared" si="22"/>
        <v>3669335.1174905896</v>
      </c>
      <c r="Z42" s="28">
        <f t="shared" si="23"/>
        <v>0</v>
      </c>
      <c r="AA42" s="28">
        <f t="shared" si="24"/>
        <v>382052.5218831052</v>
      </c>
      <c r="AB42" s="28">
        <f t="shared" si="25"/>
        <v>15000000</v>
      </c>
      <c r="AC42" s="28">
        <f t="shared" si="26"/>
        <v>525000</v>
      </c>
      <c r="AD42" s="28">
        <f t="shared" si="27"/>
        <v>1036805.5164625549</v>
      </c>
      <c r="AE42" s="28">
        <f t="shared" si="28"/>
        <v>8000000</v>
      </c>
      <c r="AF42" s="28">
        <f t="shared" si="29"/>
        <v>320000</v>
      </c>
      <c r="AG42" s="28">
        <f t="shared" si="30"/>
        <v>512962.9421133626</v>
      </c>
      <c r="AH42" s="28">
        <f t="shared" si="31"/>
        <v>0</v>
      </c>
      <c r="AI42" s="28">
        <f t="shared" si="32"/>
        <v>0</v>
      </c>
      <c r="AJ42" s="28">
        <f t="shared" si="33"/>
        <v>0</v>
      </c>
      <c r="AK42" s="28">
        <f t="shared" si="34"/>
        <v>0</v>
      </c>
      <c r="AL42" s="28">
        <f t="shared" si="35"/>
        <v>0</v>
      </c>
      <c r="AM42" s="28">
        <f t="shared" si="36"/>
        <v>0</v>
      </c>
      <c r="AN42" s="28">
        <f t="shared" si="37"/>
        <v>0</v>
      </c>
      <c r="AO42" s="28">
        <f t="shared" si="38"/>
        <v>0</v>
      </c>
      <c r="AP42" s="28">
        <f t="shared" si="39"/>
        <v>0</v>
      </c>
      <c r="AQ42" s="4">
        <f t="shared" si="40"/>
        <v>26669335.11749059</v>
      </c>
      <c r="AR42" s="24">
        <f t="shared" si="41"/>
        <v>845000</v>
      </c>
      <c r="AS42" s="24">
        <f t="shared" si="42"/>
        <v>1931820.9804590228</v>
      </c>
    </row>
    <row r="43" spans="2:45" ht="12.75">
      <c r="B43" s="56">
        <f t="shared" si="4"/>
        <v>514</v>
      </c>
      <c r="C43" s="23">
        <f t="shared" si="43"/>
        <v>514000000</v>
      </c>
      <c r="D43" s="24">
        <f t="shared" si="44"/>
        <v>1897233.88685368</v>
      </c>
      <c r="E43" s="24">
        <f t="shared" si="45"/>
        <v>885000</v>
      </c>
      <c r="F43" s="25">
        <f t="shared" si="46"/>
        <v>487278677.8744831</v>
      </c>
      <c r="G43" s="70">
        <f t="shared" si="47"/>
        <v>0</v>
      </c>
      <c r="H43" s="6">
        <f t="shared" si="5"/>
        <v>0.04</v>
      </c>
      <c r="I43" s="26">
        <f t="shared" si="6"/>
        <v>-0.11549676420981941</v>
      </c>
      <c r="J43" s="30">
        <f t="shared" si="7"/>
        <v>0.306330048929624</v>
      </c>
      <c r="K43" s="27">
        <f t="shared" si="8"/>
        <v>487278677.8744831</v>
      </c>
      <c r="L43" s="28">
        <f t="shared" si="9"/>
        <v>0</v>
      </c>
      <c r="M43" s="28">
        <f t="shared" si="10"/>
        <v>0</v>
      </c>
      <c r="N43" s="28">
        <f t="shared" si="11"/>
        <v>0</v>
      </c>
      <c r="O43" s="28">
        <f t="shared" si="12"/>
        <v>0</v>
      </c>
      <c r="P43" s="28">
        <f t="shared" si="13"/>
        <v>0</v>
      </c>
      <c r="Q43" s="28">
        <f t="shared" si="14"/>
        <v>0</v>
      </c>
      <c r="R43" s="28">
        <f t="shared" si="15"/>
        <v>0</v>
      </c>
      <c r="S43" s="28">
        <f t="shared" si="16"/>
        <v>0</v>
      </c>
      <c r="T43" s="28">
        <f t="shared" si="17"/>
        <v>0</v>
      </c>
      <c r="U43" s="28">
        <f t="shared" si="18"/>
        <v>0</v>
      </c>
      <c r="V43" s="28">
        <f t="shared" si="19"/>
        <v>0</v>
      </c>
      <c r="W43" s="4">
        <f t="shared" si="20"/>
        <v>487278677.8744831</v>
      </c>
      <c r="X43" s="24">
        <f t="shared" si="21"/>
        <v>0</v>
      </c>
      <c r="Y43" s="27">
        <f t="shared" si="22"/>
        <v>2721322.1255168915</v>
      </c>
      <c r="Z43" s="28">
        <f t="shared" si="23"/>
        <v>0</v>
      </c>
      <c r="AA43" s="28">
        <f t="shared" si="24"/>
        <v>283345.0605135924</v>
      </c>
      <c r="AB43" s="28">
        <f t="shared" si="25"/>
        <v>15000000</v>
      </c>
      <c r="AC43" s="28">
        <f t="shared" si="26"/>
        <v>525000</v>
      </c>
      <c r="AD43" s="28">
        <f t="shared" si="27"/>
        <v>1036805.5164625549</v>
      </c>
      <c r="AE43" s="28">
        <f t="shared" si="28"/>
        <v>9000000</v>
      </c>
      <c r="AF43" s="28">
        <f t="shared" si="29"/>
        <v>360000</v>
      </c>
      <c r="AG43" s="28">
        <f t="shared" si="30"/>
        <v>577083.3098775329</v>
      </c>
      <c r="AH43" s="28">
        <f t="shared" si="31"/>
        <v>0</v>
      </c>
      <c r="AI43" s="28">
        <f t="shared" si="32"/>
        <v>0</v>
      </c>
      <c r="AJ43" s="28">
        <f t="shared" si="33"/>
        <v>0</v>
      </c>
      <c r="AK43" s="28">
        <f t="shared" si="34"/>
        <v>0</v>
      </c>
      <c r="AL43" s="28">
        <f t="shared" si="35"/>
        <v>0</v>
      </c>
      <c r="AM43" s="28">
        <f t="shared" si="36"/>
        <v>0</v>
      </c>
      <c r="AN43" s="28">
        <f t="shared" si="37"/>
        <v>0</v>
      </c>
      <c r="AO43" s="28">
        <f t="shared" si="38"/>
        <v>0</v>
      </c>
      <c r="AP43" s="28">
        <f t="shared" si="39"/>
        <v>0</v>
      </c>
      <c r="AQ43" s="4">
        <f t="shared" si="40"/>
        <v>26721322.12551689</v>
      </c>
      <c r="AR43" s="24">
        <f t="shared" si="41"/>
        <v>885000</v>
      </c>
      <c r="AS43" s="24">
        <f t="shared" si="42"/>
        <v>1897233.88685368</v>
      </c>
    </row>
    <row r="44" spans="2:45" ht="12.75">
      <c r="B44" s="56">
        <f t="shared" si="4"/>
        <v>515</v>
      </c>
      <c r="C44" s="23">
        <f t="shared" si="43"/>
        <v>515000000</v>
      </c>
      <c r="D44" s="24">
        <f t="shared" si="44"/>
        <v>1862646.7932483437</v>
      </c>
      <c r="E44" s="24">
        <f t="shared" si="45"/>
        <v>925000</v>
      </c>
      <c r="F44" s="25">
        <f t="shared" si="46"/>
        <v>488226690.86645675</v>
      </c>
      <c r="G44" s="70">
        <f t="shared" si="47"/>
        <v>0</v>
      </c>
      <c r="H44" s="6">
        <f t="shared" si="5"/>
        <v>0.04</v>
      </c>
      <c r="I44" s="26">
        <f t="shared" si="6"/>
        <v>-0.11549676420981941</v>
      </c>
      <c r="J44" s="30">
        <f t="shared" si="7"/>
        <v>0.306330048929624</v>
      </c>
      <c r="K44" s="27">
        <f t="shared" si="8"/>
        <v>488226690.86645675</v>
      </c>
      <c r="L44" s="28">
        <f t="shared" si="9"/>
        <v>0</v>
      </c>
      <c r="M44" s="28">
        <f t="shared" si="10"/>
        <v>0</v>
      </c>
      <c r="N44" s="28">
        <f t="shared" si="11"/>
        <v>0</v>
      </c>
      <c r="O44" s="28">
        <f t="shared" si="12"/>
        <v>0</v>
      </c>
      <c r="P44" s="28">
        <f t="shared" si="13"/>
        <v>0</v>
      </c>
      <c r="Q44" s="28">
        <f t="shared" si="14"/>
        <v>0</v>
      </c>
      <c r="R44" s="28">
        <f t="shared" si="15"/>
        <v>0</v>
      </c>
      <c r="S44" s="28">
        <f t="shared" si="16"/>
        <v>0</v>
      </c>
      <c r="T44" s="28">
        <f t="shared" si="17"/>
        <v>0</v>
      </c>
      <c r="U44" s="28">
        <f t="shared" si="18"/>
        <v>0</v>
      </c>
      <c r="V44" s="28">
        <f t="shared" si="19"/>
        <v>0</v>
      </c>
      <c r="W44" s="4">
        <f t="shared" si="20"/>
        <v>488226690.86645675</v>
      </c>
      <c r="X44" s="24">
        <f t="shared" si="21"/>
        <v>0</v>
      </c>
      <c r="Y44" s="27">
        <f t="shared" si="22"/>
        <v>1773309.133543253</v>
      </c>
      <c r="Z44" s="28">
        <f t="shared" si="23"/>
        <v>0</v>
      </c>
      <c r="AA44" s="28">
        <f t="shared" si="24"/>
        <v>184637.5991440857</v>
      </c>
      <c r="AB44" s="28">
        <f t="shared" si="25"/>
        <v>15000000</v>
      </c>
      <c r="AC44" s="28">
        <f t="shared" si="26"/>
        <v>525000</v>
      </c>
      <c r="AD44" s="28">
        <f t="shared" si="27"/>
        <v>1036805.5164625549</v>
      </c>
      <c r="AE44" s="28">
        <f t="shared" si="28"/>
        <v>10000000</v>
      </c>
      <c r="AF44" s="28">
        <f t="shared" si="29"/>
        <v>400000</v>
      </c>
      <c r="AG44" s="28">
        <f t="shared" si="30"/>
        <v>641203.6776417032</v>
      </c>
      <c r="AH44" s="28">
        <f t="shared" si="31"/>
        <v>0</v>
      </c>
      <c r="AI44" s="28">
        <f t="shared" si="32"/>
        <v>0</v>
      </c>
      <c r="AJ44" s="28">
        <f t="shared" si="33"/>
        <v>0</v>
      </c>
      <c r="AK44" s="28">
        <f t="shared" si="34"/>
        <v>0</v>
      </c>
      <c r="AL44" s="28">
        <f t="shared" si="35"/>
        <v>0</v>
      </c>
      <c r="AM44" s="28">
        <f t="shared" si="36"/>
        <v>0</v>
      </c>
      <c r="AN44" s="28">
        <f t="shared" si="37"/>
        <v>0</v>
      </c>
      <c r="AO44" s="28">
        <f t="shared" si="38"/>
        <v>0</v>
      </c>
      <c r="AP44" s="28">
        <f t="shared" si="39"/>
        <v>0</v>
      </c>
      <c r="AQ44" s="4">
        <f t="shared" si="40"/>
        <v>26773309.133543253</v>
      </c>
      <c r="AR44" s="24">
        <f t="shared" si="41"/>
        <v>925000</v>
      </c>
      <c r="AS44" s="24">
        <f t="shared" si="42"/>
        <v>1862646.7932483437</v>
      </c>
    </row>
    <row r="45" spans="2:45" ht="12.75">
      <c r="B45" s="56">
        <f t="shared" si="4"/>
        <v>516</v>
      </c>
      <c r="C45" s="23">
        <f t="shared" si="43"/>
        <v>516000000</v>
      </c>
      <c r="D45" s="24">
        <f t="shared" si="44"/>
        <v>1828059.6996429951</v>
      </c>
      <c r="E45" s="24">
        <f t="shared" si="45"/>
        <v>965000</v>
      </c>
      <c r="F45" s="25">
        <f t="shared" si="46"/>
        <v>489174703.8584305</v>
      </c>
      <c r="G45" s="70">
        <f t="shared" si="47"/>
        <v>0</v>
      </c>
      <c r="H45" s="6">
        <f t="shared" si="5"/>
        <v>0.04</v>
      </c>
      <c r="I45" s="26">
        <f t="shared" si="6"/>
        <v>-0.11549676420981941</v>
      </c>
      <c r="J45" s="30">
        <f t="shared" si="7"/>
        <v>0.306330048929624</v>
      </c>
      <c r="K45" s="27">
        <f t="shared" si="8"/>
        <v>489174703.8584305</v>
      </c>
      <c r="L45" s="28">
        <f t="shared" si="9"/>
        <v>0</v>
      </c>
      <c r="M45" s="28">
        <f t="shared" si="10"/>
        <v>0</v>
      </c>
      <c r="N45" s="28">
        <f t="shared" si="11"/>
        <v>0</v>
      </c>
      <c r="O45" s="28">
        <f t="shared" si="12"/>
        <v>0</v>
      </c>
      <c r="P45" s="28">
        <f t="shared" si="13"/>
        <v>0</v>
      </c>
      <c r="Q45" s="28">
        <f t="shared" si="14"/>
        <v>0</v>
      </c>
      <c r="R45" s="28">
        <f t="shared" si="15"/>
        <v>0</v>
      </c>
      <c r="S45" s="28">
        <f t="shared" si="16"/>
        <v>0</v>
      </c>
      <c r="T45" s="28">
        <f t="shared" si="17"/>
        <v>0</v>
      </c>
      <c r="U45" s="28">
        <f t="shared" si="18"/>
        <v>0</v>
      </c>
      <c r="V45" s="28">
        <f t="shared" si="19"/>
        <v>0</v>
      </c>
      <c r="W45" s="4">
        <f t="shared" si="20"/>
        <v>489174703.8584305</v>
      </c>
      <c r="X45" s="24">
        <f t="shared" si="21"/>
        <v>0</v>
      </c>
      <c r="Y45" s="27">
        <f t="shared" si="22"/>
        <v>825296.1415694952</v>
      </c>
      <c r="Z45" s="28">
        <f t="shared" si="23"/>
        <v>0</v>
      </c>
      <c r="AA45" s="28">
        <f t="shared" si="24"/>
        <v>85930.1377745666</v>
      </c>
      <c r="AB45" s="28">
        <f t="shared" si="25"/>
        <v>15000000</v>
      </c>
      <c r="AC45" s="28">
        <f t="shared" si="26"/>
        <v>525000</v>
      </c>
      <c r="AD45" s="28">
        <f t="shared" si="27"/>
        <v>1036805.5164625549</v>
      </c>
      <c r="AE45" s="28">
        <f t="shared" si="28"/>
        <v>11000000</v>
      </c>
      <c r="AF45" s="28">
        <f t="shared" si="29"/>
        <v>440000</v>
      </c>
      <c r="AG45" s="28">
        <f t="shared" si="30"/>
        <v>705324.0454058736</v>
      </c>
      <c r="AH45" s="28">
        <f t="shared" si="31"/>
        <v>0</v>
      </c>
      <c r="AI45" s="28">
        <f t="shared" si="32"/>
        <v>0</v>
      </c>
      <c r="AJ45" s="28">
        <f t="shared" si="33"/>
        <v>0</v>
      </c>
      <c r="AK45" s="28">
        <f t="shared" si="34"/>
        <v>0</v>
      </c>
      <c r="AL45" s="28">
        <f t="shared" si="35"/>
        <v>0</v>
      </c>
      <c r="AM45" s="28">
        <f t="shared" si="36"/>
        <v>0</v>
      </c>
      <c r="AN45" s="28">
        <f t="shared" si="37"/>
        <v>0</v>
      </c>
      <c r="AO45" s="28">
        <f t="shared" si="38"/>
        <v>0</v>
      </c>
      <c r="AP45" s="28">
        <f t="shared" si="39"/>
        <v>0</v>
      </c>
      <c r="AQ45" s="4">
        <f t="shared" si="40"/>
        <v>26825296.141569495</v>
      </c>
      <c r="AR45" s="24">
        <f t="shared" si="41"/>
        <v>965000</v>
      </c>
      <c r="AS45" s="24">
        <f t="shared" si="42"/>
        <v>1828059.6996429951</v>
      </c>
    </row>
    <row r="46" spans="2:45" ht="12.75">
      <c r="B46" s="56">
        <f t="shared" si="4"/>
        <v>517</v>
      </c>
      <c r="C46" s="23">
        <f t="shared" si="43"/>
        <v>517000000</v>
      </c>
      <c r="D46" s="24">
        <f t="shared" si="44"/>
        <v>1793472.6060376589</v>
      </c>
      <c r="E46" s="24">
        <f t="shared" si="45"/>
        <v>1005000</v>
      </c>
      <c r="F46" s="25">
        <f t="shared" si="46"/>
        <v>490122716.85040414</v>
      </c>
      <c r="G46" s="70">
        <f t="shared" si="47"/>
        <v>0</v>
      </c>
      <c r="H46" s="6">
        <f t="shared" si="5"/>
        <v>0.04</v>
      </c>
      <c r="I46" s="26">
        <f t="shared" si="6"/>
        <v>-0.11549676420981941</v>
      </c>
      <c r="J46" s="30">
        <f t="shared" si="7"/>
        <v>0.306330048929624</v>
      </c>
      <c r="K46" s="27">
        <f t="shared" si="8"/>
        <v>490000000</v>
      </c>
      <c r="L46" s="28">
        <f t="shared" si="9"/>
        <v>0</v>
      </c>
      <c r="M46" s="28">
        <f t="shared" si="10"/>
        <v>122716.85040414333</v>
      </c>
      <c r="N46" s="28">
        <f t="shared" si="11"/>
        <v>4295.089764145017</v>
      </c>
      <c r="O46" s="28">
        <f t="shared" si="12"/>
        <v>0</v>
      </c>
      <c r="P46" s="28">
        <f t="shared" si="13"/>
        <v>0</v>
      </c>
      <c r="Q46" s="28">
        <f t="shared" si="14"/>
        <v>0</v>
      </c>
      <c r="R46" s="28">
        <f t="shared" si="15"/>
        <v>0</v>
      </c>
      <c r="S46" s="28">
        <f t="shared" si="16"/>
        <v>0</v>
      </c>
      <c r="T46" s="28">
        <f t="shared" si="17"/>
        <v>0</v>
      </c>
      <c r="U46" s="28">
        <f t="shared" si="18"/>
        <v>0</v>
      </c>
      <c r="V46" s="28">
        <f t="shared" si="19"/>
        <v>0</v>
      </c>
      <c r="W46" s="4">
        <f t="shared" si="20"/>
        <v>490122716.85040414</v>
      </c>
      <c r="X46" s="24">
        <f t="shared" si="21"/>
        <v>4295.089764145017</v>
      </c>
      <c r="Y46" s="27">
        <f t="shared" si="22"/>
        <v>0</v>
      </c>
      <c r="Z46" s="28">
        <f t="shared" si="23"/>
        <v>0</v>
      </c>
      <c r="AA46" s="28">
        <f t="shared" si="24"/>
        <v>0</v>
      </c>
      <c r="AB46" s="28">
        <f t="shared" si="25"/>
        <v>14877283.149595857</v>
      </c>
      <c r="AC46" s="28">
        <f t="shared" si="26"/>
        <v>520704.91023585503</v>
      </c>
      <c r="AD46" s="28">
        <f t="shared" si="27"/>
        <v>1028323.2826317599</v>
      </c>
      <c r="AE46" s="28">
        <f t="shared" si="28"/>
        <v>12000000</v>
      </c>
      <c r="AF46" s="28">
        <f t="shared" si="29"/>
        <v>480000</v>
      </c>
      <c r="AG46" s="28">
        <f t="shared" si="30"/>
        <v>769444.4131700438</v>
      </c>
      <c r="AH46" s="28">
        <f t="shared" si="31"/>
        <v>0</v>
      </c>
      <c r="AI46" s="28">
        <f t="shared" si="32"/>
        <v>0</v>
      </c>
      <c r="AJ46" s="28">
        <f t="shared" si="33"/>
        <v>0</v>
      </c>
      <c r="AK46" s="28">
        <f t="shared" si="34"/>
        <v>0</v>
      </c>
      <c r="AL46" s="28">
        <f t="shared" si="35"/>
        <v>0</v>
      </c>
      <c r="AM46" s="28">
        <f t="shared" si="36"/>
        <v>0</v>
      </c>
      <c r="AN46" s="28">
        <f t="shared" si="37"/>
        <v>0</v>
      </c>
      <c r="AO46" s="28">
        <f t="shared" si="38"/>
        <v>0</v>
      </c>
      <c r="AP46" s="28">
        <f t="shared" si="39"/>
        <v>0</v>
      </c>
      <c r="AQ46" s="4">
        <f t="shared" si="40"/>
        <v>26877283.149595857</v>
      </c>
      <c r="AR46" s="24">
        <f t="shared" si="41"/>
        <v>1000704.910235855</v>
      </c>
      <c r="AS46" s="24">
        <f t="shared" si="42"/>
        <v>1797767.6958018038</v>
      </c>
    </row>
    <row r="47" spans="2:45" ht="12.75">
      <c r="B47" s="56">
        <f t="shared" si="4"/>
        <v>518</v>
      </c>
      <c r="C47" s="23">
        <f t="shared" si="43"/>
        <v>518000000</v>
      </c>
      <c r="D47" s="24">
        <f t="shared" si="44"/>
        <v>1758885.51243231</v>
      </c>
      <c r="E47" s="24">
        <f t="shared" si="45"/>
        <v>1045000</v>
      </c>
      <c r="F47" s="25">
        <f t="shared" si="46"/>
        <v>491070729.8423779</v>
      </c>
      <c r="G47" s="70">
        <f t="shared" si="47"/>
        <v>0</v>
      </c>
      <c r="H47" s="6">
        <f t="shared" si="5"/>
        <v>0.04</v>
      </c>
      <c r="I47" s="26">
        <f t="shared" si="6"/>
        <v>-0.11549676420981941</v>
      </c>
      <c r="J47" s="30">
        <f t="shared" si="7"/>
        <v>0.306330048929624</v>
      </c>
      <c r="K47" s="27">
        <f t="shared" si="8"/>
        <v>490000000</v>
      </c>
      <c r="L47" s="28">
        <f t="shared" si="9"/>
        <v>0</v>
      </c>
      <c r="M47" s="28">
        <f t="shared" si="10"/>
        <v>1070729.842377901</v>
      </c>
      <c r="N47" s="28">
        <f t="shared" si="11"/>
        <v>37475.54448322654</v>
      </c>
      <c r="O47" s="28">
        <f t="shared" si="12"/>
        <v>0</v>
      </c>
      <c r="P47" s="28">
        <f t="shared" si="13"/>
        <v>0</v>
      </c>
      <c r="Q47" s="28">
        <f t="shared" si="14"/>
        <v>0</v>
      </c>
      <c r="R47" s="28">
        <f t="shared" si="15"/>
        <v>0</v>
      </c>
      <c r="S47" s="28">
        <f t="shared" si="16"/>
        <v>0</v>
      </c>
      <c r="T47" s="28">
        <f t="shared" si="17"/>
        <v>0</v>
      </c>
      <c r="U47" s="28">
        <f t="shared" si="18"/>
        <v>0</v>
      </c>
      <c r="V47" s="28">
        <f t="shared" si="19"/>
        <v>0</v>
      </c>
      <c r="W47" s="4">
        <f t="shared" si="20"/>
        <v>491070729.8423779</v>
      </c>
      <c r="X47" s="24">
        <f t="shared" si="21"/>
        <v>37475.54448322654</v>
      </c>
      <c r="Y47" s="27">
        <f t="shared" si="22"/>
        <v>0</v>
      </c>
      <c r="Z47" s="28">
        <f t="shared" si="23"/>
        <v>0</v>
      </c>
      <c r="AA47" s="28">
        <f t="shared" si="24"/>
        <v>0</v>
      </c>
      <c r="AB47" s="28">
        <f t="shared" si="25"/>
        <v>13929270.157622099</v>
      </c>
      <c r="AC47" s="28">
        <f t="shared" si="26"/>
        <v>487524.4555167735</v>
      </c>
      <c r="AD47" s="28">
        <f t="shared" si="27"/>
        <v>962796.2759813223</v>
      </c>
      <c r="AE47" s="28">
        <f t="shared" si="28"/>
        <v>13000000</v>
      </c>
      <c r="AF47" s="28">
        <f t="shared" si="29"/>
        <v>520000</v>
      </c>
      <c r="AG47" s="28">
        <f t="shared" si="30"/>
        <v>833564.7809342141</v>
      </c>
      <c r="AH47" s="28">
        <f t="shared" si="31"/>
        <v>0</v>
      </c>
      <c r="AI47" s="28">
        <f t="shared" si="32"/>
        <v>0</v>
      </c>
      <c r="AJ47" s="28">
        <f t="shared" si="33"/>
        <v>0</v>
      </c>
      <c r="AK47" s="28">
        <f t="shared" si="34"/>
        <v>0</v>
      </c>
      <c r="AL47" s="28">
        <f t="shared" si="35"/>
        <v>0</v>
      </c>
      <c r="AM47" s="28">
        <f t="shared" si="36"/>
        <v>0</v>
      </c>
      <c r="AN47" s="28">
        <f t="shared" si="37"/>
        <v>0</v>
      </c>
      <c r="AO47" s="28">
        <f t="shared" si="38"/>
        <v>0</v>
      </c>
      <c r="AP47" s="28">
        <f t="shared" si="39"/>
        <v>0</v>
      </c>
      <c r="AQ47" s="4">
        <f t="shared" si="40"/>
        <v>26929270.1576221</v>
      </c>
      <c r="AR47" s="24">
        <f t="shared" si="41"/>
        <v>1007524.4555167735</v>
      </c>
      <c r="AS47" s="24">
        <f t="shared" si="42"/>
        <v>1796361.0569155365</v>
      </c>
    </row>
    <row r="48" spans="2:45" ht="12.75">
      <c r="B48" s="56">
        <f t="shared" si="4"/>
        <v>519</v>
      </c>
      <c r="C48" s="23">
        <f t="shared" si="43"/>
        <v>519000000</v>
      </c>
      <c r="D48" s="24">
        <f t="shared" si="44"/>
        <v>1724298.4188269675</v>
      </c>
      <c r="E48" s="24">
        <f t="shared" si="45"/>
        <v>1085000</v>
      </c>
      <c r="F48" s="25">
        <f t="shared" si="46"/>
        <v>492018742.8343516</v>
      </c>
      <c r="G48" s="70">
        <f t="shared" si="47"/>
        <v>0</v>
      </c>
      <c r="H48" s="6">
        <f t="shared" si="5"/>
        <v>0.04</v>
      </c>
      <c r="I48" s="26">
        <f t="shared" si="6"/>
        <v>-0.11549676420981941</v>
      </c>
      <c r="J48" s="30">
        <f t="shared" si="7"/>
        <v>0.306330048929624</v>
      </c>
      <c r="K48" s="27">
        <f t="shared" si="8"/>
        <v>490000000</v>
      </c>
      <c r="L48" s="28">
        <f t="shared" si="9"/>
        <v>0</v>
      </c>
      <c r="M48" s="28">
        <f t="shared" si="10"/>
        <v>2018742.8343515992</v>
      </c>
      <c r="N48" s="28">
        <f t="shared" si="11"/>
        <v>70655.99920230597</v>
      </c>
      <c r="O48" s="28">
        <f t="shared" si="12"/>
        <v>0</v>
      </c>
      <c r="P48" s="28">
        <f t="shared" si="13"/>
        <v>0</v>
      </c>
      <c r="Q48" s="28">
        <f t="shared" si="14"/>
        <v>0</v>
      </c>
      <c r="R48" s="28">
        <f t="shared" si="15"/>
        <v>0</v>
      </c>
      <c r="S48" s="28">
        <f t="shared" si="16"/>
        <v>0</v>
      </c>
      <c r="T48" s="28">
        <f t="shared" si="17"/>
        <v>0</v>
      </c>
      <c r="U48" s="28">
        <f t="shared" si="18"/>
        <v>0</v>
      </c>
      <c r="V48" s="28">
        <f t="shared" si="19"/>
        <v>0</v>
      </c>
      <c r="W48" s="4">
        <f t="shared" si="20"/>
        <v>492018742.8343516</v>
      </c>
      <c r="X48" s="24">
        <f t="shared" si="21"/>
        <v>70655.99920230597</v>
      </c>
      <c r="Y48" s="27">
        <f t="shared" si="22"/>
        <v>0</v>
      </c>
      <c r="Z48" s="28">
        <f t="shared" si="23"/>
        <v>0</v>
      </c>
      <c r="AA48" s="28">
        <f t="shared" si="24"/>
        <v>0</v>
      </c>
      <c r="AB48" s="28">
        <f t="shared" si="25"/>
        <v>12981257.1656484</v>
      </c>
      <c r="AC48" s="28">
        <f t="shared" si="26"/>
        <v>454344.0007976941</v>
      </c>
      <c r="AD48" s="28">
        <f t="shared" si="27"/>
        <v>897269.2693308888</v>
      </c>
      <c r="AE48" s="28">
        <f t="shared" si="28"/>
        <v>14000000</v>
      </c>
      <c r="AF48" s="28">
        <f t="shared" si="29"/>
        <v>560000</v>
      </c>
      <c r="AG48" s="28">
        <f t="shared" si="30"/>
        <v>897685.1486983845</v>
      </c>
      <c r="AH48" s="28">
        <f t="shared" si="31"/>
        <v>0</v>
      </c>
      <c r="AI48" s="28">
        <f t="shared" si="32"/>
        <v>0</v>
      </c>
      <c r="AJ48" s="28">
        <f t="shared" si="33"/>
        <v>0</v>
      </c>
      <c r="AK48" s="28">
        <f t="shared" si="34"/>
        <v>0</v>
      </c>
      <c r="AL48" s="28">
        <f t="shared" si="35"/>
        <v>0</v>
      </c>
      <c r="AM48" s="28">
        <f t="shared" si="36"/>
        <v>0</v>
      </c>
      <c r="AN48" s="28">
        <f t="shared" si="37"/>
        <v>0</v>
      </c>
      <c r="AO48" s="28">
        <f t="shared" si="38"/>
        <v>0</v>
      </c>
      <c r="AP48" s="28">
        <f t="shared" si="39"/>
        <v>0</v>
      </c>
      <c r="AQ48" s="4">
        <f t="shared" si="40"/>
        <v>26981257.1656484</v>
      </c>
      <c r="AR48" s="24">
        <f t="shared" si="41"/>
        <v>1014344.0007976941</v>
      </c>
      <c r="AS48" s="24">
        <f t="shared" si="42"/>
        <v>1794954.4180292734</v>
      </c>
    </row>
    <row r="49" spans="2:45" ht="12.75">
      <c r="B49" s="56">
        <f t="shared" si="4"/>
        <v>520</v>
      </c>
      <c r="C49" s="23">
        <f t="shared" si="43"/>
        <v>520000000</v>
      </c>
      <c r="D49" s="24">
        <f t="shared" si="44"/>
        <v>1689711.325221631</v>
      </c>
      <c r="E49" s="24">
        <f t="shared" si="45"/>
        <v>1125000</v>
      </c>
      <c r="F49" s="25">
        <f t="shared" si="46"/>
        <v>492966755.82632524</v>
      </c>
      <c r="G49" s="70">
        <f t="shared" si="47"/>
        <v>0</v>
      </c>
      <c r="H49" s="6">
        <f t="shared" si="5"/>
        <v>0.04</v>
      </c>
      <c r="I49" s="26">
        <f t="shared" si="6"/>
        <v>-0.11549676420981941</v>
      </c>
      <c r="J49" s="30">
        <f t="shared" si="7"/>
        <v>0.306330048929624</v>
      </c>
      <c r="K49" s="27">
        <f t="shared" si="8"/>
        <v>490000000</v>
      </c>
      <c r="L49" s="28">
        <f t="shared" si="9"/>
        <v>0</v>
      </c>
      <c r="M49" s="28">
        <f t="shared" si="10"/>
        <v>2966755.8263252378</v>
      </c>
      <c r="N49" s="28">
        <f t="shared" si="11"/>
        <v>103836.45392138333</v>
      </c>
      <c r="O49" s="28">
        <f t="shared" si="12"/>
        <v>0</v>
      </c>
      <c r="P49" s="28">
        <f t="shared" si="13"/>
        <v>0</v>
      </c>
      <c r="Q49" s="28">
        <f t="shared" si="14"/>
        <v>0</v>
      </c>
      <c r="R49" s="28">
        <f t="shared" si="15"/>
        <v>0</v>
      </c>
      <c r="S49" s="28">
        <f t="shared" si="16"/>
        <v>0</v>
      </c>
      <c r="T49" s="28">
        <f t="shared" si="17"/>
        <v>0</v>
      </c>
      <c r="U49" s="28">
        <f t="shared" si="18"/>
        <v>0</v>
      </c>
      <c r="V49" s="28">
        <f t="shared" si="19"/>
        <v>0</v>
      </c>
      <c r="W49" s="4">
        <f t="shared" si="20"/>
        <v>492966755.82632524</v>
      </c>
      <c r="X49" s="24">
        <f t="shared" si="21"/>
        <v>103836.45392138333</v>
      </c>
      <c r="Y49" s="27">
        <f t="shared" si="22"/>
        <v>0</v>
      </c>
      <c r="Z49" s="28">
        <f t="shared" si="23"/>
        <v>0</v>
      </c>
      <c r="AA49" s="28">
        <f t="shared" si="24"/>
        <v>0</v>
      </c>
      <c r="AB49" s="28">
        <f t="shared" si="25"/>
        <v>12033244.173674762</v>
      </c>
      <c r="AC49" s="28">
        <f t="shared" si="26"/>
        <v>421163.5460786167</v>
      </c>
      <c r="AD49" s="28">
        <f t="shared" si="27"/>
        <v>831742.2626804594</v>
      </c>
      <c r="AE49" s="28">
        <f t="shared" si="28"/>
        <v>15000000</v>
      </c>
      <c r="AF49" s="28">
        <f t="shared" si="29"/>
        <v>600000</v>
      </c>
      <c r="AG49" s="28">
        <f t="shared" si="30"/>
        <v>961805.5164625548</v>
      </c>
      <c r="AH49" s="28">
        <f t="shared" si="31"/>
        <v>0</v>
      </c>
      <c r="AI49" s="28">
        <f t="shared" si="32"/>
        <v>0</v>
      </c>
      <c r="AJ49" s="28">
        <f t="shared" si="33"/>
        <v>0</v>
      </c>
      <c r="AK49" s="28">
        <f t="shared" si="34"/>
        <v>0</v>
      </c>
      <c r="AL49" s="28">
        <f t="shared" si="35"/>
        <v>0</v>
      </c>
      <c r="AM49" s="28">
        <f t="shared" si="36"/>
        <v>0</v>
      </c>
      <c r="AN49" s="28">
        <f t="shared" si="37"/>
        <v>0</v>
      </c>
      <c r="AO49" s="28">
        <f t="shared" si="38"/>
        <v>0</v>
      </c>
      <c r="AP49" s="28">
        <f t="shared" si="39"/>
        <v>0</v>
      </c>
      <c r="AQ49" s="4">
        <f t="shared" si="40"/>
        <v>27033244.173674762</v>
      </c>
      <c r="AR49" s="24">
        <f t="shared" si="41"/>
        <v>1021163.5460786168</v>
      </c>
      <c r="AS49" s="24">
        <f t="shared" si="42"/>
        <v>1793547.7791430142</v>
      </c>
    </row>
    <row r="50" spans="2:45" ht="12.75">
      <c r="B50" s="56">
        <f t="shared" si="4"/>
        <v>521</v>
      </c>
      <c r="C50" s="23">
        <f t="shared" si="43"/>
        <v>521000000</v>
      </c>
      <c r="D50" s="24">
        <f t="shared" si="44"/>
        <v>2051918.8590150918</v>
      </c>
      <c r="E50" s="24">
        <f t="shared" si="45"/>
        <v>1170000.0000000002</v>
      </c>
      <c r="F50" s="25">
        <f t="shared" si="46"/>
        <v>490055825.21267456</v>
      </c>
      <c r="G50" s="70">
        <f t="shared" si="47"/>
        <v>0</v>
      </c>
      <c r="H50" s="6">
        <f t="shared" si="5"/>
        <v>0.045</v>
      </c>
      <c r="I50" s="26">
        <f t="shared" si="6"/>
        <v>-0.12993385973604682</v>
      </c>
      <c r="J50" s="30">
        <f t="shared" si="7"/>
        <v>0.301330048929624</v>
      </c>
      <c r="K50" s="27">
        <f t="shared" si="8"/>
        <v>490000000</v>
      </c>
      <c r="L50" s="28">
        <f t="shared" si="9"/>
        <v>0</v>
      </c>
      <c r="M50" s="28">
        <f t="shared" si="10"/>
        <v>55825.21267455816</v>
      </c>
      <c r="N50" s="28">
        <f t="shared" si="11"/>
        <v>1953.8824436095358</v>
      </c>
      <c r="O50" s="28">
        <f t="shared" si="12"/>
        <v>0</v>
      </c>
      <c r="P50" s="28">
        <f t="shared" si="13"/>
        <v>0</v>
      </c>
      <c r="Q50" s="28">
        <f t="shared" si="14"/>
        <v>0</v>
      </c>
      <c r="R50" s="28">
        <f t="shared" si="15"/>
        <v>0</v>
      </c>
      <c r="S50" s="28">
        <f t="shared" si="16"/>
        <v>0</v>
      </c>
      <c r="T50" s="28">
        <f t="shared" si="17"/>
        <v>0</v>
      </c>
      <c r="U50" s="28">
        <f t="shared" si="18"/>
        <v>0</v>
      </c>
      <c r="V50" s="28">
        <f t="shared" si="19"/>
        <v>0</v>
      </c>
      <c r="W50" s="4">
        <f t="shared" si="20"/>
        <v>490055825.21267456</v>
      </c>
      <c r="X50" s="24">
        <f t="shared" si="21"/>
        <v>1953.8824436095358</v>
      </c>
      <c r="Y50" s="27">
        <f t="shared" si="22"/>
        <v>0</v>
      </c>
      <c r="Z50" s="28">
        <f t="shared" si="23"/>
        <v>0</v>
      </c>
      <c r="AA50" s="28">
        <f t="shared" si="24"/>
        <v>0</v>
      </c>
      <c r="AB50" s="28">
        <f t="shared" si="25"/>
        <v>14944174.787325442</v>
      </c>
      <c r="AC50" s="28">
        <f t="shared" si="26"/>
        <v>523046.1175563905</v>
      </c>
      <c r="AD50" s="28">
        <f t="shared" si="27"/>
        <v>1032946.8572319765</v>
      </c>
      <c r="AE50" s="28">
        <f t="shared" si="28"/>
        <v>15000000</v>
      </c>
      <c r="AF50" s="28">
        <f t="shared" si="29"/>
        <v>600000</v>
      </c>
      <c r="AG50" s="28">
        <f t="shared" si="30"/>
        <v>961805.5164625548</v>
      </c>
      <c r="AH50" s="28">
        <f t="shared" si="31"/>
        <v>1000000</v>
      </c>
      <c r="AI50" s="28">
        <f t="shared" si="32"/>
        <v>45000</v>
      </c>
      <c r="AJ50" s="28">
        <f t="shared" si="33"/>
        <v>59120.36776417032</v>
      </c>
      <c r="AK50" s="28">
        <f t="shared" si="34"/>
        <v>0</v>
      </c>
      <c r="AL50" s="28">
        <f t="shared" si="35"/>
        <v>0</v>
      </c>
      <c r="AM50" s="28">
        <f t="shared" si="36"/>
        <v>0</v>
      </c>
      <c r="AN50" s="28">
        <f t="shared" si="37"/>
        <v>0</v>
      </c>
      <c r="AO50" s="28">
        <f t="shared" si="38"/>
        <v>0</v>
      </c>
      <c r="AP50" s="28">
        <f t="shared" si="39"/>
        <v>0</v>
      </c>
      <c r="AQ50" s="4">
        <f t="shared" si="40"/>
        <v>30944174.78732544</v>
      </c>
      <c r="AR50" s="24">
        <f t="shared" si="41"/>
        <v>1168046.1175563906</v>
      </c>
      <c r="AS50" s="24">
        <f t="shared" si="42"/>
        <v>2053872.7414587014</v>
      </c>
    </row>
    <row r="51" spans="2:45" ht="12.75">
      <c r="B51" s="56">
        <f aca="true" t="shared" si="48" ref="B51:B82">C51/1000000</f>
        <v>522</v>
      </c>
      <c r="C51" s="23">
        <f t="shared" si="43"/>
        <v>522000000</v>
      </c>
      <c r="D51" s="24">
        <f t="shared" si="44"/>
        <v>2013102.9643107038</v>
      </c>
      <c r="E51" s="24">
        <f t="shared" si="45"/>
        <v>1215000</v>
      </c>
      <c r="F51" s="25">
        <f t="shared" si="46"/>
        <v>490996431.403102</v>
      </c>
      <c r="G51" s="70">
        <f t="shared" si="47"/>
        <v>0</v>
      </c>
      <c r="H51" s="6">
        <f aca="true" t="shared" si="49" ref="H51:H82">IF(C51&lt;$D$5,$F$4,IF(C51&lt;$D$6,$F$5,IF(C51&lt;$D$7,$F$6,IF(C51&lt;$D$8,$F$7,IF(C51&lt;$D$9,$F$8,$F$9)))))</f>
        <v>0.045</v>
      </c>
      <c r="I51" s="26">
        <f aca="true" t="shared" si="50" ref="I51:I82">-H51/$H$4</f>
        <v>-0.12993385973604682</v>
      </c>
      <c r="J51" s="30">
        <f aca="true" t="shared" si="51" ref="J51:J82">$H$4-H51</f>
        <v>0.301330048929624</v>
      </c>
      <c r="K51" s="27">
        <f aca="true" t="shared" si="52" ref="K51:K82">IF(F51&gt;$E$4,$E$4,F51)</f>
        <v>490000000</v>
      </c>
      <c r="L51" s="28">
        <f aca="true" t="shared" si="53" ref="L51:L82">K51*$F$4</f>
        <v>0</v>
      </c>
      <c r="M51" s="28">
        <f aca="true" t="shared" si="54" ref="M51:M82">IF(F51&lt;$D$5,0,IF(F51&gt;$E$5,($E$5-$E$4),((F51-$E$4))))</f>
        <v>996431.4031019807</v>
      </c>
      <c r="N51" s="28">
        <f aca="true" t="shared" si="55" ref="N51:N82">M51*$F$5</f>
        <v>34875.099108569324</v>
      </c>
      <c r="O51" s="28">
        <f aca="true" t="shared" si="56" ref="O51:O82">IF(F51&lt;$D$6,0,IF(F51&gt;$E$6,($E$6-$E$5),((F51-$E$5))))</f>
        <v>0</v>
      </c>
      <c r="P51" s="28">
        <f aca="true" t="shared" si="57" ref="P51:P82">O51*$F$6</f>
        <v>0</v>
      </c>
      <c r="Q51" s="28">
        <f aca="true" t="shared" si="58" ref="Q51:Q82">IF(F51&lt;$D$7,0,IF(F51&gt;$E$7,($E$7-$E$6),((F51-$E$6))))</f>
        <v>0</v>
      </c>
      <c r="R51" s="28">
        <f aca="true" t="shared" si="59" ref="R51:R82">Q51*$F$7</f>
        <v>0</v>
      </c>
      <c r="S51" s="28">
        <f aca="true" t="shared" si="60" ref="S51:S82">IF(F51&lt;$D$8,0,IF(F51&gt;$E$8,($E$8-$E$7),((F51-$E$7))))</f>
        <v>0</v>
      </c>
      <c r="T51" s="28">
        <f aca="true" t="shared" si="61" ref="T51:T82">S51*$F$8</f>
        <v>0</v>
      </c>
      <c r="U51" s="28">
        <f aca="true" t="shared" si="62" ref="U51:U82">IF(F51&lt;$D$9,0,IF(F51&gt;$E$9,($E$9-$E$8),((F51-$E$8))))</f>
        <v>0</v>
      </c>
      <c r="V51" s="28">
        <f aca="true" t="shared" si="63" ref="V51:V82">U51*$F$9</f>
        <v>0</v>
      </c>
      <c r="W51" s="4">
        <f aca="true" t="shared" si="64" ref="W51:W82">K51+M51+O51+Q51+S51+U51</f>
        <v>490996431.403102</v>
      </c>
      <c r="X51" s="24">
        <f aca="true" t="shared" si="65" ref="X51:X82">L51+N51+P51+R51+T51+V51</f>
        <v>34875.099108569324</v>
      </c>
      <c r="Y51" s="27">
        <f aca="true" t="shared" si="66" ref="Y51:Y82">(IF(C51&gt;$E$4,$E$4,C51))-K51</f>
        <v>0</v>
      </c>
      <c r="Z51" s="28">
        <f aca="true" t="shared" si="67" ref="Z51:Z82">Y51*$F$4</f>
        <v>0</v>
      </c>
      <c r="AA51" s="28">
        <f aca="true" t="shared" si="68" ref="AA51:AA82">Y51*$N$4</f>
        <v>0</v>
      </c>
      <c r="AB51" s="28">
        <f aca="true" t="shared" si="69" ref="AB51:AB82">(IF(C51&lt;$D$5,0,IF(C51&gt;$E$5,($E$5-$E$4),((C51-$E$4)))))-M51</f>
        <v>14003568.59689802</v>
      </c>
      <c r="AC51" s="28">
        <f aca="true" t="shared" si="70" ref="AC51:AC82">AB51*$F$5</f>
        <v>490124.90089143073</v>
      </c>
      <c r="AD51" s="28">
        <f aca="true" t="shared" si="71" ref="AD51:AD82">AB51*$N$5</f>
        <v>967931.8114283778</v>
      </c>
      <c r="AE51" s="28">
        <f aca="true" t="shared" si="72" ref="AE51:AE82">(IF(C51&lt;$D$6,0,IF(C51&gt;$E$6,($E$6-$E$5),((C51-$E$5)))))-O51</f>
        <v>15000000</v>
      </c>
      <c r="AF51" s="28">
        <f aca="true" t="shared" si="73" ref="AF51:AF82">AE51*$F$6</f>
        <v>600000</v>
      </c>
      <c r="AG51" s="28">
        <f aca="true" t="shared" si="74" ref="AG51:AG82">AE51*$N$6</f>
        <v>961805.5164625548</v>
      </c>
      <c r="AH51" s="28">
        <f aca="true" t="shared" si="75" ref="AH51:AH82">(IF(C51&lt;$D$7,0,IF(C51&gt;$E$7,($E$7-$E$6),((C51-$E$6)))))-Q51</f>
        <v>2000000</v>
      </c>
      <c r="AI51" s="28">
        <f aca="true" t="shared" si="76" ref="AI51:AI82">AH51*$F$7</f>
        <v>90000</v>
      </c>
      <c r="AJ51" s="28">
        <f aca="true" t="shared" si="77" ref="AJ51:AJ82">AH51*$N$7</f>
        <v>118240.73552834064</v>
      </c>
      <c r="AK51" s="28">
        <f aca="true" t="shared" si="78" ref="AK51:AK82">(IF(C51&lt;$D$8,0,IF(C51&gt;$E$8,($E$8-$E$7),((C51-$E$7)))))-S51</f>
        <v>0</v>
      </c>
      <c r="AL51" s="28">
        <f aca="true" t="shared" si="79" ref="AL51:AL82">AK51*$F$8</f>
        <v>0</v>
      </c>
      <c r="AM51" s="28">
        <f aca="true" t="shared" si="80" ref="AM51:AM82">AK51*$N$8</f>
        <v>0</v>
      </c>
      <c r="AN51" s="28">
        <f aca="true" t="shared" si="81" ref="AN51:AN82">(IF(C51&lt;$D$9,0,IF(C51&gt;$E$9,($E$9-$E$8),((C51-$E$8)))))-U51</f>
        <v>0</v>
      </c>
      <c r="AO51" s="28">
        <f aca="true" t="shared" si="82" ref="AO51:AO82">AN51*$F$9</f>
        <v>0</v>
      </c>
      <c r="AP51" s="28">
        <f aca="true" t="shared" si="83" ref="AP51:AP82">AN51*$N$9</f>
        <v>0</v>
      </c>
      <c r="AQ51" s="4">
        <f aca="true" t="shared" si="84" ref="AQ51:AQ82">Y51+AB51+AE51+AH51+AK51+AN51</f>
        <v>31003568.59689802</v>
      </c>
      <c r="AR51" s="24">
        <f aca="true" t="shared" si="85" ref="AR51:AR82">Z51+AC51+AF51+AI51+AL51+AO51</f>
        <v>1180124.9008914307</v>
      </c>
      <c r="AS51" s="24">
        <f aca="true" t="shared" si="86" ref="AS51:AS82">AA51+AD51+AG51+AJ51+AM51+AP51</f>
        <v>2047978.0634192731</v>
      </c>
    </row>
    <row r="52" spans="2:45" ht="12.75">
      <c r="B52" s="56">
        <f t="shared" si="48"/>
        <v>523</v>
      </c>
      <c r="C52" s="23">
        <f aca="true" t="shared" si="87" ref="C52:C83">C51+1000000</f>
        <v>523000000</v>
      </c>
      <c r="D52" s="24">
        <f t="shared" si="44"/>
        <v>1974287.0696063158</v>
      </c>
      <c r="E52" s="24">
        <f t="shared" si="45"/>
        <v>1260000</v>
      </c>
      <c r="F52" s="25">
        <f t="shared" si="46"/>
        <v>491937037.5935294</v>
      </c>
      <c r="G52" s="70">
        <f t="shared" si="47"/>
        <v>0</v>
      </c>
      <c r="H52" s="6">
        <f t="shared" si="49"/>
        <v>0.045</v>
      </c>
      <c r="I52" s="26">
        <f t="shared" si="50"/>
        <v>-0.12993385973604682</v>
      </c>
      <c r="J52" s="30">
        <f t="shared" si="51"/>
        <v>0.301330048929624</v>
      </c>
      <c r="K52" s="27">
        <f t="shared" si="52"/>
        <v>490000000</v>
      </c>
      <c r="L52" s="28">
        <f t="shared" si="53"/>
        <v>0</v>
      </c>
      <c r="M52" s="28">
        <f t="shared" si="54"/>
        <v>1937037.5935294032</v>
      </c>
      <c r="N52" s="28">
        <f t="shared" si="55"/>
        <v>67796.31577352912</v>
      </c>
      <c r="O52" s="28">
        <f t="shared" si="56"/>
        <v>0</v>
      </c>
      <c r="P52" s="28">
        <f t="shared" si="57"/>
        <v>0</v>
      </c>
      <c r="Q52" s="28">
        <f t="shared" si="58"/>
        <v>0</v>
      </c>
      <c r="R52" s="28">
        <f t="shared" si="59"/>
        <v>0</v>
      </c>
      <c r="S52" s="28">
        <f t="shared" si="60"/>
        <v>0</v>
      </c>
      <c r="T52" s="28">
        <f t="shared" si="61"/>
        <v>0</v>
      </c>
      <c r="U52" s="28">
        <f t="shared" si="62"/>
        <v>0</v>
      </c>
      <c r="V52" s="28">
        <f t="shared" si="63"/>
        <v>0</v>
      </c>
      <c r="W52" s="4">
        <f t="shared" si="64"/>
        <v>491937037.5935294</v>
      </c>
      <c r="X52" s="24">
        <f t="shared" si="65"/>
        <v>67796.31577352912</v>
      </c>
      <c r="Y52" s="27">
        <f t="shared" si="66"/>
        <v>0</v>
      </c>
      <c r="Z52" s="28">
        <f t="shared" si="67"/>
        <v>0</v>
      </c>
      <c r="AA52" s="28">
        <f t="shared" si="68"/>
        <v>0</v>
      </c>
      <c r="AB52" s="28">
        <f t="shared" si="69"/>
        <v>13062962.406470597</v>
      </c>
      <c r="AC52" s="28">
        <f t="shared" si="70"/>
        <v>457203.68422647094</v>
      </c>
      <c r="AD52" s="28">
        <f t="shared" si="71"/>
        <v>902916.765624779</v>
      </c>
      <c r="AE52" s="28">
        <f t="shared" si="72"/>
        <v>15000000</v>
      </c>
      <c r="AF52" s="28">
        <f t="shared" si="73"/>
        <v>600000</v>
      </c>
      <c r="AG52" s="28">
        <f t="shared" si="74"/>
        <v>961805.5164625548</v>
      </c>
      <c r="AH52" s="28">
        <f t="shared" si="75"/>
        <v>3000000</v>
      </c>
      <c r="AI52" s="28">
        <f t="shared" si="76"/>
        <v>135000</v>
      </c>
      <c r="AJ52" s="28">
        <f t="shared" si="77"/>
        <v>177361.10329251096</v>
      </c>
      <c r="AK52" s="28">
        <f t="shared" si="78"/>
        <v>0</v>
      </c>
      <c r="AL52" s="28">
        <f t="shared" si="79"/>
        <v>0</v>
      </c>
      <c r="AM52" s="28">
        <f t="shared" si="80"/>
        <v>0</v>
      </c>
      <c r="AN52" s="28">
        <f t="shared" si="81"/>
        <v>0</v>
      </c>
      <c r="AO52" s="28">
        <f t="shared" si="82"/>
        <v>0</v>
      </c>
      <c r="AP52" s="28">
        <f t="shared" si="83"/>
        <v>0</v>
      </c>
      <c r="AQ52" s="4">
        <f t="shared" si="84"/>
        <v>31062962.406470597</v>
      </c>
      <c r="AR52" s="24">
        <f t="shared" si="85"/>
        <v>1192203.684226471</v>
      </c>
      <c r="AS52" s="24">
        <f t="shared" si="86"/>
        <v>2042083.3853798448</v>
      </c>
    </row>
    <row r="53" spans="2:45" ht="12.75">
      <c r="B53" s="56">
        <f t="shared" si="48"/>
        <v>524</v>
      </c>
      <c r="C53" s="23">
        <f t="shared" si="87"/>
        <v>524000000</v>
      </c>
      <c r="D53" s="24">
        <f t="shared" si="44"/>
        <v>1935471.1749019339</v>
      </c>
      <c r="E53" s="24">
        <f t="shared" si="45"/>
        <v>1305000</v>
      </c>
      <c r="F53" s="25">
        <f t="shared" si="46"/>
        <v>492877643.78395677</v>
      </c>
      <c r="G53" s="70">
        <f t="shared" si="47"/>
        <v>0</v>
      </c>
      <c r="H53" s="6">
        <f t="shared" si="49"/>
        <v>0.045</v>
      </c>
      <c r="I53" s="26">
        <f t="shared" si="50"/>
        <v>-0.12993385973604682</v>
      </c>
      <c r="J53" s="30">
        <f t="shared" si="51"/>
        <v>0.301330048929624</v>
      </c>
      <c r="K53" s="27">
        <f t="shared" si="52"/>
        <v>490000000</v>
      </c>
      <c r="L53" s="28">
        <f t="shared" si="53"/>
        <v>0</v>
      </c>
      <c r="M53" s="28">
        <f t="shared" si="54"/>
        <v>2877643.783956766</v>
      </c>
      <c r="N53" s="28">
        <f t="shared" si="55"/>
        <v>100717.53243848683</v>
      </c>
      <c r="O53" s="28">
        <f t="shared" si="56"/>
        <v>0</v>
      </c>
      <c r="P53" s="28">
        <f t="shared" si="57"/>
        <v>0</v>
      </c>
      <c r="Q53" s="28">
        <f t="shared" si="58"/>
        <v>0</v>
      </c>
      <c r="R53" s="28">
        <f t="shared" si="59"/>
        <v>0</v>
      </c>
      <c r="S53" s="28">
        <f t="shared" si="60"/>
        <v>0</v>
      </c>
      <c r="T53" s="28">
        <f t="shared" si="61"/>
        <v>0</v>
      </c>
      <c r="U53" s="28">
        <f t="shared" si="62"/>
        <v>0</v>
      </c>
      <c r="V53" s="28">
        <f t="shared" si="63"/>
        <v>0</v>
      </c>
      <c r="W53" s="4">
        <f t="shared" si="64"/>
        <v>492877643.78395677</v>
      </c>
      <c r="X53" s="24">
        <f t="shared" si="65"/>
        <v>100717.53243848683</v>
      </c>
      <c r="Y53" s="27">
        <f t="shared" si="66"/>
        <v>0</v>
      </c>
      <c r="Z53" s="28">
        <f t="shared" si="67"/>
        <v>0</v>
      </c>
      <c r="AA53" s="28">
        <f t="shared" si="68"/>
        <v>0</v>
      </c>
      <c r="AB53" s="28">
        <f t="shared" si="69"/>
        <v>12122356.216043234</v>
      </c>
      <c r="AC53" s="28">
        <f t="shared" si="70"/>
        <v>424282.46756151324</v>
      </c>
      <c r="AD53" s="28">
        <f t="shared" si="71"/>
        <v>837901.7198211845</v>
      </c>
      <c r="AE53" s="28">
        <f t="shared" si="72"/>
        <v>15000000</v>
      </c>
      <c r="AF53" s="28">
        <f t="shared" si="73"/>
        <v>600000</v>
      </c>
      <c r="AG53" s="28">
        <f t="shared" si="74"/>
        <v>961805.5164625548</v>
      </c>
      <c r="AH53" s="28">
        <f t="shared" si="75"/>
        <v>4000000</v>
      </c>
      <c r="AI53" s="28">
        <f t="shared" si="76"/>
        <v>180000</v>
      </c>
      <c r="AJ53" s="28">
        <f t="shared" si="77"/>
        <v>236481.47105668127</v>
      </c>
      <c r="AK53" s="28">
        <f t="shared" si="78"/>
        <v>0</v>
      </c>
      <c r="AL53" s="28">
        <f t="shared" si="79"/>
        <v>0</v>
      </c>
      <c r="AM53" s="28">
        <f t="shared" si="80"/>
        <v>0</v>
      </c>
      <c r="AN53" s="28">
        <f t="shared" si="81"/>
        <v>0</v>
      </c>
      <c r="AO53" s="28">
        <f t="shared" si="82"/>
        <v>0</v>
      </c>
      <c r="AP53" s="28">
        <f t="shared" si="83"/>
        <v>0</v>
      </c>
      <c r="AQ53" s="4">
        <f t="shared" si="84"/>
        <v>31122356.216043234</v>
      </c>
      <c r="AR53" s="24">
        <f t="shared" si="85"/>
        <v>1204282.4675615132</v>
      </c>
      <c r="AS53" s="24">
        <f t="shared" si="86"/>
        <v>2036188.7073404207</v>
      </c>
    </row>
    <row r="54" spans="2:45" ht="12.75">
      <c r="B54" s="56">
        <f t="shared" si="48"/>
        <v>525</v>
      </c>
      <c r="C54" s="23">
        <f t="shared" si="87"/>
        <v>525000000</v>
      </c>
      <c r="D54" s="24">
        <f t="shared" si="44"/>
        <v>1896655.2801975454</v>
      </c>
      <c r="E54" s="24">
        <f t="shared" si="45"/>
        <v>1350000</v>
      </c>
      <c r="F54" s="25">
        <f t="shared" si="46"/>
        <v>493818249.9743842</v>
      </c>
      <c r="G54" s="70">
        <f t="shared" si="47"/>
        <v>0</v>
      </c>
      <c r="H54" s="6">
        <f t="shared" si="49"/>
        <v>0.045</v>
      </c>
      <c r="I54" s="26">
        <f t="shared" si="50"/>
        <v>-0.12993385973604682</v>
      </c>
      <c r="J54" s="30">
        <f t="shared" si="51"/>
        <v>0.301330048929624</v>
      </c>
      <c r="K54" s="27">
        <f t="shared" si="52"/>
        <v>490000000</v>
      </c>
      <c r="L54" s="28">
        <f t="shared" si="53"/>
        <v>0</v>
      </c>
      <c r="M54" s="28">
        <f t="shared" si="54"/>
        <v>3818249.9743841887</v>
      </c>
      <c r="N54" s="28">
        <f t="shared" si="55"/>
        <v>133638.7491034466</v>
      </c>
      <c r="O54" s="28">
        <f t="shared" si="56"/>
        <v>0</v>
      </c>
      <c r="P54" s="28">
        <f t="shared" si="57"/>
        <v>0</v>
      </c>
      <c r="Q54" s="28">
        <f t="shared" si="58"/>
        <v>0</v>
      </c>
      <c r="R54" s="28">
        <f t="shared" si="59"/>
        <v>0</v>
      </c>
      <c r="S54" s="28">
        <f t="shared" si="60"/>
        <v>0</v>
      </c>
      <c r="T54" s="28">
        <f t="shared" si="61"/>
        <v>0</v>
      </c>
      <c r="U54" s="28">
        <f t="shared" si="62"/>
        <v>0</v>
      </c>
      <c r="V54" s="28">
        <f t="shared" si="63"/>
        <v>0</v>
      </c>
      <c r="W54" s="4">
        <f t="shared" si="64"/>
        <v>493818249.9743842</v>
      </c>
      <c r="X54" s="24">
        <f t="shared" si="65"/>
        <v>133638.7491034466</v>
      </c>
      <c r="Y54" s="27">
        <f t="shared" si="66"/>
        <v>0</v>
      </c>
      <c r="Z54" s="28">
        <f t="shared" si="67"/>
        <v>0</v>
      </c>
      <c r="AA54" s="28">
        <f t="shared" si="68"/>
        <v>0</v>
      </c>
      <c r="AB54" s="28">
        <f t="shared" si="69"/>
        <v>11181750.025615811</v>
      </c>
      <c r="AC54" s="28">
        <f t="shared" si="70"/>
        <v>391361.25089655345</v>
      </c>
      <c r="AD54" s="28">
        <f t="shared" si="71"/>
        <v>772886.6740175858</v>
      </c>
      <c r="AE54" s="28">
        <f t="shared" si="72"/>
        <v>15000000</v>
      </c>
      <c r="AF54" s="28">
        <f t="shared" si="73"/>
        <v>600000</v>
      </c>
      <c r="AG54" s="28">
        <f t="shared" si="74"/>
        <v>961805.5164625548</v>
      </c>
      <c r="AH54" s="28">
        <f t="shared" si="75"/>
        <v>5000000</v>
      </c>
      <c r="AI54" s="28">
        <f t="shared" si="76"/>
        <v>225000</v>
      </c>
      <c r="AJ54" s="28">
        <f t="shared" si="77"/>
        <v>295601.8388208516</v>
      </c>
      <c r="AK54" s="28">
        <f t="shared" si="78"/>
        <v>0</v>
      </c>
      <c r="AL54" s="28">
        <f t="shared" si="79"/>
        <v>0</v>
      </c>
      <c r="AM54" s="28">
        <f t="shared" si="80"/>
        <v>0</v>
      </c>
      <c r="AN54" s="28">
        <f t="shared" si="81"/>
        <v>0</v>
      </c>
      <c r="AO54" s="28">
        <f t="shared" si="82"/>
        <v>0</v>
      </c>
      <c r="AP54" s="28">
        <f t="shared" si="83"/>
        <v>0</v>
      </c>
      <c r="AQ54" s="4">
        <f t="shared" si="84"/>
        <v>31181750.02561581</v>
      </c>
      <c r="AR54" s="24">
        <f t="shared" si="85"/>
        <v>1216361.2508965535</v>
      </c>
      <c r="AS54" s="24">
        <f t="shared" si="86"/>
        <v>2030294.0293009921</v>
      </c>
    </row>
    <row r="55" spans="2:45" ht="12.75">
      <c r="B55" s="56">
        <f t="shared" si="48"/>
        <v>526</v>
      </c>
      <c r="C55" s="23">
        <f t="shared" si="87"/>
        <v>526000000</v>
      </c>
      <c r="D55" s="24">
        <f t="shared" si="44"/>
        <v>1857839.3854931637</v>
      </c>
      <c r="E55" s="24">
        <f t="shared" si="45"/>
        <v>1395000</v>
      </c>
      <c r="F55" s="25">
        <f t="shared" si="46"/>
        <v>494758856.16481155</v>
      </c>
      <c r="G55" s="70">
        <f t="shared" si="47"/>
        <v>0</v>
      </c>
      <c r="H55" s="6">
        <f t="shared" si="49"/>
        <v>0.045</v>
      </c>
      <c r="I55" s="26">
        <f t="shared" si="50"/>
        <v>-0.12993385973604682</v>
      </c>
      <c r="J55" s="30">
        <f t="shared" si="51"/>
        <v>0.301330048929624</v>
      </c>
      <c r="K55" s="27">
        <f t="shared" si="52"/>
        <v>490000000</v>
      </c>
      <c r="L55" s="28">
        <f t="shared" si="53"/>
        <v>0</v>
      </c>
      <c r="M55" s="28">
        <f t="shared" si="54"/>
        <v>4758856.164811552</v>
      </c>
      <c r="N55" s="28">
        <f t="shared" si="55"/>
        <v>166559.96576840433</v>
      </c>
      <c r="O55" s="28">
        <f t="shared" si="56"/>
        <v>0</v>
      </c>
      <c r="P55" s="28">
        <f t="shared" si="57"/>
        <v>0</v>
      </c>
      <c r="Q55" s="28">
        <f t="shared" si="58"/>
        <v>0</v>
      </c>
      <c r="R55" s="28">
        <f t="shared" si="59"/>
        <v>0</v>
      </c>
      <c r="S55" s="28">
        <f t="shared" si="60"/>
        <v>0</v>
      </c>
      <c r="T55" s="28">
        <f t="shared" si="61"/>
        <v>0</v>
      </c>
      <c r="U55" s="28">
        <f t="shared" si="62"/>
        <v>0</v>
      </c>
      <c r="V55" s="28">
        <f t="shared" si="63"/>
        <v>0</v>
      </c>
      <c r="W55" s="4">
        <f t="shared" si="64"/>
        <v>494758856.16481155</v>
      </c>
      <c r="X55" s="24">
        <f t="shared" si="65"/>
        <v>166559.96576840433</v>
      </c>
      <c r="Y55" s="27">
        <f t="shared" si="66"/>
        <v>0</v>
      </c>
      <c r="Z55" s="28">
        <f t="shared" si="67"/>
        <v>0</v>
      </c>
      <c r="AA55" s="28">
        <f t="shared" si="68"/>
        <v>0</v>
      </c>
      <c r="AB55" s="28">
        <f t="shared" si="69"/>
        <v>10241143.835188448</v>
      </c>
      <c r="AC55" s="28">
        <f t="shared" si="70"/>
        <v>358440.03423159575</v>
      </c>
      <c r="AD55" s="28">
        <f t="shared" si="71"/>
        <v>707871.6282139913</v>
      </c>
      <c r="AE55" s="28">
        <f t="shared" si="72"/>
        <v>15000000</v>
      </c>
      <c r="AF55" s="28">
        <f t="shared" si="73"/>
        <v>600000</v>
      </c>
      <c r="AG55" s="28">
        <f t="shared" si="74"/>
        <v>961805.5164625548</v>
      </c>
      <c r="AH55" s="28">
        <f t="shared" si="75"/>
        <v>6000000</v>
      </c>
      <c r="AI55" s="28">
        <f t="shared" si="76"/>
        <v>270000</v>
      </c>
      <c r="AJ55" s="28">
        <f t="shared" si="77"/>
        <v>354722.2065850219</v>
      </c>
      <c r="AK55" s="28">
        <f t="shared" si="78"/>
        <v>0</v>
      </c>
      <c r="AL55" s="28">
        <f t="shared" si="79"/>
        <v>0</v>
      </c>
      <c r="AM55" s="28">
        <f t="shared" si="80"/>
        <v>0</v>
      </c>
      <c r="AN55" s="28">
        <f t="shared" si="81"/>
        <v>0</v>
      </c>
      <c r="AO55" s="28">
        <f t="shared" si="82"/>
        <v>0</v>
      </c>
      <c r="AP55" s="28">
        <f t="shared" si="83"/>
        <v>0</v>
      </c>
      <c r="AQ55" s="4">
        <f t="shared" si="84"/>
        <v>31241143.83518845</v>
      </c>
      <c r="AR55" s="24">
        <f t="shared" si="85"/>
        <v>1228440.0342315957</v>
      </c>
      <c r="AS55" s="24">
        <f t="shared" si="86"/>
        <v>2024399.351261568</v>
      </c>
    </row>
    <row r="56" spans="2:45" ht="12.75">
      <c r="B56" s="56">
        <f t="shared" si="48"/>
        <v>527</v>
      </c>
      <c r="C56" s="23">
        <f t="shared" si="87"/>
        <v>527000000</v>
      </c>
      <c r="D56" s="24">
        <f t="shared" si="44"/>
        <v>1819023.4907887755</v>
      </c>
      <c r="E56" s="24">
        <f t="shared" si="45"/>
        <v>1440000</v>
      </c>
      <c r="F56" s="25">
        <f t="shared" si="46"/>
        <v>495699462.355239</v>
      </c>
      <c r="G56" s="70">
        <f t="shared" si="47"/>
        <v>0</v>
      </c>
      <c r="H56" s="6">
        <f t="shared" si="49"/>
        <v>0.045</v>
      </c>
      <c r="I56" s="26">
        <f t="shared" si="50"/>
        <v>-0.12993385973604682</v>
      </c>
      <c r="J56" s="30">
        <f t="shared" si="51"/>
        <v>0.301330048929624</v>
      </c>
      <c r="K56" s="27">
        <f t="shared" si="52"/>
        <v>490000000</v>
      </c>
      <c r="L56" s="28">
        <f t="shared" si="53"/>
        <v>0</v>
      </c>
      <c r="M56" s="28">
        <f t="shared" si="54"/>
        <v>5699462.355238974</v>
      </c>
      <c r="N56" s="28">
        <f t="shared" si="55"/>
        <v>199481.1824333641</v>
      </c>
      <c r="O56" s="28">
        <f t="shared" si="56"/>
        <v>0</v>
      </c>
      <c r="P56" s="28">
        <f t="shared" si="57"/>
        <v>0</v>
      </c>
      <c r="Q56" s="28">
        <f t="shared" si="58"/>
        <v>0</v>
      </c>
      <c r="R56" s="28">
        <f t="shared" si="59"/>
        <v>0</v>
      </c>
      <c r="S56" s="28">
        <f t="shared" si="60"/>
        <v>0</v>
      </c>
      <c r="T56" s="28">
        <f t="shared" si="61"/>
        <v>0</v>
      </c>
      <c r="U56" s="28">
        <f t="shared" si="62"/>
        <v>0</v>
      </c>
      <c r="V56" s="28">
        <f t="shared" si="63"/>
        <v>0</v>
      </c>
      <c r="W56" s="4">
        <f t="shared" si="64"/>
        <v>495699462.355239</v>
      </c>
      <c r="X56" s="24">
        <f t="shared" si="65"/>
        <v>199481.1824333641</v>
      </c>
      <c r="Y56" s="27">
        <f t="shared" si="66"/>
        <v>0</v>
      </c>
      <c r="Z56" s="28">
        <f t="shared" si="67"/>
        <v>0</v>
      </c>
      <c r="AA56" s="28">
        <f t="shared" si="68"/>
        <v>0</v>
      </c>
      <c r="AB56" s="28">
        <f t="shared" si="69"/>
        <v>9300537.644761026</v>
      </c>
      <c r="AC56" s="28">
        <f t="shared" si="70"/>
        <v>325518.81756663596</v>
      </c>
      <c r="AD56" s="28">
        <f t="shared" si="71"/>
        <v>642856.5824103926</v>
      </c>
      <c r="AE56" s="28">
        <f t="shared" si="72"/>
        <v>15000000</v>
      </c>
      <c r="AF56" s="28">
        <f t="shared" si="73"/>
        <v>600000</v>
      </c>
      <c r="AG56" s="28">
        <f t="shared" si="74"/>
        <v>961805.5164625548</v>
      </c>
      <c r="AH56" s="28">
        <f t="shared" si="75"/>
        <v>7000000</v>
      </c>
      <c r="AI56" s="28">
        <f t="shared" si="76"/>
        <v>315000</v>
      </c>
      <c r="AJ56" s="28">
        <f t="shared" si="77"/>
        <v>413842.5743491922</v>
      </c>
      <c r="AK56" s="28">
        <f t="shared" si="78"/>
        <v>0</v>
      </c>
      <c r="AL56" s="28">
        <f t="shared" si="79"/>
        <v>0</v>
      </c>
      <c r="AM56" s="28">
        <f t="shared" si="80"/>
        <v>0</v>
      </c>
      <c r="AN56" s="28">
        <f t="shared" si="81"/>
        <v>0</v>
      </c>
      <c r="AO56" s="28">
        <f t="shared" si="82"/>
        <v>0</v>
      </c>
      <c r="AP56" s="28">
        <f t="shared" si="83"/>
        <v>0</v>
      </c>
      <c r="AQ56" s="4">
        <f t="shared" si="84"/>
        <v>31300537.644761026</v>
      </c>
      <c r="AR56" s="24">
        <f t="shared" si="85"/>
        <v>1240518.817566636</v>
      </c>
      <c r="AS56" s="24">
        <f t="shared" si="86"/>
        <v>2018504.6732221397</v>
      </c>
    </row>
    <row r="57" spans="2:45" ht="12.75">
      <c r="B57" s="56">
        <f t="shared" si="48"/>
        <v>528</v>
      </c>
      <c r="C57" s="23">
        <f t="shared" si="87"/>
        <v>528000000</v>
      </c>
      <c r="D57" s="24">
        <f t="shared" si="44"/>
        <v>1780207.5960843936</v>
      </c>
      <c r="E57" s="24">
        <f t="shared" si="45"/>
        <v>1485000</v>
      </c>
      <c r="F57" s="25">
        <f t="shared" si="46"/>
        <v>496640068.54566634</v>
      </c>
      <c r="G57" s="70">
        <f t="shared" si="47"/>
        <v>0</v>
      </c>
      <c r="H57" s="6">
        <f t="shared" si="49"/>
        <v>0.045</v>
      </c>
      <c r="I57" s="26">
        <f t="shared" si="50"/>
        <v>-0.12993385973604682</v>
      </c>
      <c r="J57" s="30">
        <f t="shared" si="51"/>
        <v>0.301330048929624</v>
      </c>
      <c r="K57" s="27">
        <f t="shared" si="52"/>
        <v>490000000</v>
      </c>
      <c r="L57" s="28">
        <f t="shared" si="53"/>
        <v>0</v>
      </c>
      <c r="M57" s="28">
        <f t="shared" si="54"/>
        <v>6640068.545666337</v>
      </c>
      <c r="N57" s="28">
        <f t="shared" si="55"/>
        <v>232402.39909832182</v>
      </c>
      <c r="O57" s="28">
        <f t="shared" si="56"/>
        <v>0</v>
      </c>
      <c r="P57" s="28">
        <f t="shared" si="57"/>
        <v>0</v>
      </c>
      <c r="Q57" s="28">
        <f t="shared" si="58"/>
        <v>0</v>
      </c>
      <c r="R57" s="28">
        <f t="shared" si="59"/>
        <v>0</v>
      </c>
      <c r="S57" s="28">
        <f t="shared" si="60"/>
        <v>0</v>
      </c>
      <c r="T57" s="28">
        <f t="shared" si="61"/>
        <v>0</v>
      </c>
      <c r="U57" s="28">
        <f t="shared" si="62"/>
        <v>0</v>
      </c>
      <c r="V57" s="28">
        <f t="shared" si="63"/>
        <v>0</v>
      </c>
      <c r="W57" s="4">
        <f t="shared" si="64"/>
        <v>496640068.54566634</v>
      </c>
      <c r="X57" s="24">
        <f t="shared" si="65"/>
        <v>232402.39909832182</v>
      </c>
      <c r="Y57" s="27">
        <f t="shared" si="66"/>
        <v>0</v>
      </c>
      <c r="Z57" s="28">
        <f t="shared" si="67"/>
        <v>0</v>
      </c>
      <c r="AA57" s="28">
        <f t="shared" si="68"/>
        <v>0</v>
      </c>
      <c r="AB57" s="28">
        <f t="shared" si="69"/>
        <v>8359931.454333663</v>
      </c>
      <c r="AC57" s="28">
        <f t="shared" si="70"/>
        <v>292597.6009016782</v>
      </c>
      <c r="AD57" s="28">
        <f t="shared" si="71"/>
        <v>577841.5366067981</v>
      </c>
      <c r="AE57" s="28">
        <f t="shared" si="72"/>
        <v>15000000</v>
      </c>
      <c r="AF57" s="28">
        <f t="shared" si="73"/>
        <v>600000</v>
      </c>
      <c r="AG57" s="28">
        <f t="shared" si="74"/>
        <v>961805.5164625548</v>
      </c>
      <c r="AH57" s="28">
        <f t="shared" si="75"/>
        <v>8000000</v>
      </c>
      <c r="AI57" s="28">
        <f t="shared" si="76"/>
        <v>360000</v>
      </c>
      <c r="AJ57" s="28">
        <f t="shared" si="77"/>
        <v>472962.94211336254</v>
      </c>
      <c r="AK57" s="28">
        <f t="shared" si="78"/>
        <v>0</v>
      </c>
      <c r="AL57" s="28">
        <f t="shared" si="79"/>
        <v>0</v>
      </c>
      <c r="AM57" s="28">
        <f t="shared" si="80"/>
        <v>0</v>
      </c>
      <c r="AN57" s="28">
        <f t="shared" si="81"/>
        <v>0</v>
      </c>
      <c r="AO57" s="28">
        <f t="shared" si="82"/>
        <v>0</v>
      </c>
      <c r="AP57" s="28">
        <f t="shared" si="83"/>
        <v>0</v>
      </c>
      <c r="AQ57" s="4">
        <f t="shared" si="84"/>
        <v>31359931.454333663</v>
      </c>
      <c r="AR57" s="24">
        <f t="shared" si="85"/>
        <v>1252597.6009016782</v>
      </c>
      <c r="AS57" s="24">
        <f t="shared" si="86"/>
        <v>2012609.9951827154</v>
      </c>
    </row>
    <row r="58" spans="2:45" ht="12.75">
      <c r="B58" s="56">
        <f t="shared" si="48"/>
        <v>529</v>
      </c>
      <c r="C58" s="23">
        <f t="shared" si="87"/>
        <v>529000000</v>
      </c>
      <c r="D58" s="24">
        <f t="shared" si="44"/>
        <v>1741391.7013800056</v>
      </c>
      <c r="E58" s="24">
        <f t="shared" si="45"/>
        <v>1530000</v>
      </c>
      <c r="F58" s="25">
        <f t="shared" si="46"/>
        <v>497580674.73609376</v>
      </c>
      <c r="G58" s="70">
        <f t="shared" si="47"/>
        <v>0</v>
      </c>
      <c r="H58" s="6">
        <f t="shared" si="49"/>
        <v>0.045</v>
      </c>
      <c r="I58" s="26">
        <f t="shared" si="50"/>
        <v>-0.12993385973604682</v>
      </c>
      <c r="J58" s="30">
        <f t="shared" si="51"/>
        <v>0.301330048929624</v>
      </c>
      <c r="K58" s="27">
        <f t="shared" si="52"/>
        <v>490000000</v>
      </c>
      <c r="L58" s="28">
        <f t="shared" si="53"/>
        <v>0</v>
      </c>
      <c r="M58" s="28">
        <f t="shared" si="54"/>
        <v>7580674.73609376</v>
      </c>
      <c r="N58" s="28">
        <f t="shared" si="55"/>
        <v>265323.6157632816</v>
      </c>
      <c r="O58" s="28">
        <f t="shared" si="56"/>
        <v>0</v>
      </c>
      <c r="P58" s="28">
        <f t="shared" si="57"/>
        <v>0</v>
      </c>
      <c r="Q58" s="28">
        <f t="shared" si="58"/>
        <v>0</v>
      </c>
      <c r="R58" s="28">
        <f t="shared" si="59"/>
        <v>0</v>
      </c>
      <c r="S58" s="28">
        <f t="shared" si="60"/>
        <v>0</v>
      </c>
      <c r="T58" s="28">
        <f t="shared" si="61"/>
        <v>0</v>
      </c>
      <c r="U58" s="28">
        <f t="shared" si="62"/>
        <v>0</v>
      </c>
      <c r="V58" s="28">
        <f t="shared" si="63"/>
        <v>0</v>
      </c>
      <c r="W58" s="4">
        <f t="shared" si="64"/>
        <v>497580674.73609376</v>
      </c>
      <c r="X58" s="24">
        <f t="shared" si="65"/>
        <v>265323.6157632816</v>
      </c>
      <c r="Y58" s="27">
        <f t="shared" si="66"/>
        <v>0</v>
      </c>
      <c r="Z58" s="28">
        <f t="shared" si="67"/>
        <v>0</v>
      </c>
      <c r="AA58" s="28">
        <f t="shared" si="68"/>
        <v>0</v>
      </c>
      <c r="AB58" s="28">
        <f t="shared" si="69"/>
        <v>7419325.26390624</v>
      </c>
      <c r="AC58" s="28">
        <f t="shared" si="70"/>
        <v>259676.38423671844</v>
      </c>
      <c r="AD58" s="28">
        <f t="shared" si="71"/>
        <v>512826.4908031994</v>
      </c>
      <c r="AE58" s="28">
        <f t="shared" si="72"/>
        <v>15000000</v>
      </c>
      <c r="AF58" s="28">
        <f t="shared" si="73"/>
        <v>600000</v>
      </c>
      <c r="AG58" s="28">
        <f t="shared" si="74"/>
        <v>961805.5164625548</v>
      </c>
      <c r="AH58" s="28">
        <f t="shared" si="75"/>
        <v>9000000</v>
      </c>
      <c r="AI58" s="28">
        <f t="shared" si="76"/>
        <v>405000</v>
      </c>
      <c r="AJ58" s="28">
        <f t="shared" si="77"/>
        <v>532083.3098775329</v>
      </c>
      <c r="AK58" s="28">
        <f t="shared" si="78"/>
        <v>0</v>
      </c>
      <c r="AL58" s="28">
        <f t="shared" si="79"/>
        <v>0</v>
      </c>
      <c r="AM58" s="28">
        <f t="shared" si="80"/>
        <v>0</v>
      </c>
      <c r="AN58" s="28">
        <f t="shared" si="81"/>
        <v>0</v>
      </c>
      <c r="AO58" s="28">
        <f t="shared" si="82"/>
        <v>0</v>
      </c>
      <c r="AP58" s="28">
        <f t="shared" si="83"/>
        <v>0</v>
      </c>
      <c r="AQ58" s="4">
        <f t="shared" si="84"/>
        <v>31419325.26390624</v>
      </c>
      <c r="AR58" s="24">
        <f t="shared" si="85"/>
        <v>1264676.3842367185</v>
      </c>
      <c r="AS58" s="24">
        <f t="shared" si="86"/>
        <v>2006715.317143287</v>
      </c>
    </row>
    <row r="59" spans="2:45" ht="12.75">
      <c r="B59" s="56">
        <f t="shared" si="48"/>
        <v>530</v>
      </c>
      <c r="C59" s="23">
        <f t="shared" si="87"/>
        <v>530000000</v>
      </c>
      <c r="D59" s="24">
        <f t="shared" si="44"/>
        <v>1702575.8066756236</v>
      </c>
      <c r="E59" s="24">
        <f t="shared" si="45"/>
        <v>1575000</v>
      </c>
      <c r="F59" s="25">
        <f t="shared" si="46"/>
        <v>498521280.9265211</v>
      </c>
      <c r="G59" s="70">
        <f t="shared" si="47"/>
        <v>0</v>
      </c>
      <c r="H59" s="6">
        <f t="shared" si="49"/>
        <v>0.045</v>
      </c>
      <c r="I59" s="26">
        <f t="shared" si="50"/>
        <v>-0.12993385973604682</v>
      </c>
      <c r="J59" s="30">
        <f t="shared" si="51"/>
        <v>0.301330048929624</v>
      </c>
      <c r="K59" s="27">
        <f t="shared" si="52"/>
        <v>490000000</v>
      </c>
      <c r="L59" s="28">
        <f t="shared" si="53"/>
        <v>0</v>
      </c>
      <c r="M59" s="28">
        <f t="shared" si="54"/>
        <v>8521280.926521122</v>
      </c>
      <c r="N59" s="28">
        <f t="shared" si="55"/>
        <v>298244.8324282393</v>
      </c>
      <c r="O59" s="28">
        <f t="shared" si="56"/>
        <v>0</v>
      </c>
      <c r="P59" s="28">
        <f t="shared" si="57"/>
        <v>0</v>
      </c>
      <c r="Q59" s="28">
        <f t="shared" si="58"/>
        <v>0</v>
      </c>
      <c r="R59" s="28">
        <f t="shared" si="59"/>
        <v>0</v>
      </c>
      <c r="S59" s="28">
        <f t="shared" si="60"/>
        <v>0</v>
      </c>
      <c r="T59" s="28">
        <f t="shared" si="61"/>
        <v>0</v>
      </c>
      <c r="U59" s="28">
        <f t="shared" si="62"/>
        <v>0</v>
      </c>
      <c r="V59" s="28">
        <f t="shared" si="63"/>
        <v>0</v>
      </c>
      <c r="W59" s="4">
        <f t="shared" si="64"/>
        <v>498521280.9265211</v>
      </c>
      <c r="X59" s="24">
        <f t="shared" si="65"/>
        <v>298244.8324282393</v>
      </c>
      <c r="Y59" s="27">
        <f t="shared" si="66"/>
        <v>0</v>
      </c>
      <c r="Z59" s="28">
        <f t="shared" si="67"/>
        <v>0</v>
      </c>
      <c r="AA59" s="28">
        <f t="shared" si="68"/>
        <v>0</v>
      </c>
      <c r="AB59" s="28">
        <f t="shared" si="69"/>
        <v>6478719.073478878</v>
      </c>
      <c r="AC59" s="28">
        <f t="shared" si="70"/>
        <v>226755.16757176074</v>
      </c>
      <c r="AD59" s="28">
        <f t="shared" si="71"/>
        <v>447811.44499960484</v>
      </c>
      <c r="AE59" s="28">
        <f t="shared" si="72"/>
        <v>15000000</v>
      </c>
      <c r="AF59" s="28">
        <f t="shared" si="73"/>
        <v>600000</v>
      </c>
      <c r="AG59" s="28">
        <f t="shared" si="74"/>
        <v>961805.5164625548</v>
      </c>
      <c r="AH59" s="28">
        <f t="shared" si="75"/>
        <v>10000000</v>
      </c>
      <c r="AI59" s="28">
        <f t="shared" si="76"/>
        <v>450000</v>
      </c>
      <c r="AJ59" s="28">
        <f t="shared" si="77"/>
        <v>591203.6776417032</v>
      </c>
      <c r="AK59" s="28">
        <f t="shared" si="78"/>
        <v>0</v>
      </c>
      <c r="AL59" s="28">
        <f t="shared" si="79"/>
        <v>0</v>
      </c>
      <c r="AM59" s="28">
        <f t="shared" si="80"/>
        <v>0</v>
      </c>
      <c r="AN59" s="28">
        <f t="shared" si="81"/>
        <v>0</v>
      </c>
      <c r="AO59" s="28">
        <f t="shared" si="82"/>
        <v>0</v>
      </c>
      <c r="AP59" s="28">
        <f t="shared" si="83"/>
        <v>0</v>
      </c>
      <c r="AQ59" s="4">
        <f t="shared" si="84"/>
        <v>31478719.073478878</v>
      </c>
      <c r="AR59" s="24">
        <f t="shared" si="85"/>
        <v>1276755.1675717607</v>
      </c>
      <c r="AS59" s="24">
        <f t="shared" si="86"/>
        <v>2000820.639103863</v>
      </c>
    </row>
    <row r="60" spans="2:45" ht="12.75">
      <c r="B60" s="56">
        <f t="shared" si="48"/>
        <v>531</v>
      </c>
      <c r="C60" s="23">
        <f t="shared" si="87"/>
        <v>531000000</v>
      </c>
      <c r="D60" s="24">
        <f t="shared" si="44"/>
        <v>1663759.9119712356</v>
      </c>
      <c r="E60" s="24">
        <f t="shared" si="45"/>
        <v>1620000</v>
      </c>
      <c r="F60" s="25">
        <f t="shared" si="46"/>
        <v>499461887.11694854</v>
      </c>
      <c r="G60" s="70">
        <f t="shared" si="47"/>
        <v>0</v>
      </c>
      <c r="H60" s="6">
        <f t="shared" si="49"/>
        <v>0.045</v>
      </c>
      <c r="I60" s="26">
        <f t="shared" si="50"/>
        <v>-0.12993385973604682</v>
      </c>
      <c r="J60" s="30">
        <f t="shared" si="51"/>
        <v>0.301330048929624</v>
      </c>
      <c r="K60" s="27">
        <f t="shared" si="52"/>
        <v>490000000</v>
      </c>
      <c r="L60" s="28">
        <f t="shared" si="53"/>
        <v>0</v>
      </c>
      <c r="M60" s="28">
        <f t="shared" si="54"/>
        <v>9461887.116948545</v>
      </c>
      <c r="N60" s="28">
        <f t="shared" si="55"/>
        <v>331166.0490931991</v>
      </c>
      <c r="O60" s="28">
        <f t="shared" si="56"/>
        <v>0</v>
      </c>
      <c r="P60" s="28">
        <f t="shared" si="57"/>
        <v>0</v>
      </c>
      <c r="Q60" s="28">
        <f t="shared" si="58"/>
        <v>0</v>
      </c>
      <c r="R60" s="28">
        <f t="shared" si="59"/>
        <v>0</v>
      </c>
      <c r="S60" s="28">
        <f t="shared" si="60"/>
        <v>0</v>
      </c>
      <c r="T60" s="28">
        <f t="shared" si="61"/>
        <v>0</v>
      </c>
      <c r="U60" s="28">
        <f t="shared" si="62"/>
        <v>0</v>
      </c>
      <c r="V60" s="28">
        <f t="shared" si="63"/>
        <v>0</v>
      </c>
      <c r="W60" s="4">
        <f t="shared" si="64"/>
        <v>499461887.11694854</v>
      </c>
      <c r="X60" s="24">
        <f t="shared" si="65"/>
        <v>331166.0490931991</v>
      </c>
      <c r="Y60" s="27">
        <f t="shared" si="66"/>
        <v>0</v>
      </c>
      <c r="Z60" s="28">
        <f t="shared" si="67"/>
        <v>0</v>
      </c>
      <c r="AA60" s="28">
        <f t="shared" si="68"/>
        <v>0</v>
      </c>
      <c r="AB60" s="28">
        <f t="shared" si="69"/>
        <v>5538112.883051455</v>
      </c>
      <c r="AC60" s="28">
        <f t="shared" si="70"/>
        <v>193833.95090680095</v>
      </c>
      <c r="AD60" s="28">
        <f t="shared" si="71"/>
        <v>382796.3991960062</v>
      </c>
      <c r="AE60" s="28">
        <f t="shared" si="72"/>
        <v>15000000</v>
      </c>
      <c r="AF60" s="28">
        <f t="shared" si="73"/>
        <v>600000</v>
      </c>
      <c r="AG60" s="28">
        <f t="shared" si="74"/>
        <v>961805.5164625548</v>
      </c>
      <c r="AH60" s="28">
        <f t="shared" si="75"/>
        <v>11000000</v>
      </c>
      <c r="AI60" s="28">
        <f t="shared" si="76"/>
        <v>495000</v>
      </c>
      <c r="AJ60" s="28">
        <f t="shared" si="77"/>
        <v>650324.0454058734</v>
      </c>
      <c r="AK60" s="28">
        <f t="shared" si="78"/>
        <v>0</v>
      </c>
      <c r="AL60" s="28">
        <f t="shared" si="79"/>
        <v>0</v>
      </c>
      <c r="AM60" s="28">
        <f t="shared" si="80"/>
        <v>0</v>
      </c>
      <c r="AN60" s="28">
        <f t="shared" si="81"/>
        <v>0</v>
      </c>
      <c r="AO60" s="28">
        <f t="shared" si="82"/>
        <v>0</v>
      </c>
      <c r="AP60" s="28">
        <f t="shared" si="83"/>
        <v>0</v>
      </c>
      <c r="AQ60" s="4">
        <f t="shared" si="84"/>
        <v>31538112.883051455</v>
      </c>
      <c r="AR60" s="24">
        <f t="shared" si="85"/>
        <v>1288833.950906801</v>
      </c>
      <c r="AS60" s="24">
        <f t="shared" si="86"/>
        <v>1994925.9610644346</v>
      </c>
    </row>
    <row r="61" spans="2:45" ht="12.75">
      <c r="B61" s="56">
        <f t="shared" si="48"/>
        <v>532</v>
      </c>
      <c r="C61" s="23">
        <f t="shared" si="87"/>
        <v>532000000</v>
      </c>
      <c r="D61" s="24">
        <f t="shared" si="44"/>
        <v>1624944.0172668474</v>
      </c>
      <c r="E61" s="24">
        <f t="shared" si="45"/>
        <v>1665000</v>
      </c>
      <c r="F61" s="25">
        <f t="shared" si="46"/>
        <v>500402493.30737597</v>
      </c>
      <c r="G61" s="70">
        <f t="shared" si="47"/>
        <v>0</v>
      </c>
      <c r="H61" s="6">
        <f t="shared" si="49"/>
        <v>0.045</v>
      </c>
      <c r="I61" s="26">
        <f t="shared" si="50"/>
        <v>-0.12993385973604682</v>
      </c>
      <c r="J61" s="30">
        <f t="shared" si="51"/>
        <v>0.301330048929624</v>
      </c>
      <c r="K61" s="27">
        <f t="shared" si="52"/>
        <v>490000000</v>
      </c>
      <c r="L61" s="28">
        <f t="shared" si="53"/>
        <v>0</v>
      </c>
      <c r="M61" s="28">
        <f t="shared" si="54"/>
        <v>10402493.307375968</v>
      </c>
      <c r="N61" s="28">
        <f t="shared" si="55"/>
        <v>364087.2657581589</v>
      </c>
      <c r="O61" s="28">
        <f t="shared" si="56"/>
        <v>0</v>
      </c>
      <c r="P61" s="28">
        <f t="shared" si="57"/>
        <v>0</v>
      </c>
      <c r="Q61" s="28">
        <f t="shared" si="58"/>
        <v>0</v>
      </c>
      <c r="R61" s="28">
        <f t="shared" si="59"/>
        <v>0</v>
      </c>
      <c r="S61" s="28">
        <f t="shared" si="60"/>
        <v>0</v>
      </c>
      <c r="T61" s="28">
        <f t="shared" si="61"/>
        <v>0</v>
      </c>
      <c r="U61" s="28">
        <f t="shared" si="62"/>
        <v>0</v>
      </c>
      <c r="V61" s="28">
        <f t="shared" si="63"/>
        <v>0</v>
      </c>
      <c r="W61" s="4">
        <f t="shared" si="64"/>
        <v>500402493.30737597</v>
      </c>
      <c r="X61" s="24">
        <f t="shared" si="65"/>
        <v>364087.2657581589</v>
      </c>
      <c r="Y61" s="27">
        <f t="shared" si="66"/>
        <v>0</v>
      </c>
      <c r="Z61" s="28">
        <f t="shared" si="67"/>
        <v>0</v>
      </c>
      <c r="AA61" s="28">
        <f t="shared" si="68"/>
        <v>0</v>
      </c>
      <c r="AB61" s="28">
        <f t="shared" si="69"/>
        <v>4597506.6926240325</v>
      </c>
      <c r="AC61" s="28">
        <f t="shared" si="70"/>
        <v>160912.73424184116</v>
      </c>
      <c r="AD61" s="28">
        <f t="shared" si="71"/>
        <v>317781.35339240753</v>
      </c>
      <c r="AE61" s="28">
        <f t="shared" si="72"/>
        <v>15000000</v>
      </c>
      <c r="AF61" s="28">
        <f t="shared" si="73"/>
        <v>600000</v>
      </c>
      <c r="AG61" s="28">
        <f t="shared" si="74"/>
        <v>961805.5164625548</v>
      </c>
      <c r="AH61" s="28">
        <f t="shared" si="75"/>
        <v>12000000</v>
      </c>
      <c r="AI61" s="28">
        <f t="shared" si="76"/>
        <v>540000</v>
      </c>
      <c r="AJ61" s="28">
        <f t="shared" si="77"/>
        <v>709444.4131700438</v>
      </c>
      <c r="AK61" s="28">
        <f t="shared" si="78"/>
        <v>0</v>
      </c>
      <c r="AL61" s="28">
        <f t="shared" si="79"/>
        <v>0</v>
      </c>
      <c r="AM61" s="28">
        <f t="shared" si="80"/>
        <v>0</v>
      </c>
      <c r="AN61" s="28">
        <f t="shared" si="81"/>
        <v>0</v>
      </c>
      <c r="AO61" s="28">
        <f t="shared" si="82"/>
        <v>0</v>
      </c>
      <c r="AP61" s="28">
        <f t="shared" si="83"/>
        <v>0</v>
      </c>
      <c r="AQ61" s="4">
        <f t="shared" si="84"/>
        <v>31597506.692624032</v>
      </c>
      <c r="AR61" s="24">
        <f t="shared" si="85"/>
        <v>1300912.7342418411</v>
      </c>
      <c r="AS61" s="24">
        <f t="shared" si="86"/>
        <v>1989031.2830250063</v>
      </c>
    </row>
    <row r="62" spans="2:45" ht="12.75">
      <c r="B62" s="56">
        <f t="shared" si="48"/>
        <v>533</v>
      </c>
      <c r="C62" s="23">
        <f t="shared" si="87"/>
        <v>533000000</v>
      </c>
      <c r="D62" s="24">
        <f t="shared" si="44"/>
        <v>1586128.1225624653</v>
      </c>
      <c r="E62" s="24">
        <f t="shared" si="45"/>
        <v>1710000.0000000002</v>
      </c>
      <c r="F62" s="25">
        <f t="shared" si="46"/>
        <v>501343099.49780333</v>
      </c>
      <c r="G62" s="70">
        <f t="shared" si="47"/>
        <v>0</v>
      </c>
      <c r="H62" s="6">
        <f t="shared" si="49"/>
        <v>0.045</v>
      </c>
      <c r="I62" s="26">
        <f t="shared" si="50"/>
        <v>-0.12993385973604682</v>
      </c>
      <c r="J62" s="30">
        <f t="shared" si="51"/>
        <v>0.301330048929624</v>
      </c>
      <c r="K62" s="27">
        <f t="shared" si="52"/>
        <v>490000000</v>
      </c>
      <c r="L62" s="28">
        <f t="shared" si="53"/>
        <v>0</v>
      </c>
      <c r="M62" s="28">
        <f t="shared" si="54"/>
        <v>11343099.49780333</v>
      </c>
      <c r="N62" s="28">
        <f t="shared" si="55"/>
        <v>397008.4824231166</v>
      </c>
      <c r="O62" s="28">
        <f t="shared" si="56"/>
        <v>0</v>
      </c>
      <c r="P62" s="28">
        <f t="shared" si="57"/>
        <v>0</v>
      </c>
      <c r="Q62" s="28">
        <f t="shared" si="58"/>
        <v>0</v>
      </c>
      <c r="R62" s="28">
        <f t="shared" si="59"/>
        <v>0</v>
      </c>
      <c r="S62" s="28">
        <f t="shared" si="60"/>
        <v>0</v>
      </c>
      <c r="T62" s="28">
        <f t="shared" si="61"/>
        <v>0</v>
      </c>
      <c r="U62" s="28">
        <f t="shared" si="62"/>
        <v>0</v>
      </c>
      <c r="V62" s="28">
        <f t="shared" si="63"/>
        <v>0</v>
      </c>
      <c r="W62" s="4">
        <f t="shared" si="64"/>
        <v>501343099.49780333</v>
      </c>
      <c r="X62" s="24">
        <f t="shared" si="65"/>
        <v>397008.4824231166</v>
      </c>
      <c r="Y62" s="27">
        <f t="shared" si="66"/>
        <v>0</v>
      </c>
      <c r="Z62" s="28">
        <f t="shared" si="67"/>
        <v>0</v>
      </c>
      <c r="AA62" s="28">
        <f t="shared" si="68"/>
        <v>0</v>
      </c>
      <c r="AB62" s="28">
        <f t="shared" si="69"/>
        <v>3656900.5021966696</v>
      </c>
      <c r="AC62" s="28">
        <f t="shared" si="70"/>
        <v>127991.51757688345</v>
      </c>
      <c r="AD62" s="28">
        <f t="shared" si="71"/>
        <v>252766.30758881295</v>
      </c>
      <c r="AE62" s="28">
        <f t="shared" si="72"/>
        <v>15000000</v>
      </c>
      <c r="AF62" s="28">
        <f t="shared" si="73"/>
        <v>600000</v>
      </c>
      <c r="AG62" s="28">
        <f t="shared" si="74"/>
        <v>961805.5164625548</v>
      </c>
      <c r="AH62" s="28">
        <f t="shared" si="75"/>
        <v>13000000</v>
      </c>
      <c r="AI62" s="28">
        <f t="shared" si="76"/>
        <v>585000</v>
      </c>
      <c r="AJ62" s="28">
        <f t="shared" si="77"/>
        <v>768564.7809342141</v>
      </c>
      <c r="AK62" s="28">
        <f t="shared" si="78"/>
        <v>0</v>
      </c>
      <c r="AL62" s="28">
        <f t="shared" si="79"/>
        <v>0</v>
      </c>
      <c r="AM62" s="28">
        <f t="shared" si="80"/>
        <v>0</v>
      </c>
      <c r="AN62" s="28">
        <f t="shared" si="81"/>
        <v>0</v>
      </c>
      <c r="AO62" s="28">
        <f t="shared" si="82"/>
        <v>0</v>
      </c>
      <c r="AP62" s="28">
        <f t="shared" si="83"/>
        <v>0</v>
      </c>
      <c r="AQ62" s="4">
        <f t="shared" si="84"/>
        <v>31656900.50219667</v>
      </c>
      <c r="AR62" s="24">
        <f t="shared" si="85"/>
        <v>1312991.5175768835</v>
      </c>
      <c r="AS62" s="24">
        <f t="shared" si="86"/>
        <v>1983136.604985582</v>
      </c>
    </row>
    <row r="63" spans="2:45" ht="12.75">
      <c r="B63" s="56">
        <f t="shared" si="48"/>
        <v>534</v>
      </c>
      <c r="C63" s="23">
        <f t="shared" si="87"/>
        <v>534000000</v>
      </c>
      <c r="D63" s="24">
        <f t="shared" si="44"/>
        <v>1547312.227858077</v>
      </c>
      <c r="E63" s="24">
        <f t="shared" si="45"/>
        <v>1755000</v>
      </c>
      <c r="F63" s="25">
        <f t="shared" si="46"/>
        <v>502283705.68823075</v>
      </c>
      <c r="G63" s="70">
        <f t="shared" si="47"/>
        <v>0</v>
      </c>
      <c r="H63" s="6">
        <f t="shared" si="49"/>
        <v>0.045</v>
      </c>
      <c r="I63" s="26">
        <f t="shared" si="50"/>
        <v>-0.12993385973604682</v>
      </c>
      <c r="J63" s="30">
        <f t="shared" si="51"/>
        <v>0.301330048929624</v>
      </c>
      <c r="K63" s="27">
        <f t="shared" si="52"/>
        <v>490000000</v>
      </c>
      <c r="L63" s="28">
        <f t="shared" si="53"/>
        <v>0</v>
      </c>
      <c r="M63" s="28">
        <f t="shared" si="54"/>
        <v>12283705.688230753</v>
      </c>
      <c r="N63" s="28">
        <f t="shared" si="55"/>
        <v>429929.6990880764</v>
      </c>
      <c r="O63" s="28">
        <f t="shared" si="56"/>
        <v>0</v>
      </c>
      <c r="P63" s="28">
        <f t="shared" si="57"/>
        <v>0</v>
      </c>
      <c r="Q63" s="28">
        <f t="shared" si="58"/>
        <v>0</v>
      </c>
      <c r="R63" s="28">
        <f t="shared" si="59"/>
        <v>0</v>
      </c>
      <c r="S63" s="28">
        <f t="shared" si="60"/>
        <v>0</v>
      </c>
      <c r="T63" s="28">
        <f t="shared" si="61"/>
        <v>0</v>
      </c>
      <c r="U63" s="28">
        <f t="shared" si="62"/>
        <v>0</v>
      </c>
      <c r="V63" s="28">
        <f t="shared" si="63"/>
        <v>0</v>
      </c>
      <c r="W63" s="4">
        <f t="shared" si="64"/>
        <v>502283705.68823075</v>
      </c>
      <c r="X63" s="24">
        <f t="shared" si="65"/>
        <v>429929.6990880764</v>
      </c>
      <c r="Y63" s="27">
        <f t="shared" si="66"/>
        <v>0</v>
      </c>
      <c r="Z63" s="28">
        <f t="shared" si="67"/>
        <v>0</v>
      </c>
      <c r="AA63" s="28">
        <f t="shared" si="68"/>
        <v>0</v>
      </c>
      <c r="AB63" s="28">
        <f t="shared" si="69"/>
        <v>2716294.311769247</v>
      </c>
      <c r="AC63" s="28">
        <f t="shared" si="70"/>
        <v>95070.30091192365</v>
      </c>
      <c r="AD63" s="28">
        <f t="shared" si="71"/>
        <v>187751.26178521427</v>
      </c>
      <c r="AE63" s="28">
        <f t="shared" si="72"/>
        <v>15000000</v>
      </c>
      <c r="AF63" s="28">
        <f t="shared" si="73"/>
        <v>600000</v>
      </c>
      <c r="AG63" s="28">
        <f t="shared" si="74"/>
        <v>961805.5164625548</v>
      </c>
      <c r="AH63" s="28">
        <f t="shared" si="75"/>
        <v>14000000</v>
      </c>
      <c r="AI63" s="28">
        <f t="shared" si="76"/>
        <v>630000</v>
      </c>
      <c r="AJ63" s="28">
        <f t="shared" si="77"/>
        <v>827685.1486983844</v>
      </c>
      <c r="AK63" s="28">
        <f t="shared" si="78"/>
        <v>0</v>
      </c>
      <c r="AL63" s="28">
        <f t="shared" si="79"/>
        <v>0</v>
      </c>
      <c r="AM63" s="28">
        <f t="shared" si="80"/>
        <v>0</v>
      </c>
      <c r="AN63" s="28">
        <f t="shared" si="81"/>
        <v>0</v>
      </c>
      <c r="AO63" s="28">
        <f t="shared" si="82"/>
        <v>0</v>
      </c>
      <c r="AP63" s="28">
        <f t="shared" si="83"/>
        <v>0</v>
      </c>
      <c r="AQ63" s="4">
        <f t="shared" si="84"/>
        <v>31716294.311769247</v>
      </c>
      <c r="AR63" s="24">
        <f t="shared" si="85"/>
        <v>1325070.3009119236</v>
      </c>
      <c r="AS63" s="24">
        <f t="shared" si="86"/>
        <v>1977241.9269461534</v>
      </c>
    </row>
    <row r="64" spans="2:45" ht="12.75">
      <c r="B64" s="56">
        <f t="shared" si="48"/>
        <v>535</v>
      </c>
      <c r="C64" s="23">
        <f t="shared" si="87"/>
        <v>535000000</v>
      </c>
      <c r="D64" s="24">
        <f t="shared" si="44"/>
        <v>1508496.333153695</v>
      </c>
      <c r="E64" s="24">
        <f t="shared" si="45"/>
        <v>1800000.0000000002</v>
      </c>
      <c r="F64" s="25">
        <f t="shared" si="46"/>
        <v>503224311.8786581</v>
      </c>
      <c r="G64" s="70">
        <f t="shared" si="47"/>
        <v>0</v>
      </c>
      <c r="H64" s="6">
        <f t="shared" si="49"/>
        <v>0.045</v>
      </c>
      <c r="I64" s="26">
        <f t="shared" si="50"/>
        <v>-0.12993385973604682</v>
      </c>
      <c r="J64" s="30">
        <f t="shared" si="51"/>
        <v>0.301330048929624</v>
      </c>
      <c r="K64" s="27">
        <f t="shared" si="52"/>
        <v>490000000</v>
      </c>
      <c r="L64" s="28">
        <f t="shared" si="53"/>
        <v>0</v>
      </c>
      <c r="M64" s="28">
        <f t="shared" si="54"/>
        <v>13224311.878658116</v>
      </c>
      <c r="N64" s="28">
        <f t="shared" si="55"/>
        <v>462850.9157530341</v>
      </c>
      <c r="O64" s="28">
        <f t="shared" si="56"/>
        <v>0</v>
      </c>
      <c r="P64" s="28">
        <f t="shared" si="57"/>
        <v>0</v>
      </c>
      <c r="Q64" s="28">
        <f t="shared" si="58"/>
        <v>0</v>
      </c>
      <c r="R64" s="28">
        <f t="shared" si="59"/>
        <v>0</v>
      </c>
      <c r="S64" s="28">
        <f t="shared" si="60"/>
        <v>0</v>
      </c>
      <c r="T64" s="28">
        <f t="shared" si="61"/>
        <v>0</v>
      </c>
      <c r="U64" s="28">
        <f t="shared" si="62"/>
        <v>0</v>
      </c>
      <c r="V64" s="28">
        <f t="shared" si="63"/>
        <v>0</v>
      </c>
      <c r="W64" s="4">
        <f t="shared" si="64"/>
        <v>503224311.8786581</v>
      </c>
      <c r="X64" s="24">
        <f t="shared" si="65"/>
        <v>462850.9157530341</v>
      </c>
      <c r="Y64" s="27">
        <f t="shared" si="66"/>
        <v>0</v>
      </c>
      <c r="Z64" s="28">
        <f t="shared" si="67"/>
        <v>0</v>
      </c>
      <c r="AA64" s="28">
        <f t="shared" si="68"/>
        <v>0</v>
      </c>
      <c r="AB64" s="28">
        <f t="shared" si="69"/>
        <v>1775688.1213418841</v>
      </c>
      <c r="AC64" s="28">
        <f t="shared" si="70"/>
        <v>62149.08424696595</v>
      </c>
      <c r="AD64" s="28">
        <f t="shared" si="71"/>
        <v>122736.21598161974</v>
      </c>
      <c r="AE64" s="28">
        <f t="shared" si="72"/>
        <v>15000000</v>
      </c>
      <c r="AF64" s="28">
        <f t="shared" si="73"/>
        <v>600000</v>
      </c>
      <c r="AG64" s="28">
        <f t="shared" si="74"/>
        <v>961805.5164625548</v>
      </c>
      <c r="AH64" s="28">
        <f t="shared" si="75"/>
        <v>15000000</v>
      </c>
      <c r="AI64" s="28">
        <f t="shared" si="76"/>
        <v>675000</v>
      </c>
      <c r="AJ64" s="28">
        <f t="shared" si="77"/>
        <v>886805.5164625548</v>
      </c>
      <c r="AK64" s="28">
        <f t="shared" si="78"/>
        <v>0</v>
      </c>
      <c r="AL64" s="28">
        <f t="shared" si="79"/>
        <v>0</v>
      </c>
      <c r="AM64" s="28">
        <f t="shared" si="80"/>
        <v>0</v>
      </c>
      <c r="AN64" s="28">
        <f t="shared" si="81"/>
        <v>0</v>
      </c>
      <c r="AO64" s="28">
        <f t="shared" si="82"/>
        <v>0</v>
      </c>
      <c r="AP64" s="28">
        <f t="shared" si="83"/>
        <v>0</v>
      </c>
      <c r="AQ64" s="4">
        <f t="shared" si="84"/>
        <v>31775688.121341884</v>
      </c>
      <c r="AR64" s="24">
        <f t="shared" si="85"/>
        <v>1337149.084246966</v>
      </c>
      <c r="AS64" s="24">
        <f t="shared" si="86"/>
        <v>1971347.2489067293</v>
      </c>
    </row>
    <row r="65" spans="2:45" ht="12.75">
      <c r="B65" s="56">
        <f t="shared" si="48"/>
        <v>536</v>
      </c>
      <c r="C65" s="23">
        <f t="shared" si="87"/>
        <v>536000000</v>
      </c>
      <c r="D65" s="24">
        <f t="shared" si="44"/>
        <v>1469680.438449307</v>
      </c>
      <c r="E65" s="24">
        <f t="shared" si="45"/>
        <v>1845000</v>
      </c>
      <c r="F65" s="25">
        <f t="shared" si="46"/>
        <v>504164918.06908554</v>
      </c>
      <c r="G65" s="70">
        <f t="shared" si="47"/>
        <v>0</v>
      </c>
      <c r="H65" s="6">
        <f t="shared" si="49"/>
        <v>0.045</v>
      </c>
      <c r="I65" s="26">
        <f t="shared" si="50"/>
        <v>-0.12993385973604682</v>
      </c>
      <c r="J65" s="30">
        <f t="shared" si="51"/>
        <v>0.301330048929624</v>
      </c>
      <c r="K65" s="27">
        <f t="shared" si="52"/>
        <v>490000000</v>
      </c>
      <c r="L65" s="28">
        <f t="shared" si="53"/>
        <v>0</v>
      </c>
      <c r="M65" s="28">
        <f t="shared" si="54"/>
        <v>14164918.069085538</v>
      </c>
      <c r="N65" s="28">
        <f t="shared" si="55"/>
        <v>495772.1324179939</v>
      </c>
      <c r="O65" s="28">
        <f t="shared" si="56"/>
        <v>0</v>
      </c>
      <c r="P65" s="28">
        <f t="shared" si="57"/>
        <v>0</v>
      </c>
      <c r="Q65" s="28">
        <f t="shared" si="58"/>
        <v>0</v>
      </c>
      <c r="R65" s="28">
        <f t="shared" si="59"/>
        <v>0</v>
      </c>
      <c r="S65" s="28">
        <f t="shared" si="60"/>
        <v>0</v>
      </c>
      <c r="T65" s="28">
        <f t="shared" si="61"/>
        <v>0</v>
      </c>
      <c r="U65" s="28">
        <f t="shared" si="62"/>
        <v>0</v>
      </c>
      <c r="V65" s="28">
        <f t="shared" si="63"/>
        <v>0</v>
      </c>
      <c r="W65" s="4">
        <f t="shared" si="64"/>
        <v>504164918.06908554</v>
      </c>
      <c r="X65" s="24">
        <f t="shared" si="65"/>
        <v>495772.1324179939</v>
      </c>
      <c r="Y65" s="27">
        <f t="shared" si="66"/>
        <v>0</v>
      </c>
      <c r="Z65" s="28">
        <f t="shared" si="67"/>
        <v>0</v>
      </c>
      <c r="AA65" s="28">
        <f t="shared" si="68"/>
        <v>0</v>
      </c>
      <c r="AB65" s="28">
        <f t="shared" si="69"/>
        <v>835081.9309144616</v>
      </c>
      <c r="AC65" s="28">
        <f t="shared" si="70"/>
        <v>29227.867582006158</v>
      </c>
      <c r="AD65" s="28">
        <f t="shared" si="71"/>
        <v>57721.170178021064</v>
      </c>
      <c r="AE65" s="28">
        <f t="shared" si="72"/>
        <v>15000000</v>
      </c>
      <c r="AF65" s="28">
        <f t="shared" si="73"/>
        <v>600000</v>
      </c>
      <c r="AG65" s="28">
        <f t="shared" si="74"/>
        <v>961805.5164625548</v>
      </c>
      <c r="AH65" s="28">
        <f t="shared" si="75"/>
        <v>16000000</v>
      </c>
      <c r="AI65" s="28">
        <f t="shared" si="76"/>
        <v>720000</v>
      </c>
      <c r="AJ65" s="28">
        <f t="shared" si="77"/>
        <v>945925.8842267251</v>
      </c>
      <c r="AK65" s="28">
        <f t="shared" si="78"/>
        <v>0</v>
      </c>
      <c r="AL65" s="28">
        <f t="shared" si="79"/>
        <v>0</v>
      </c>
      <c r="AM65" s="28">
        <f t="shared" si="80"/>
        <v>0</v>
      </c>
      <c r="AN65" s="28">
        <f t="shared" si="81"/>
        <v>0</v>
      </c>
      <c r="AO65" s="28">
        <f t="shared" si="82"/>
        <v>0</v>
      </c>
      <c r="AP65" s="28">
        <f t="shared" si="83"/>
        <v>0</v>
      </c>
      <c r="AQ65" s="4">
        <f t="shared" si="84"/>
        <v>31835081.93091446</v>
      </c>
      <c r="AR65" s="24">
        <f t="shared" si="85"/>
        <v>1349227.8675820061</v>
      </c>
      <c r="AS65" s="24">
        <f t="shared" si="86"/>
        <v>1965452.570867301</v>
      </c>
    </row>
    <row r="66" spans="2:45" ht="12.75">
      <c r="B66" s="56">
        <f t="shared" si="48"/>
        <v>537</v>
      </c>
      <c r="C66" s="23">
        <f t="shared" si="87"/>
        <v>537000000</v>
      </c>
      <c r="D66" s="24">
        <f t="shared" si="44"/>
        <v>1430864.543744919</v>
      </c>
      <c r="E66" s="24">
        <f t="shared" si="45"/>
        <v>1890000</v>
      </c>
      <c r="F66" s="25">
        <f t="shared" si="46"/>
        <v>505105524.25951296</v>
      </c>
      <c r="G66" s="70">
        <f t="shared" si="47"/>
        <v>0</v>
      </c>
      <c r="H66" s="6">
        <f t="shared" si="49"/>
        <v>0.045</v>
      </c>
      <c r="I66" s="26">
        <f t="shared" si="50"/>
        <v>-0.12993385973604682</v>
      </c>
      <c r="J66" s="30">
        <f t="shared" si="51"/>
        <v>0.301330048929624</v>
      </c>
      <c r="K66" s="27">
        <f t="shared" si="52"/>
        <v>490000000</v>
      </c>
      <c r="L66" s="28">
        <f t="shared" si="53"/>
        <v>0</v>
      </c>
      <c r="M66" s="28">
        <f t="shared" si="54"/>
        <v>15000000</v>
      </c>
      <c r="N66" s="28">
        <f t="shared" si="55"/>
        <v>525000</v>
      </c>
      <c r="O66" s="28">
        <f t="shared" si="56"/>
        <v>105524.25951296091</v>
      </c>
      <c r="P66" s="28">
        <f t="shared" si="57"/>
        <v>4220.970380518436</v>
      </c>
      <c r="Q66" s="28">
        <f t="shared" si="58"/>
        <v>0</v>
      </c>
      <c r="R66" s="28">
        <f t="shared" si="59"/>
        <v>0</v>
      </c>
      <c r="S66" s="28">
        <f t="shared" si="60"/>
        <v>0</v>
      </c>
      <c r="T66" s="28">
        <f t="shared" si="61"/>
        <v>0</v>
      </c>
      <c r="U66" s="28">
        <f t="shared" si="62"/>
        <v>0</v>
      </c>
      <c r="V66" s="28">
        <f t="shared" si="63"/>
        <v>0</v>
      </c>
      <c r="W66" s="4">
        <f t="shared" si="64"/>
        <v>505105524.25951296</v>
      </c>
      <c r="X66" s="24">
        <f t="shared" si="65"/>
        <v>529220.9703805185</v>
      </c>
      <c r="Y66" s="27">
        <f t="shared" si="66"/>
        <v>0</v>
      </c>
      <c r="Z66" s="28">
        <f t="shared" si="67"/>
        <v>0</v>
      </c>
      <c r="AA66" s="28">
        <f t="shared" si="68"/>
        <v>0</v>
      </c>
      <c r="AB66" s="28">
        <f t="shared" si="69"/>
        <v>0</v>
      </c>
      <c r="AC66" s="28">
        <f t="shared" si="70"/>
        <v>0</v>
      </c>
      <c r="AD66" s="28">
        <f t="shared" si="71"/>
        <v>0</v>
      </c>
      <c r="AE66" s="28">
        <f t="shared" si="72"/>
        <v>14894475.74048704</v>
      </c>
      <c r="AF66" s="28">
        <f t="shared" si="73"/>
        <v>595779.0296194815</v>
      </c>
      <c r="AG66" s="28">
        <f t="shared" si="74"/>
        <v>955039.262134542</v>
      </c>
      <c r="AH66" s="28">
        <f t="shared" si="75"/>
        <v>17000000</v>
      </c>
      <c r="AI66" s="28">
        <f t="shared" si="76"/>
        <v>765000</v>
      </c>
      <c r="AJ66" s="28">
        <f t="shared" si="77"/>
        <v>1005046.2519908954</v>
      </c>
      <c r="AK66" s="28">
        <f t="shared" si="78"/>
        <v>0</v>
      </c>
      <c r="AL66" s="28">
        <f t="shared" si="79"/>
        <v>0</v>
      </c>
      <c r="AM66" s="28">
        <f t="shared" si="80"/>
        <v>0</v>
      </c>
      <c r="AN66" s="28">
        <f t="shared" si="81"/>
        <v>0</v>
      </c>
      <c r="AO66" s="28">
        <f t="shared" si="82"/>
        <v>0</v>
      </c>
      <c r="AP66" s="28">
        <f t="shared" si="83"/>
        <v>0</v>
      </c>
      <c r="AQ66" s="4">
        <f t="shared" si="84"/>
        <v>31894475.74048704</v>
      </c>
      <c r="AR66" s="24">
        <f t="shared" si="85"/>
        <v>1360779.0296194814</v>
      </c>
      <c r="AS66" s="24">
        <f t="shared" si="86"/>
        <v>1960085.5141254375</v>
      </c>
    </row>
    <row r="67" spans="2:45" ht="12.75">
      <c r="B67" s="56">
        <f t="shared" si="48"/>
        <v>538</v>
      </c>
      <c r="C67" s="23">
        <f t="shared" si="87"/>
        <v>538000000</v>
      </c>
      <c r="D67" s="24">
        <f t="shared" si="44"/>
        <v>1392048.6490405372</v>
      </c>
      <c r="E67" s="24">
        <f t="shared" si="45"/>
        <v>1935000</v>
      </c>
      <c r="F67" s="25">
        <f t="shared" si="46"/>
        <v>506046130.4499403</v>
      </c>
      <c r="G67" s="70">
        <f t="shared" si="47"/>
        <v>0</v>
      </c>
      <c r="H67" s="6">
        <f t="shared" si="49"/>
        <v>0.045</v>
      </c>
      <c r="I67" s="26">
        <f t="shared" si="50"/>
        <v>-0.12993385973604682</v>
      </c>
      <c r="J67" s="30">
        <f t="shared" si="51"/>
        <v>0.301330048929624</v>
      </c>
      <c r="K67" s="27">
        <f t="shared" si="52"/>
        <v>490000000</v>
      </c>
      <c r="L67" s="28">
        <f t="shared" si="53"/>
        <v>0</v>
      </c>
      <c r="M67" s="28">
        <f t="shared" si="54"/>
        <v>15000000</v>
      </c>
      <c r="N67" s="28">
        <f t="shared" si="55"/>
        <v>525000</v>
      </c>
      <c r="O67" s="28">
        <f t="shared" si="56"/>
        <v>1046130.4499403238</v>
      </c>
      <c r="P67" s="28">
        <f t="shared" si="57"/>
        <v>41845.217997612956</v>
      </c>
      <c r="Q67" s="28">
        <f t="shared" si="58"/>
        <v>0</v>
      </c>
      <c r="R67" s="28">
        <f t="shared" si="59"/>
        <v>0</v>
      </c>
      <c r="S67" s="28">
        <f t="shared" si="60"/>
        <v>0</v>
      </c>
      <c r="T67" s="28">
        <f t="shared" si="61"/>
        <v>0</v>
      </c>
      <c r="U67" s="28">
        <f t="shared" si="62"/>
        <v>0</v>
      </c>
      <c r="V67" s="28">
        <f t="shared" si="63"/>
        <v>0</v>
      </c>
      <c r="W67" s="4">
        <f t="shared" si="64"/>
        <v>506046130.4499403</v>
      </c>
      <c r="X67" s="24">
        <f t="shared" si="65"/>
        <v>566845.2179976129</v>
      </c>
      <c r="Y67" s="27">
        <f t="shared" si="66"/>
        <v>0</v>
      </c>
      <c r="Z67" s="28">
        <f t="shared" si="67"/>
        <v>0</v>
      </c>
      <c r="AA67" s="28">
        <f t="shared" si="68"/>
        <v>0</v>
      </c>
      <c r="AB67" s="28">
        <f t="shared" si="69"/>
        <v>0</v>
      </c>
      <c r="AC67" s="28">
        <f t="shared" si="70"/>
        <v>0</v>
      </c>
      <c r="AD67" s="28">
        <f t="shared" si="71"/>
        <v>0</v>
      </c>
      <c r="AE67" s="28">
        <f t="shared" si="72"/>
        <v>13953869.550059676</v>
      </c>
      <c r="AF67" s="28">
        <f t="shared" si="73"/>
        <v>558154.7820023871</v>
      </c>
      <c r="AG67" s="28">
        <f t="shared" si="74"/>
        <v>894727.2472830843</v>
      </c>
      <c r="AH67" s="28">
        <f t="shared" si="75"/>
        <v>18000000</v>
      </c>
      <c r="AI67" s="28">
        <f t="shared" si="76"/>
        <v>810000</v>
      </c>
      <c r="AJ67" s="28">
        <f t="shared" si="77"/>
        <v>1064166.6197550658</v>
      </c>
      <c r="AK67" s="28">
        <f t="shared" si="78"/>
        <v>0</v>
      </c>
      <c r="AL67" s="28">
        <f t="shared" si="79"/>
        <v>0</v>
      </c>
      <c r="AM67" s="28">
        <f t="shared" si="80"/>
        <v>0</v>
      </c>
      <c r="AN67" s="28">
        <f t="shared" si="81"/>
        <v>0</v>
      </c>
      <c r="AO67" s="28">
        <f t="shared" si="82"/>
        <v>0</v>
      </c>
      <c r="AP67" s="28">
        <f t="shared" si="83"/>
        <v>0</v>
      </c>
      <c r="AQ67" s="4">
        <f t="shared" si="84"/>
        <v>31953869.550059676</v>
      </c>
      <c r="AR67" s="24">
        <f t="shared" si="85"/>
        <v>1368154.782002387</v>
      </c>
      <c r="AS67" s="24">
        <f t="shared" si="86"/>
        <v>1958893.86703815</v>
      </c>
    </row>
    <row r="68" spans="2:45" ht="12.75">
      <c r="B68" s="56">
        <f t="shared" si="48"/>
        <v>539</v>
      </c>
      <c r="C68" s="23">
        <f t="shared" si="87"/>
        <v>539000000</v>
      </c>
      <c r="D68" s="24">
        <f t="shared" si="44"/>
        <v>1353232.754336149</v>
      </c>
      <c r="E68" s="24">
        <f t="shared" si="45"/>
        <v>1980000</v>
      </c>
      <c r="F68" s="25">
        <f t="shared" si="46"/>
        <v>506986736.64036775</v>
      </c>
      <c r="G68" s="70">
        <f t="shared" si="47"/>
        <v>0</v>
      </c>
      <c r="H68" s="6">
        <f t="shared" si="49"/>
        <v>0.045</v>
      </c>
      <c r="I68" s="26">
        <f t="shared" si="50"/>
        <v>-0.12993385973604682</v>
      </c>
      <c r="J68" s="30">
        <f t="shared" si="51"/>
        <v>0.301330048929624</v>
      </c>
      <c r="K68" s="27">
        <f t="shared" si="52"/>
        <v>490000000</v>
      </c>
      <c r="L68" s="28">
        <f t="shared" si="53"/>
        <v>0</v>
      </c>
      <c r="M68" s="28">
        <f t="shared" si="54"/>
        <v>15000000</v>
      </c>
      <c r="N68" s="28">
        <f t="shared" si="55"/>
        <v>525000</v>
      </c>
      <c r="O68" s="28">
        <f t="shared" si="56"/>
        <v>1986736.6403677464</v>
      </c>
      <c r="P68" s="28">
        <f t="shared" si="57"/>
        <v>79469.46561470986</v>
      </c>
      <c r="Q68" s="28">
        <f t="shared" si="58"/>
        <v>0</v>
      </c>
      <c r="R68" s="28">
        <f t="shared" si="59"/>
        <v>0</v>
      </c>
      <c r="S68" s="28">
        <f t="shared" si="60"/>
        <v>0</v>
      </c>
      <c r="T68" s="28">
        <f t="shared" si="61"/>
        <v>0</v>
      </c>
      <c r="U68" s="28">
        <f t="shared" si="62"/>
        <v>0</v>
      </c>
      <c r="V68" s="28">
        <f t="shared" si="63"/>
        <v>0</v>
      </c>
      <c r="W68" s="4">
        <f t="shared" si="64"/>
        <v>506986736.64036775</v>
      </c>
      <c r="X68" s="24">
        <f t="shared" si="65"/>
        <v>604469.4656147099</v>
      </c>
      <c r="Y68" s="27">
        <f t="shared" si="66"/>
        <v>0</v>
      </c>
      <c r="Z68" s="28">
        <f t="shared" si="67"/>
        <v>0</v>
      </c>
      <c r="AA68" s="28">
        <f t="shared" si="68"/>
        <v>0</v>
      </c>
      <c r="AB68" s="28">
        <f t="shared" si="69"/>
        <v>0</v>
      </c>
      <c r="AC68" s="28">
        <f t="shared" si="70"/>
        <v>0</v>
      </c>
      <c r="AD68" s="28">
        <f t="shared" si="71"/>
        <v>0</v>
      </c>
      <c r="AE68" s="28">
        <f t="shared" si="72"/>
        <v>13013263.359632254</v>
      </c>
      <c r="AF68" s="28">
        <f t="shared" si="73"/>
        <v>520530.5343852902</v>
      </c>
      <c r="AG68" s="28">
        <f t="shared" si="74"/>
        <v>834415.2324316227</v>
      </c>
      <c r="AH68" s="28">
        <f t="shared" si="75"/>
        <v>19000000</v>
      </c>
      <c r="AI68" s="28">
        <f t="shared" si="76"/>
        <v>855000</v>
      </c>
      <c r="AJ68" s="28">
        <f t="shared" si="77"/>
        <v>1123286.987519236</v>
      </c>
      <c r="AK68" s="28">
        <f t="shared" si="78"/>
        <v>0</v>
      </c>
      <c r="AL68" s="28">
        <f t="shared" si="79"/>
        <v>0</v>
      </c>
      <c r="AM68" s="28">
        <f t="shared" si="80"/>
        <v>0</v>
      </c>
      <c r="AN68" s="28">
        <f t="shared" si="81"/>
        <v>0</v>
      </c>
      <c r="AO68" s="28">
        <f t="shared" si="82"/>
        <v>0</v>
      </c>
      <c r="AP68" s="28">
        <f t="shared" si="83"/>
        <v>0</v>
      </c>
      <c r="AQ68" s="4">
        <f t="shared" si="84"/>
        <v>32013263.359632254</v>
      </c>
      <c r="AR68" s="24">
        <f t="shared" si="85"/>
        <v>1375530.5343852902</v>
      </c>
      <c r="AS68" s="24">
        <f t="shared" si="86"/>
        <v>1957702.2199508587</v>
      </c>
    </row>
    <row r="69" spans="2:45" ht="12.75">
      <c r="B69" s="56">
        <f t="shared" si="48"/>
        <v>540</v>
      </c>
      <c r="C69" s="23">
        <f t="shared" si="87"/>
        <v>540000000</v>
      </c>
      <c r="D69" s="24">
        <f t="shared" si="44"/>
        <v>1314416.859631767</v>
      </c>
      <c r="E69" s="24">
        <f t="shared" si="45"/>
        <v>2025000</v>
      </c>
      <c r="F69" s="25">
        <f t="shared" si="46"/>
        <v>507927342.8307951</v>
      </c>
      <c r="G69" s="70">
        <f t="shared" si="47"/>
        <v>0</v>
      </c>
      <c r="H69" s="6">
        <f t="shared" si="49"/>
        <v>0.045</v>
      </c>
      <c r="I69" s="26">
        <f t="shared" si="50"/>
        <v>-0.12993385973604682</v>
      </c>
      <c r="J69" s="30">
        <f t="shared" si="51"/>
        <v>0.301330048929624</v>
      </c>
      <c r="K69" s="27">
        <f t="shared" si="52"/>
        <v>490000000</v>
      </c>
      <c r="L69" s="28">
        <f t="shared" si="53"/>
        <v>0</v>
      </c>
      <c r="M69" s="28">
        <f t="shared" si="54"/>
        <v>15000000</v>
      </c>
      <c r="N69" s="28">
        <f t="shared" si="55"/>
        <v>525000</v>
      </c>
      <c r="O69" s="28">
        <f t="shared" si="56"/>
        <v>2927342.8307951093</v>
      </c>
      <c r="P69" s="28">
        <f t="shared" si="57"/>
        <v>117093.71323180437</v>
      </c>
      <c r="Q69" s="28">
        <f t="shared" si="58"/>
        <v>0</v>
      </c>
      <c r="R69" s="28">
        <f t="shared" si="59"/>
        <v>0</v>
      </c>
      <c r="S69" s="28">
        <f t="shared" si="60"/>
        <v>0</v>
      </c>
      <c r="T69" s="28">
        <f t="shared" si="61"/>
        <v>0</v>
      </c>
      <c r="U69" s="28">
        <f t="shared" si="62"/>
        <v>0</v>
      </c>
      <c r="V69" s="28">
        <f t="shared" si="63"/>
        <v>0</v>
      </c>
      <c r="W69" s="4">
        <f t="shared" si="64"/>
        <v>507927342.8307951</v>
      </c>
      <c r="X69" s="24">
        <f t="shared" si="65"/>
        <v>642093.7132318043</v>
      </c>
      <c r="Y69" s="27">
        <f t="shared" si="66"/>
        <v>0</v>
      </c>
      <c r="Z69" s="28">
        <f t="shared" si="67"/>
        <v>0</v>
      </c>
      <c r="AA69" s="28">
        <f t="shared" si="68"/>
        <v>0</v>
      </c>
      <c r="AB69" s="28">
        <f t="shared" si="69"/>
        <v>0</v>
      </c>
      <c r="AC69" s="28">
        <f t="shared" si="70"/>
        <v>0</v>
      </c>
      <c r="AD69" s="28">
        <f t="shared" si="71"/>
        <v>0</v>
      </c>
      <c r="AE69" s="28">
        <f t="shared" si="72"/>
        <v>12072657.16920489</v>
      </c>
      <c r="AF69" s="28">
        <f t="shared" si="73"/>
        <v>482906.2867681956</v>
      </c>
      <c r="AG69" s="28">
        <f t="shared" si="74"/>
        <v>774103.217580165</v>
      </c>
      <c r="AH69" s="28">
        <f t="shared" si="75"/>
        <v>20000000</v>
      </c>
      <c r="AI69" s="28">
        <f t="shared" si="76"/>
        <v>900000</v>
      </c>
      <c r="AJ69" s="28">
        <f t="shared" si="77"/>
        <v>1182407.3552834063</v>
      </c>
      <c r="AK69" s="28">
        <f t="shared" si="78"/>
        <v>0</v>
      </c>
      <c r="AL69" s="28">
        <f t="shared" si="79"/>
        <v>0</v>
      </c>
      <c r="AM69" s="28">
        <f t="shared" si="80"/>
        <v>0</v>
      </c>
      <c r="AN69" s="28">
        <f t="shared" si="81"/>
        <v>0</v>
      </c>
      <c r="AO69" s="28">
        <f t="shared" si="82"/>
        <v>0</v>
      </c>
      <c r="AP69" s="28">
        <f t="shared" si="83"/>
        <v>0</v>
      </c>
      <c r="AQ69" s="4">
        <f t="shared" si="84"/>
        <v>32072657.16920489</v>
      </c>
      <c r="AR69" s="24">
        <f t="shared" si="85"/>
        <v>1382906.2867681957</v>
      </c>
      <c r="AS69" s="24">
        <f t="shared" si="86"/>
        <v>1956510.5728635713</v>
      </c>
    </row>
    <row r="70" spans="2:45" ht="12.75">
      <c r="B70" s="56">
        <f t="shared" si="48"/>
        <v>541</v>
      </c>
      <c r="C70" s="23">
        <f t="shared" si="87"/>
        <v>541000000</v>
      </c>
      <c r="D70" s="24">
        <f t="shared" si="44"/>
        <v>1275600.9649273786</v>
      </c>
      <c r="E70" s="24">
        <f t="shared" si="45"/>
        <v>2070000</v>
      </c>
      <c r="F70" s="25">
        <f t="shared" si="46"/>
        <v>508867949.02122253</v>
      </c>
      <c r="G70" s="70">
        <f t="shared" si="47"/>
        <v>0</v>
      </c>
      <c r="H70" s="6">
        <f t="shared" si="49"/>
        <v>0.045</v>
      </c>
      <c r="I70" s="26">
        <f t="shared" si="50"/>
        <v>-0.12993385973604682</v>
      </c>
      <c r="J70" s="30">
        <f t="shared" si="51"/>
        <v>0.301330048929624</v>
      </c>
      <c r="K70" s="27">
        <f t="shared" si="52"/>
        <v>490000000</v>
      </c>
      <c r="L70" s="28">
        <f t="shared" si="53"/>
        <v>0</v>
      </c>
      <c r="M70" s="28">
        <f t="shared" si="54"/>
        <v>15000000</v>
      </c>
      <c r="N70" s="28">
        <f t="shared" si="55"/>
        <v>525000</v>
      </c>
      <c r="O70" s="28">
        <f t="shared" si="56"/>
        <v>3867949.021222532</v>
      </c>
      <c r="P70" s="28">
        <f t="shared" si="57"/>
        <v>154717.96084890128</v>
      </c>
      <c r="Q70" s="28">
        <f t="shared" si="58"/>
        <v>0</v>
      </c>
      <c r="R70" s="28">
        <f t="shared" si="59"/>
        <v>0</v>
      </c>
      <c r="S70" s="28">
        <f t="shared" si="60"/>
        <v>0</v>
      </c>
      <c r="T70" s="28">
        <f t="shared" si="61"/>
        <v>0</v>
      </c>
      <c r="U70" s="28">
        <f t="shared" si="62"/>
        <v>0</v>
      </c>
      <c r="V70" s="28">
        <f t="shared" si="63"/>
        <v>0</v>
      </c>
      <c r="W70" s="4">
        <f t="shared" si="64"/>
        <v>508867949.02122253</v>
      </c>
      <c r="X70" s="24">
        <f t="shared" si="65"/>
        <v>679717.9608489013</v>
      </c>
      <c r="Y70" s="27">
        <f t="shared" si="66"/>
        <v>0</v>
      </c>
      <c r="Z70" s="28">
        <f t="shared" si="67"/>
        <v>0</v>
      </c>
      <c r="AA70" s="28">
        <f t="shared" si="68"/>
        <v>0</v>
      </c>
      <c r="AB70" s="28">
        <f t="shared" si="69"/>
        <v>0</v>
      </c>
      <c r="AC70" s="28">
        <f t="shared" si="70"/>
        <v>0</v>
      </c>
      <c r="AD70" s="28">
        <f t="shared" si="71"/>
        <v>0</v>
      </c>
      <c r="AE70" s="28">
        <f t="shared" si="72"/>
        <v>11132050.978777468</v>
      </c>
      <c r="AF70" s="28">
        <f t="shared" si="73"/>
        <v>445282.03915109875</v>
      </c>
      <c r="AG70" s="28">
        <f t="shared" si="74"/>
        <v>713791.2027287035</v>
      </c>
      <c r="AH70" s="28">
        <f t="shared" si="75"/>
        <v>21000000</v>
      </c>
      <c r="AI70" s="28">
        <f t="shared" si="76"/>
        <v>945000</v>
      </c>
      <c r="AJ70" s="28">
        <f t="shared" si="77"/>
        <v>1241527.7230475766</v>
      </c>
      <c r="AK70" s="28">
        <f t="shared" si="78"/>
        <v>0</v>
      </c>
      <c r="AL70" s="28">
        <f t="shared" si="79"/>
        <v>0</v>
      </c>
      <c r="AM70" s="28">
        <f t="shared" si="80"/>
        <v>0</v>
      </c>
      <c r="AN70" s="28">
        <f t="shared" si="81"/>
        <v>0</v>
      </c>
      <c r="AO70" s="28">
        <f t="shared" si="82"/>
        <v>0</v>
      </c>
      <c r="AP70" s="28">
        <f t="shared" si="83"/>
        <v>0</v>
      </c>
      <c r="AQ70" s="4">
        <f t="shared" si="84"/>
        <v>32132050.97877747</v>
      </c>
      <c r="AR70" s="24">
        <f t="shared" si="85"/>
        <v>1390282.0391510988</v>
      </c>
      <c r="AS70" s="24">
        <f t="shared" si="86"/>
        <v>1955318.92577628</v>
      </c>
    </row>
    <row r="71" spans="2:45" ht="12.75">
      <c r="B71" s="56">
        <f t="shared" si="48"/>
        <v>542</v>
      </c>
      <c r="C71" s="23">
        <f t="shared" si="87"/>
        <v>542000000</v>
      </c>
      <c r="D71" s="24">
        <f t="shared" si="44"/>
        <v>1236785.0702229906</v>
      </c>
      <c r="E71" s="24">
        <f t="shared" si="45"/>
        <v>2115000</v>
      </c>
      <c r="F71" s="25">
        <f t="shared" si="46"/>
        <v>509808555.21164995</v>
      </c>
      <c r="G71" s="70">
        <f t="shared" si="47"/>
        <v>0</v>
      </c>
      <c r="H71" s="6">
        <f t="shared" si="49"/>
        <v>0.045</v>
      </c>
      <c r="I71" s="26">
        <f t="shared" si="50"/>
        <v>-0.12993385973604682</v>
      </c>
      <c r="J71" s="30">
        <f t="shared" si="51"/>
        <v>0.301330048929624</v>
      </c>
      <c r="K71" s="27">
        <f t="shared" si="52"/>
        <v>490000000</v>
      </c>
      <c r="L71" s="28">
        <f t="shared" si="53"/>
        <v>0</v>
      </c>
      <c r="M71" s="28">
        <f t="shared" si="54"/>
        <v>15000000</v>
      </c>
      <c r="N71" s="28">
        <f t="shared" si="55"/>
        <v>525000</v>
      </c>
      <c r="O71" s="28">
        <f t="shared" si="56"/>
        <v>4808555.211649954</v>
      </c>
      <c r="P71" s="28">
        <f t="shared" si="57"/>
        <v>192342.20846599818</v>
      </c>
      <c r="Q71" s="28">
        <f t="shared" si="58"/>
        <v>0</v>
      </c>
      <c r="R71" s="28">
        <f t="shared" si="59"/>
        <v>0</v>
      </c>
      <c r="S71" s="28">
        <f t="shared" si="60"/>
        <v>0</v>
      </c>
      <c r="T71" s="28">
        <f t="shared" si="61"/>
        <v>0</v>
      </c>
      <c r="U71" s="28">
        <f t="shared" si="62"/>
        <v>0</v>
      </c>
      <c r="V71" s="28">
        <f t="shared" si="63"/>
        <v>0</v>
      </c>
      <c r="W71" s="4">
        <f t="shared" si="64"/>
        <v>509808555.21164995</v>
      </c>
      <c r="X71" s="24">
        <f t="shared" si="65"/>
        <v>717342.2084659982</v>
      </c>
      <c r="Y71" s="27">
        <f t="shared" si="66"/>
        <v>0</v>
      </c>
      <c r="Z71" s="28">
        <f t="shared" si="67"/>
        <v>0</v>
      </c>
      <c r="AA71" s="28">
        <f t="shared" si="68"/>
        <v>0</v>
      </c>
      <c r="AB71" s="28">
        <f t="shared" si="69"/>
        <v>0</v>
      </c>
      <c r="AC71" s="28">
        <f t="shared" si="70"/>
        <v>0</v>
      </c>
      <c r="AD71" s="28">
        <f t="shared" si="71"/>
        <v>0</v>
      </c>
      <c r="AE71" s="28">
        <f t="shared" si="72"/>
        <v>10191444.788350046</v>
      </c>
      <c r="AF71" s="28">
        <f t="shared" si="73"/>
        <v>407657.7915340018</v>
      </c>
      <c r="AG71" s="28">
        <f t="shared" si="74"/>
        <v>653479.1878772419</v>
      </c>
      <c r="AH71" s="28">
        <f t="shared" si="75"/>
        <v>22000000</v>
      </c>
      <c r="AI71" s="28">
        <f t="shared" si="76"/>
        <v>990000</v>
      </c>
      <c r="AJ71" s="28">
        <f t="shared" si="77"/>
        <v>1300648.090811747</v>
      </c>
      <c r="AK71" s="28">
        <f t="shared" si="78"/>
        <v>0</v>
      </c>
      <c r="AL71" s="28">
        <f t="shared" si="79"/>
        <v>0</v>
      </c>
      <c r="AM71" s="28">
        <f t="shared" si="80"/>
        <v>0</v>
      </c>
      <c r="AN71" s="28">
        <f t="shared" si="81"/>
        <v>0</v>
      </c>
      <c r="AO71" s="28">
        <f t="shared" si="82"/>
        <v>0</v>
      </c>
      <c r="AP71" s="28">
        <f t="shared" si="83"/>
        <v>0</v>
      </c>
      <c r="AQ71" s="4">
        <f t="shared" si="84"/>
        <v>32191444.788350046</v>
      </c>
      <c r="AR71" s="24">
        <f t="shared" si="85"/>
        <v>1397657.791534002</v>
      </c>
      <c r="AS71" s="24">
        <f t="shared" si="86"/>
        <v>1954127.2786889886</v>
      </c>
    </row>
    <row r="72" spans="2:45" ht="12.75">
      <c r="B72" s="56">
        <f t="shared" si="48"/>
        <v>543</v>
      </c>
      <c r="C72" s="23">
        <f t="shared" si="87"/>
        <v>543000000</v>
      </c>
      <c r="D72" s="24">
        <f t="shared" si="44"/>
        <v>1197969.1755186087</v>
      </c>
      <c r="E72" s="24">
        <f t="shared" si="45"/>
        <v>2160000</v>
      </c>
      <c r="F72" s="25">
        <f t="shared" si="46"/>
        <v>510749161.4020773</v>
      </c>
      <c r="G72" s="70">
        <f t="shared" si="47"/>
        <v>0</v>
      </c>
      <c r="H72" s="6">
        <f t="shared" si="49"/>
        <v>0.045</v>
      </c>
      <c r="I72" s="26">
        <f t="shared" si="50"/>
        <v>-0.12993385973604682</v>
      </c>
      <c r="J72" s="30">
        <f t="shared" si="51"/>
        <v>0.301330048929624</v>
      </c>
      <c r="K72" s="27">
        <f t="shared" si="52"/>
        <v>490000000</v>
      </c>
      <c r="L72" s="28">
        <f t="shared" si="53"/>
        <v>0</v>
      </c>
      <c r="M72" s="28">
        <f t="shared" si="54"/>
        <v>15000000</v>
      </c>
      <c r="N72" s="28">
        <f t="shared" si="55"/>
        <v>525000</v>
      </c>
      <c r="O72" s="28">
        <f t="shared" si="56"/>
        <v>5749161.402077317</v>
      </c>
      <c r="P72" s="28">
        <f t="shared" si="57"/>
        <v>229966.4560830927</v>
      </c>
      <c r="Q72" s="28">
        <f t="shared" si="58"/>
        <v>0</v>
      </c>
      <c r="R72" s="28">
        <f t="shared" si="59"/>
        <v>0</v>
      </c>
      <c r="S72" s="28">
        <f t="shared" si="60"/>
        <v>0</v>
      </c>
      <c r="T72" s="28">
        <f t="shared" si="61"/>
        <v>0</v>
      </c>
      <c r="U72" s="28">
        <f t="shared" si="62"/>
        <v>0</v>
      </c>
      <c r="V72" s="28">
        <f t="shared" si="63"/>
        <v>0</v>
      </c>
      <c r="W72" s="4">
        <f t="shared" si="64"/>
        <v>510749161.4020773</v>
      </c>
      <c r="X72" s="24">
        <f t="shared" si="65"/>
        <v>754966.4560830927</v>
      </c>
      <c r="Y72" s="27">
        <f t="shared" si="66"/>
        <v>0</v>
      </c>
      <c r="Z72" s="28">
        <f t="shared" si="67"/>
        <v>0</v>
      </c>
      <c r="AA72" s="28">
        <f t="shared" si="68"/>
        <v>0</v>
      </c>
      <c r="AB72" s="28">
        <f t="shared" si="69"/>
        <v>0</v>
      </c>
      <c r="AC72" s="28">
        <f t="shared" si="70"/>
        <v>0</v>
      </c>
      <c r="AD72" s="28">
        <f t="shared" si="71"/>
        <v>0</v>
      </c>
      <c r="AE72" s="28">
        <f t="shared" si="72"/>
        <v>9250838.597922683</v>
      </c>
      <c r="AF72" s="28">
        <f t="shared" si="73"/>
        <v>370033.54391690734</v>
      </c>
      <c r="AG72" s="28">
        <f t="shared" si="74"/>
        <v>593167.1730257842</v>
      </c>
      <c r="AH72" s="28">
        <f t="shared" si="75"/>
        <v>23000000</v>
      </c>
      <c r="AI72" s="28">
        <f t="shared" si="76"/>
        <v>1035000</v>
      </c>
      <c r="AJ72" s="28">
        <f t="shared" si="77"/>
        <v>1359768.4585759174</v>
      </c>
      <c r="AK72" s="28">
        <f t="shared" si="78"/>
        <v>0</v>
      </c>
      <c r="AL72" s="28">
        <f t="shared" si="79"/>
        <v>0</v>
      </c>
      <c r="AM72" s="28">
        <f t="shared" si="80"/>
        <v>0</v>
      </c>
      <c r="AN72" s="28">
        <f t="shared" si="81"/>
        <v>0</v>
      </c>
      <c r="AO72" s="28">
        <f t="shared" si="82"/>
        <v>0</v>
      </c>
      <c r="AP72" s="28">
        <f t="shared" si="83"/>
        <v>0</v>
      </c>
      <c r="AQ72" s="4">
        <f t="shared" si="84"/>
        <v>32250838.597922683</v>
      </c>
      <c r="AR72" s="24">
        <f t="shared" si="85"/>
        <v>1405033.5439169074</v>
      </c>
      <c r="AS72" s="24">
        <f t="shared" si="86"/>
        <v>1952935.6316017015</v>
      </c>
    </row>
    <row r="73" spans="2:45" ht="12.75">
      <c r="B73" s="56">
        <f t="shared" si="48"/>
        <v>544</v>
      </c>
      <c r="C73" s="23">
        <f t="shared" si="87"/>
        <v>544000000</v>
      </c>
      <c r="D73" s="24">
        <f t="shared" si="44"/>
        <v>1159153.2808142207</v>
      </c>
      <c r="E73" s="24">
        <f t="shared" si="45"/>
        <v>2205000</v>
      </c>
      <c r="F73" s="25">
        <f t="shared" si="46"/>
        <v>511689767.59250474</v>
      </c>
      <c r="G73" s="70">
        <f t="shared" si="47"/>
        <v>0</v>
      </c>
      <c r="H73" s="6">
        <f t="shared" si="49"/>
        <v>0.045</v>
      </c>
      <c r="I73" s="26">
        <f t="shared" si="50"/>
        <v>-0.12993385973604682</v>
      </c>
      <c r="J73" s="30">
        <f t="shared" si="51"/>
        <v>0.301330048929624</v>
      </c>
      <c r="K73" s="27">
        <f t="shared" si="52"/>
        <v>490000000</v>
      </c>
      <c r="L73" s="28">
        <f t="shared" si="53"/>
        <v>0</v>
      </c>
      <c r="M73" s="28">
        <f t="shared" si="54"/>
        <v>15000000</v>
      </c>
      <c r="N73" s="28">
        <f t="shared" si="55"/>
        <v>525000</v>
      </c>
      <c r="O73" s="28">
        <f t="shared" si="56"/>
        <v>6689767.59250474</v>
      </c>
      <c r="P73" s="28">
        <f t="shared" si="57"/>
        <v>267590.7037001896</v>
      </c>
      <c r="Q73" s="28">
        <f t="shared" si="58"/>
        <v>0</v>
      </c>
      <c r="R73" s="28">
        <f t="shared" si="59"/>
        <v>0</v>
      </c>
      <c r="S73" s="28">
        <f t="shared" si="60"/>
        <v>0</v>
      </c>
      <c r="T73" s="28">
        <f t="shared" si="61"/>
        <v>0</v>
      </c>
      <c r="U73" s="28">
        <f t="shared" si="62"/>
        <v>0</v>
      </c>
      <c r="V73" s="28">
        <f t="shared" si="63"/>
        <v>0</v>
      </c>
      <c r="W73" s="4">
        <f t="shared" si="64"/>
        <v>511689767.59250474</v>
      </c>
      <c r="X73" s="24">
        <f t="shared" si="65"/>
        <v>792590.7037001896</v>
      </c>
      <c r="Y73" s="27">
        <f t="shared" si="66"/>
        <v>0</v>
      </c>
      <c r="Z73" s="28">
        <f t="shared" si="67"/>
        <v>0</v>
      </c>
      <c r="AA73" s="28">
        <f t="shared" si="68"/>
        <v>0</v>
      </c>
      <c r="AB73" s="28">
        <f t="shared" si="69"/>
        <v>0</v>
      </c>
      <c r="AC73" s="28">
        <f t="shared" si="70"/>
        <v>0</v>
      </c>
      <c r="AD73" s="28">
        <f t="shared" si="71"/>
        <v>0</v>
      </c>
      <c r="AE73" s="28">
        <f t="shared" si="72"/>
        <v>8310232.40749526</v>
      </c>
      <c r="AF73" s="28">
        <f t="shared" si="73"/>
        <v>332409.2962998104</v>
      </c>
      <c r="AG73" s="28">
        <f t="shared" si="74"/>
        <v>532855.1581743226</v>
      </c>
      <c r="AH73" s="28">
        <f t="shared" si="75"/>
        <v>24000000</v>
      </c>
      <c r="AI73" s="28">
        <f t="shared" si="76"/>
        <v>1080000</v>
      </c>
      <c r="AJ73" s="28">
        <f t="shared" si="77"/>
        <v>1418888.8263400877</v>
      </c>
      <c r="AK73" s="28">
        <f t="shared" si="78"/>
        <v>0</v>
      </c>
      <c r="AL73" s="28">
        <f t="shared" si="79"/>
        <v>0</v>
      </c>
      <c r="AM73" s="28">
        <f t="shared" si="80"/>
        <v>0</v>
      </c>
      <c r="AN73" s="28">
        <f t="shared" si="81"/>
        <v>0</v>
      </c>
      <c r="AO73" s="28">
        <f t="shared" si="82"/>
        <v>0</v>
      </c>
      <c r="AP73" s="28">
        <f t="shared" si="83"/>
        <v>0</v>
      </c>
      <c r="AQ73" s="4">
        <f t="shared" si="84"/>
        <v>32310232.40749526</v>
      </c>
      <c r="AR73" s="24">
        <f t="shared" si="85"/>
        <v>1412409.2962998105</v>
      </c>
      <c r="AS73" s="24">
        <f t="shared" si="86"/>
        <v>1951743.9845144101</v>
      </c>
    </row>
    <row r="74" spans="2:45" ht="12.75">
      <c r="B74" s="56">
        <f t="shared" si="48"/>
        <v>545</v>
      </c>
      <c r="C74" s="23">
        <f t="shared" si="87"/>
        <v>545000000</v>
      </c>
      <c r="D74" s="24">
        <f t="shared" si="44"/>
        <v>1120337.3861098387</v>
      </c>
      <c r="E74" s="24">
        <f t="shared" si="45"/>
        <v>2250000</v>
      </c>
      <c r="F74" s="25">
        <f t="shared" si="46"/>
        <v>512630373.7829321</v>
      </c>
      <c r="G74" s="70">
        <f t="shared" si="47"/>
        <v>0</v>
      </c>
      <c r="H74" s="6">
        <f t="shared" si="49"/>
        <v>0.045</v>
      </c>
      <c r="I74" s="26">
        <f t="shared" si="50"/>
        <v>-0.12993385973604682</v>
      </c>
      <c r="J74" s="30">
        <f t="shared" si="51"/>
        <v>0.301330048929624</v>
      </c>
      <c r="K74" s="27">
        <f t="shared" si="52"/>
        <v>490000000</v>
      </c>
      <c r="L74" s="28">
        <f t="shared" si="53"/>
        <v>0</v>
      </c>
      <c r="M74" s="28">
        <f t="shared" si="54"/>
        <v>15000000</v>
      </c>
      <c r="N74" s="28">
        <f t="shared" si="55"/>
        <v>525000</v>
      </c>
      <c r="O74" s="28">
        <f t="shared" si="56"/>
        <v>7630373.782932103</v>
      </c>
      <c r="P74" s="28">
        <f t="shared" si="57"/>
        <v>305214.95131728414</v>
      </c>
      <c r="Q74" s="28">
        <f t="shared" si="58"/>
        <v>0</v>
      </c>
      <c r="R74" s="28">
        <f t="shared" si="59"/>
        <v>0</v>
      </c>
      <c r="S74" s="28">
        <f t="shared" si="60"/>
        <v>0</v>
      </c>
      <c r="T74" s="28">
        <f t="shared" si="61"/>
        <v>0</v>
      </c>
      <c r="U74" s="28">
        <f t="shared" si="62"/>
        <v>0</v>
      </c>
      <c r="V74" s="28">
        <f t="shared" si="63"/>
        <v>0</v>
      </c>
      <c r="W74" s="4">
        <f t="shared" si="64"/>
        <v>512630373.7829321</v>
      </c>
      <c r="X74" s="24">
        <f t="shared" si="65"/>
        <v>830214.9513172841</v>
      </c>
      <c r="Y74" s="27">
        <f t="shared" si="66"/>
        <v>0</v>
      </c>
      <c r="Z74" s="28">
        <f t="shared" si="67"/>
        <v>0</v>
      </c>
      <c r="AA74" s="28">
        <f t="shared" si="68"/>
        <v>0</v>
      </c>
      <c r="AB74" s="28">
        <f t="shared" si="69"/>
        <v>0</v>
      </c>
      <c r="AC74" s="28">
        <f t="shared" si="70"/>
        <v>0</v>
      </c>
      <c r="AD74" s="28">
        <f t="shared" si="71"/>
        <v>0</v>
      </c>
      <c r="AE74" s="28">
        <f t="shared" si="72"/>
        <v>7369626.217067897</v>
      </c>
      <c r="AF74" s="28">
        <f t="shared" si="73"/>
        <v>294785.0486827159</v>
      </c>
      <c r="AG74" s="28">
        <f t="shared" si="74"/>
        <v>472543.1433228649</v>
      </c>
      <c r="AH74" s="28">
        <f t="shared" si="75"/>
        <v>25000000</v>
      </c>
      <c r="AI74" s="28">
        <f t="shared" si="76"/>
        <v>1125000</v>
      </c>
      <c r="AJ74" s="28">
        <f t="shared" si="77"/>
        <v>1478009.194104258</v>
      </c>
      <c r="AK74" s="28">
        <f t="shared" si="78"/>
        <v>0</v>
      </c>
      <c r="AL74" s="28">
        <f t="shared" si="79"/>
        <v>0</v>
      </c>
      <c r="AM74" s="28">
        <f t="shared" si="80"/>
        <v>0</v>
      </c>
      <c r="AN74" s="28">
        <f t="shared" si="81"/>
        <v>0</v>
      </c>
      <c r="AO74" s="28">
        <f t="shared" si="82"/>
        <v>0</v>
      </c>
      <c r="AP74" s="28">
        <f t="shared" si="83"/>
        <v>0</v>
      </c>
      <c r="AQ74" s="4">
        <f t="shared" si="84"/>
        <v>32369626.217067897</v>
      </c>
      <c r="AR74" s="24">
        <f t="shared" si="85"/>
        <v>1419785.048682716</v>
      </c>
      <c r="AS74" s="24">
        <f t="shared" si="86"/>
        <v>1950552.337427123</v>
      </c>
    </row>
    <row r="75" spans="2:45" ht="12.75">
      <c r="B75" s="56">
        <f t="shared" si="48"/>
        <v>546</v>
      </c>
      <c r="C75" s="23">
        <f t="shared" si="87"/>
        <v>546000000</v>
      </c>
      <c r="D75" s="24">
        <f t="shared" si="44"/>
        <v>1081521.4914054507</v>
      </c>
      <c r="E75" s="24">
        <f t="shared" si="45"/>
        <v>2295000</v>
      </c>
      <c r="F75" s="25">
        <f t="shared" si="46"/>
        <v>513570979.9733595</v>
      </c>
      <c r="G75" s="70">
        <f t="shared" si="47"/>
        <v>0</v>
      </c>
      <c r="H75" s="6">
        <f t="shared" si="49"/>
        <v>0.045</v>
      </c>
      <c r="I75" s="26">
        <f t="shared" si="50"/>
        <v>-0.12993385973604682</v>
      </c>
      <c r="J75" s="30">
        <f t="shared" si="51"/>
        <v>0.301330048929624</v>
      </c>
      <c r="K75" s="27">
        <f t="shared" si="52"/>
        <v>490000000</v>
      </c>
      <c r="L75" s="28">
        <f t="shared" si="53"/>
        <v>0</v>
      </c>
      <c r="M75" s="28">
        <f t="shared" si="54"/>
        <v>15000000</v>
      </c>
      <c r="N75" s="28">
        <f t="shared" si="55"/>
        <v>525000</v>
      </c>
      <c r="O75" s="28">
        <f t="shared" si="56"/>
        <v>8570979.973359525</v>
      </c>
      <c r="P75" s="28">
        <f t="shared" si="57"/>
        <v>342839.198934381</v>
      </c>
      <c r="Q75" s="28">
        <f t="shared" si="58"/>
        <v>0</v>
      </c>
      <c r="R75" s="28">
        <f t="shared" si="59"/>
        <v>0</v>
      </c>
      <c r="S75" s="28">
        <f t="shared" si="60"/>
        <v>0</v>
      </c>
      <c r="T75" s="28">
        <f t="shared" si="61"/>
        <v>0</v>
      </c>
      <c r="U75" s="28">
        <f t="shared" si="62"/>
        <v>0</v>
      </c>
      <c r="V75" s="28">
        <f t="shared" si="63"/>
        <v>0</v>
      </c>
      <c r="W75" s="4">
        <f t="shared" si="64"/>
        <v>513570979.9733595</v>
      </c>
      <c r="X75" s="24">
        <f t="shared" si="65"/>
        <v>867839.198934381</v>
      </c>
      <c r="Y75" s="27">
        <f t="shared" si="66"/>
        <v>0</v>
      </c>
      <c r="Z75" s="28">
        <f t="shared" si="67"/>
        <v>0</v>
      </c>
      <c r="AA75" s="28">
        <f t="shared" si="68"/>
        <v>0</v>
      </c>
      <c r="AB75" s="28">
        <f t="shared" si="69"/>
        <v>0</v>
      </c>
      <c r="AC75" s="28">
        <f t="shared" si="70"/>
        <v>0</v>
      </c>
      <c r="AD75" s="28">
        <f t="shared" si="71"/>
        <v>0</v>
      </c>
      <c r="AE75" s="28">
        <f t="shared" si="72"/>
        <v>6429020.026640475</v>
      </c>
      <c r="AF75" s="28">
        <f t="shared" si="73"/>
        <v>257160.801065619</v>
      </c>
      <c r="AG75" s="28">
        <f t="shared" si="74"/>
        <v>412231.1284714033</v>
      </c>
      <c r="AH75" s="28">
        <f t="shared" si="75"/>
        <v>26000000</v>
      </c>
      <c r="AI75" s="28">
        <f t="shared" si="76"/>
        <v>1170000</v>
      </c>
      <c r="AJ75" s="28">
        <f t="shared" si="77"/>
        <v>1537129.5618684283</v>
      </c>
      <c r="AK75" s="28">
        <f t="shared" si="78"/>
        <v>0</v>
      </c>
      <c r="AL75" s="28">
        <f t="shared" si="79"/>
        <v>0</v>
      </c>
      <c r="AM75" s="28">
        <f t="shared" si="80"/>
        <v>0</v>
      </c>
      <c r="AN75" s="28">
        <f t="shared" si="81"/>
        <v>0</v>
      </c>
      <c r="AO75" s="28">
        <f t="shared" si="82"/>
        <v>0</v>
      </c>
      <c r="AP75" s="28">
        <f t="shared" si="83"/>
        <v>0</v>
      </c>
      <c r="AQ75" s="4">
        <f t="shared" si="84"/>
        <v>32429020.026640475</v>
      </c>
      <c r="AR75" s="24">
        <f t="shared" si="85"/>
        <v>1427160.801065619</v>
      </c>
      <c r="AS75" s="24">
        <f t="shared" si="86"/>
        <v>1949360.6903398316</v>
      </c>
    </row>
    <row r="76" spans="2:45" ht="12.75">
      <c r="B76" s="56">
        <f t="shared" si="48"/>
        <v>547</v>
      </c>
      <c r="C76" s="23">
        <f t="shared" si="87"/>
        <v>547000000</v>
      </c>
      <c r="D76" s="24">
        <f t="shared" si="44"/>
        <v>1042705.5967010623</v>
      </c>
      <c r="E76" s="24">
        <f t="shared" si="45"/>
        <v>2340000</v>
      </c>
      <c r="F76" s="25">
        <f t="shared" si="46"/>
        <v>514511586.16378695</v>
      </c>
      <c r="G76" s="70">
        <f t="shared" si="47"/>
        <v>0</v>
      </c>
      <c r="H76" s="6">
        <f t="shared" si="49"/>
        <v>0.045</v>
      </c>
      <c r="I76" s="26">
        <f t="shared" si="50"/>
        <v>-0.12993385973604682</v>
      </c>
      <c r="J76" s="30">
        <f t="shared" si="51"/>
        <v>0.301330048929624</v>
      </c>
      <c r="K76" s="27">
        <f t="shared" si="52"/>
        <v>490000000</v>
      </c>
      <c r="L76" s="28">
        <f t="shared" si="53"/>
        <v>0</v>
      </c>
      <c r="M76" s="28">
        <f t="shared" si="54"/>
        <v>15000000</v>
      </c>
      <c r="N76" s="28">
        <f t="shared" si="55"/>
        <v>525000</v>
      </c>
      <c r="O76" s="28">
        <f t="shared" si="56"/>
        <v>9511586.163786948</v>
      </c>
      <c r="P76" s="28">
        <f t="shared" si="57"/>
        <v>380463.44655147794</v>
      </c>
      <c r="Q76" s="28">
        <f t="shared" si="58"/>
        <v>0</v>
      </c>
      <c r="R76" s="28">
        <f t="shared" si="59"/>
        <v>0</v>
      </c>
      <c r="S76" s="28">
        <f t="shared" si="60"/>
        <v>0</v>
      </c>
      <c r="T76" s="28">
        <f t="shared" si="61"/>
        <v>0</v>
      </c>
      <c r="U76" s="28">
        <f t="shared" si="62"/>
        <v>0</v>
      </c>
      <c r="V76" s="28">
        <f t="shared" si="63"/>
        <v>0</v>
      </c>
      <c r="W76" s="4">
        <f t="shared" si="64"/>
        <v>514511586.16378695</v>
      </c>
      <c r="X76" s="24">
        <f t="shared" si="65"/>
        <v>905463.446551478</v>
      </c>
      <c r="Y76" s="27">
        <f t="shared" si="66"/>
        <v>0</v>
      </c>
      <c r="Z76" s="28">
        <f t="shared" si="67"/>
        <v>0</v>
      </c>
      <c r="AA76" s="28">
        <f t="shared" si="68"/>
        <v>0</v>
      </c>
      <c r="AB76" s="28">
        <f t="shared" si="69"/>
        <v>0</v>
      </c>
      <c r="AC76" s="28">
        <f t="shared" si="70"/>
        <v>0</v>
      </c>
      <c r="AD76" s="28">
        <f t="shared" si="71"/>
        <v>0</v>
      </c>
      <c r="AE76" s="28">
        <f t="shared" si="72"/>
        <v>5488413.836213052</v>
      </c>
      <c r="AF76" s="28">
        <f t="shared" si="73"/>
        <v>219536.55344852209</v>
      </c>
      <c r="AG76" s="28">
        <f t="shared" si="74"/>
        <v>351919.11361994175</v>
      </c>
      <c r="AH76" s="28">
        <f t="shared" si="75"/>
        <v>27000000</v>
      </c>
      <c r="AI76" s="28">
        <f t="shared" si="76"/>
        <v>1215000</v>
      </c>
      <c r="AJ76" s="28">
        <f t="shared" si="77"/>
        <v>1596249.9296325985</v>
      </c>
      <c r="AK76" s="28">
        <f t="shared" si="78"/>
        <v>0</v>
      </c>
      <c r="AL76" s="28">
        <f t="shared" si="79"/>
        <v>0</v>
      </c>
      <c r="AM76" s="28">
        <f t="shared" si="80"/>
        <v>0</v>
      </c>
      <c r="AN76" s="28">
        <f t="shared" si="81"/>
        <v>0</v>
      </c>
      <c r="AO76" s="28">
        <f t="shared" si="82"/>
        <v>0</v>
      </c>
      <c r="AP76" s="28">
        <f t="shared" si="83"/>
        <v>0</v>
      </c>
      <c r="AQ76" s="4">
        <f t="shared" si="84"/>
        <v>32488413.836213052</v>
      </c>
      <c r="AR76" s="24">
        <f t="shared" si="85"/>
        <v>1434536.553448522</v>
      </c>
      <c r="AS76" s="24">
        <f t="shared" si="86"/>
        <v>1948169.0432525403</v>
      </c>
    </row>
    <row r="77" spans="2:45" ht="12.75">
      <c r="B77" s="56">
        <f t="shared" si="48"/>
        <v>548</v>
      </c>
      <c r="C77" s="23">
        <f t="shared" si="87"/>
        <v>548000000</v>
      </c>
      <c r="D77" s="24">
        <f t="shared" si="44"/>
        <v>1003889.7019966805</v>
      </c>
      <c r="E77" s="24">
        <f t="shared" si="45"/>
        <v>2385000</v>
      </c>
      <c r="F77" s="25">
        <f t="shared" si="46"/>
        <v>515452192.3542143</v>
      </c>
      <c r="G77" s="70">
        <f t="shared" si="47"/>
        <v>0</v>
      </c>
      <c r="H77" s="6">
        <f t="shared" si="49"/>
        <v>0.045</v>
      </c>
      <c r="I77" s="26">
        <f t="shared" si="50"/>
        <v>-0.12993385973604682</v>
      </c>
      <c r="J77" s="30">
        <f t="shared" si="51"/>
        <v>0.301330048929624</v>
      </c>
      <c r="K77" s="27">
        <f t="shared" si="52"/>
        <v>490000000</v>
      </c>
      <c r="L77" s="28">
        <f t="shared" si="53"/>
        <v>0</v>
      </c>
      <c r="M77" s="28">
        <f t="shared" si="54"/>
        <v>15000000</v>
      </c>
      <c r="N77" s="28">
        <f t="shared" si="55"/>
        <v>525000</v>
      </c>
      <c r="O77" s="28">
        <f t="shared" si="56"/>
        <v>10452192.35421431</v>
      </c>
      <c r="P77" s="28">
        <f t="shared" si="57"/>
        <v>418087.69416857243</v>
      </c>
      <c r="Q77" s="28">
        <f t="shared" si="58"/>
        <v>0</v>
      </c>
      <c r="R77" s="28">
        <f t="shared" si="59"/>
        <v>0</v>
      </c>
      <c r="S77" s="28">
        <f t="shared" si="60"/>
        <v>0</v>
      </c>
      <c r="T77" s="28">
        <f t="shared" si="61"/>
        <v>0</v>
      </c>
      <c r="U77" s="28">
        <f t="shared" si="62"/>
        <v>0</v>
      </c>
      <c r="V77" s="28">
        <f t="shared" si="63"/>
        <v>0</v>
      </c>
      <c r="W77" s="4">
        <f t="shared" si="64"/>
        <v>515452192.3542143</v>
      </c>
      <c r="X77" s="24">
        <f t="shared" si="65"/>
        <v>943087.6941685724</v>
      </c>
      <c r="Y77" s="27">
        <f t="shared" si="66"/>
        <v>0</v>
      </c>
      <c r="Z77" s="28">
        <f t="shared" si="67"/>
        <v>0</v>
      </c>
      <c r="AA77" s="28">
        <f t="shared" si="68"/>
        <v>0</v>
      </c>
      <c r="AB77" s="28">
        <f t="shared" si="69"/>
        <v>0</v>
      </c>
      <c r="AC77" s="28">
        <f t="shared" si="70"/>
        <v>0</v>
      </c>
      <c r="AD77" s="28">
        <f t="shared" si="71"/>
        <v>0</v>
      </c>
      <c r="AE77" s="28">
        <f t="shared" si="72"/>
        <v>4547807.645785689</v>
      </c>
      <c r="AF77" s="28">
        <f t="shared" si="73"/>
        <v>181912.30583142757</v>
      </c>
      <c r="AG77" s="28">
        <f t="shared" si="74"/>
        <v>291607.098768484</v>
      </c>
      <c r="AH77" s="28">
        <f t="shared" si="75"/>
        <v>28000000</v>
      </c>
      <c r="AI77" s="28">
        <f t="shared" si="76"/>
        <v>1260000</v>
      </c>
      <c r="AJ77" s="28">
        <f t="shared" si="77"/>
        <v>1655370.2973967688</v>
      </c>
      <c r="AK77" s="28">
        <f t="shared" si="78"/>
        <v>0</v>
      </c>
      <c r="AL77" s="28">
        <f t="shared" si="79"/>
        <v>0</v>
      </c>
      <c r="AM77" s="28">
        <f t="shared" si="80"/>
        <v>0</v>
      </c>
      <c r="AN77" s="28">
        <f t="shared" si="81"/>
        <v>0</v>
      </c>
      <c r="AO77" s="28">
        <f t="shared" si="82"/>
        <v>0</v>
      </c>
      <c r="AP77" s="28">
        <f t="shared" si="83"/>
        <v>0</v>
      </c>
      <c r="AQ77" s="4">
        <f t="shared" si="84"/>
        <v>32547807.64578569</v>
      </c>
      <c r="AR77" s="24">
        <f t="shared" si="85"/>
        <v>1441912.3058314277</v>
      </c>
      <c r="AS77" s="24">
        <f t="shared" si="86"/>
        <v>1946977.396165253</v>
      </c>
    </row>
    <row r="78" spans="2:45" ht="12.75">
      <c r="B78" s="56">
        <f t="shared" si="48"/>
        <v>549</v>
      </c>
      <c r="C78" s="23">
        <f t="shared" si="87"/>
        <v>549000000</v>
      </c>
      <c r="D78" s="24">
        <f t="shared" si="44"/>
        <v>965073.8072922985</v>
      </c>
      <c r="E78" s="24">
        <f t="shared" si="45"/>
        <v>2430000</v>
      </c>
      <c r="F78" s="25">
        <f t="shared" si="46"/>
        <v>516392798.5446417</v>
      </c>
      <c r="G78" s="70">
        <f t="shared" si="47"/>
        <v>0</v>
      </c>
      <c r="H78" s="6">
        <f t="shared" si="49"/>
        <v>0.045</v>
      </c>
      <c r="I78" s="26">
        <f t="shared" si="50"/>
        <v>-0.12993385973604682</v>
      </c>
      <c r="J78" s="30">
        <f t="shared" si="51"/>
        <v>0.301330048929624</v>
      </c>
      <c r="K78" s="27">
        <f t="shared" si="52"/>
        <v>490000000</v>
      </c>
      <c r="L78" s="28">
        <f t="shared" si="53"/>
        <v>0</v>
      </c>
      <c r="M78" s="28">
        <f t="shared" si="54"/>
        <v>15000000</v>
      </c>
      <c r="N78" s="28">
        <f t="shared" si="55"/>
        <v>525000</v>
      </c>
      <c r="O78" s="28">
        <f t="shared" si="56"/>
        <v>11392798.544641674</v>
      </c>
      <c r="P78" s="28">
        <f t="shared" si="57"/>
        <v>455711.941785667</v>
      </c>
      <c r="Q78" s="28">
        <f t="shared" si="58"/>
        <v>0</v>
      </c>
      <c r="R78" s="28">
        <f t="shared" si="59"/>
        <v>0</v>
      </c>
      <c r="S78" s="28">
        <f t="shared" si="60"/>
        <v>0</v>
      </c>
      <c r="T78" s="28">
        <f t="shared" si="61"/>
        <v>0</v>
      </c>
      <c r="U78" s="28">
        <f t="shared" si="62"/>
        <v>0</v>
      </c>
      <c r="V78" s="28">
        <f t="shared" si="63"/>
        <v>0</v>
      </c>
      <c r="W78" s="4">
        <f t="shared" si="64"/>
        <v>516392798.5446417</v>
      </c>
      <c r="X78" s="24">
        <f t="shared" si="65"/>
        <v>980711.941785667</v>
      </c>
      <c r="Y78" s="27">
        <f t="shared" si="66"/>
        <v>0</v>
      </c>
      <c r="Z78" s="28">
        <f t="shared" si="67"/>
        <v>0</v>
      </c>
      <c r="AA78" s="28">
        <f t="shared" si="68"/>
        <v>0</v>
      </c>
      <c r="AB78" s="28">
        <f t="shared" si="69"/>
        <v>0</v>
      </c>
      <c r="AC78" s="28">
        <f t="shared" si="70"/>
        <v>0</v>
      </c>
      <c r="AD78" s="28">
        <f t="shared" si="71"/>
        <v>0</v>
      </c>
      <c r="AE78" s="28">
        <f t="shared" si="72"/>
        <v>3607201.4553583264</v>
      </c>
      <c r="AF78" s="28">
        <f t="shared" si="73"/>
        <v>144288.05821433305</v>
      </c>
      <c r="AG78" s="28">
        <f t="shared" si="74"/>
        <v>231295.0839170263</v>
      </c>
      <c r="AH78" s="28">
        <f t="shared" si="75"/>
        <v>29000000</v>
      </c>
      <c r="AI78" s="28">
        <f t="shared" si="76"/>
        <v>1305000</v>
      </c>
      <c r="AJ78" s="28">
        <f t="shared" si="77"/>
        <v>1714490.665160939</v>
      </c>
      <c r="AK78" s="28">
        <f t="shared" si="78"/>
        <v>0</v>
      </c>
      <c r="AL78" s="28">
        <f t="shared" si="79"/>
        <v>0</v>
      </c>
      <c r="AM78" s="28">
        <f t="shared" si="80"/>
        <v>0</v>
      </c>
      <c r="AN78" s="28">
        <f t="shared" si="81"/>
        <v>0</v>
      </c>
      <c r="AO78" s="28">
        <f t="shared" si="82"/>
        <v>0</v>
      </c>
      <c r="AP78" s="28">
        <f t="shared" si="83"/>
        <v>0</v>
      </c>
      <c r="AQ78" s="4">
        <f t="shared" si="84"/>
        <v>32607201.455358326</v>
      </c>
      <c r="AR78" s="24">
        <f t="shared" si="85"/>
        <v>1449288.0582143331</v>
      </c>
      <c r="AS78" s="24">
        <f t="shared" si="86"/>
        <v>1945785.7490779655</v>
      </c>
    </row>
    <row r="79" spans="2:45" ht="12.75">
      <c r="B79" s="56">
        <f t="shared" si="48"/>
        <v>550</v>
      </c>
      <c r="C79" s="23">
        <f t="shared" si="87"/>
        <v>550000000</v>
      </c>
      <c r="D79" s="24">
        <f t="shared" si="44"/>
        <v>926257.9125879041</v>
      </c>
      <c r="E79" s="24">
        <f t="shared" si="45"/>
        <v>2475000</v>
      </c>
      <c r="F79" s="25">
        <f t="shared" si="46"/>
        <v>517333404.73506916</v>
      </c>
      <c r="G79" s="70">
        <f t="shared" si="47"/>
        <v>0</v>
      </c>
      <c r="H79" s="6">
        <f t="shared" si="49"/>
        <v>0.045</v>
      </c>
      <c r="I79" s="26">
        <f t="shared" si="50"/>
        <v>-0.12993385973604682</v>
      </c>
      <c r="J79" s="30">
        <f t="shared" si="51"/>
        <v>0.301330048929624</v>
      </c>
      <c r="K79" s="27">
        <f t="shared" si="52"/>
        <v>490000000</v>
      </c>
      <c r="L79" s="28">
        <f t="shared" si="53"/>
        <v>0</v>
      </c>
      <c r="M79" s="28">
        <f t="shared" si="54"/>
        <v>15000000</v>
      </c>
      <c r="N79" s="28">
        <f t="shared" si="55"/>
        <v>525000</v>
      </c>
      <c r="O79" s="28">
        <f t="shared" si="56"/>
        <v>12333404.735069156</v>
      </c>
      <c r="P79" s="28">
        <f t="shared" si="57"/>
        <v>493336.18940276623</v>
      </c>
      <c r="Q79" s="28">
        <f t="shared" si="58"/>
        <v>0</v>
      </c>
      <c r="R79" s="28">
        <f t="shared" si="59"/>
        <v>0</v>
      </c>
      <c r="S79" s="28">
        <f t="shared" si="60"/>
        <v>0</v>
      </c>
      <c r="T79" s="28">
        <f t="shared" si="61"/>
        <v>0</v>
      </c>
      <c r="U79" s="28">
        <f t="shared" si="62"/>
        <v>0</v>
      </c>
      <c r="V79" s="28">
        <f t="shared" si="63"/>
        <v>0</v>
      </c>
      <c r="W79" s="4">
        <f t="shared" si="64"/>
        <v>517333404.73506916</v>
      </c>
      <c r="X79" s="24">
        <f t="shared" si="65"/>
        <v>1018336.1894027663</v>
      </c>
      <c r="Y79" s="27">
        <f t="shared" si="66"/>
        <v>0</v>
      </c>
      <c r="Z79" s="28">
        <f t="shared" si="67"/>
        <v>0</v>
      </c>
      <c r="AA79" s="28">
        <f t="shared" si="68"/>
        <v>0</v>
      </c>
      <c r="AB79" s="28">
        <f t="shared" si="69"/>
        <v>0</v>
      </c>
      <c r="AC79" s="28">
        <f t="shared" si="70"/>
        <v>0</v>
      </c>
      <c r="AD79" s="28">
        <f t="shared" si="71"/>
        <v>0</v>
      </c>
      <c r="AE79" s="28">
        <f t="shared" si="72"/>
        <v>2666595.2649308443</v>
      </c>
      <c r="AF79" s="28">
        <f t="shared" si="73"/>
        <v>106663.81059723378</v>
      </c>
      <c r="AG79" s="28">
        <f t="shared" si="74"/>
        <v>170983.06906556094</v>
      </c>
      <c r="AH79" s="28">
        <f t="shared" si="75"/>
        <v>30000000</v>
      </c>
      <c r="AI79" s="28">
        <f t="shared" si="76"/>
        <v>1350000</v>
      </c>
      <c r="AJ79" s="28">
        <f t="shared" si="77"/>
        <v>1773611.0329251096</v>
      </c>
      <c r="AK79" s="28">
        <f t="shared" si="78"/>
        <v>0</v>
      </c>
      <c r="AL79" s="28">
        <f t="shared" si="79"/>
        <v>0</v>
      </c>
      <c r="AM79" s="28">
        <f t="shared" si="80"/>
        <v>0</v>
      </c>
      <c r="AN79" s="28">
        <f t="shared" si="81"/>
        <v>0</v>
      </c>
      <c r="AO79" s="28">
        <f t="shared" si="82"/>
        <v>0</v>
      </c>
      <c r="AP79" s="28">
        <f t="shared" si="83"/>
        <v>0</v>
      </c>
      <c r="AQ79" s="4">
        <f t="shared" si="84"/>
        <v>32666595.264930844</v>
      </c>
      <c r="AR79" s="24">
        <f t="shared" si="85"/>
        <v>1456663.8105972337</v>
      </c>
      <c r="AS79" s="24">
        <f t="shared" si="86"/>
        <v>1944594.1019906704</v>
      </c>
    </row>
    <row r="80" spans="2:45" ht="12.75">
      <c r="B80" s="56">
        <f t="shared" si="48"/>
        <v>551</v>
      </c>
      <c r="C80" s="23">
        <f t="shared" si="87"/>
        <v>551000000</v>
      </c>
      <c r="D80" s="24">
        <f t="shared" si="44"/>
        <v>887442.0178835222</v>
      </c>
      <c r="E80" s="24">
        <f t="shared" si="45"/>
        <v>2520000</v>
      </c>
      <c r="F80" s="25">
        <f t="shared" si="46"/>
        <v>518274010.9254965</v>
      </c>
      <c r="G80" s="70">
        <f t="shared" si="47"/>
        <v>0</v>
      </c>
      <c r="H80" s="6">
        <f t="shared" si="49"/>
        <v>0.045</v>
      </c>
      <c r="I80" s="26">
        <f t="shared" si="50"/>
        <v>-0.12993385973604682</v>
      </c>
      <c r="J80" s="30">
        <f t="shared" si="51"/>
        <v>0.301330048929624</v>
      </c>
      <c r="K80" s="27">
        <f t="shared" si="52"/>
        <v>490000000</v>
      </c>
      <c r="L80" s="28">
        <f t="shared" si="53"/>
        <v>0</v>
      </c>
      <c r="M80" s="28">
        <f t="shared" si="54"/>
        <v>15000000</v>
      </c>
      <c r="N80" s="28">
        <f t="shared" si="55"/>
        <v>525000</v>
      </c>
      <c r="O80" s="28">
        <f t="shared" si="56"/>
        <v>13274010.925496519</v>
      </c>
      <c r="P80" s="28">
        <f t="shared" si="57"/>
        <v>530960.4370198607</v>
      </c>
      <c r="Q80" s="28">
        <f t="shared" si="58"/>
        <v>0</v>
      </c>
      <c r="R80" s="28">
        <f t="shared" si="59"/>
        <v>0</v>
      </c>
      <c r="S80" s="28">
        <f t="shared" si="60"/>
        <v>0</v>
      </c>
      <c r="T80" s="28">
        <f t="shared" si="61"/>
        <v>0</v>
      </c>
      <c r="U80" s="28">
        <f t="shared" si="62"/>
        <v>0</v>
      </c>
      <c r="V80" s="28">
        <f t="shared" si="63"/>
        <v>0</v>
      </c>
      <c r="W80" s="4">
        <f t="shared" si="64"/>
        <v>518274010.9254965</v>
      </c>
      <c r="X80" s="24">
        <f t="shared" si="65"/>
        <v>1055960.4370198608</v>
      </c>
      <c r="Y80" s="27">
        <f t="shared" si="66"/>
        <v>0</v>
      </c>
      <c r="Z80" s="28">
        <f t="shared" si="67"/>
        <v>0</v>
      </c>
      <c r="AA80" s="28">
        <f t="shared" si="68"/>
        <v>0</v>
      </c>
      <c r="AB80" s="28">
        <f t="shared" si="69"/>
        <v>0</v>
      </c>
      <c r="AC80" s="28">
        <f t="shared" si="70"/>
        <v>0</v>
      </c>
      <c r="AD80" s="28">
        <f t="shared" si="71"/>
        <v>0</v>
      </c>
      <c r="AE80" s="28">
        <f t="shared" si="72"/>
        <v>1725989.0745034814</v>
      </c>
      <c r="AF80" s="28">
        <f t="shared" si="73"/>
        <v>69039.56298013925</v>
      </c>
      <c r="AG80" s="28">
        <f t="shared" si="74"/>
        <v>110671.05421410319</v>
      </c>
      <c r="AH80" s="28">
        <f t="shared" si="75"/>
        <v>31000000</v>
      </c>
      <c r="AI80" s="28">
        <f t="shared" si="76"/>
        <v>1395000</v>
      </c>
      <c r="AJ80" s="28">
        <f t="shared" si="77"/>
        <v>1832731.40068928</v>
      </c>
      <c r="AK80" s="28">
        <f t="shared" si="78"/>
        <v>0</v>
      </c>
      <c r="AL80" s="28">
        <f t="shared" si="79"/>
        <v>0</v>
      </c>
      <c r="AM80" s="28">
        <f t="shared" si="80"/>
        <v>0</v>
      </c>
      <c r="AN80" s="28">
        <f t="shared" si="81"/>
        <v>0</v>
      </c>
      <c r="AO80" s="28">
        <f t="shared" si="82"/>
        <v>0</v>
      </c>
      <c r="AP80" s="28">
        <f t="shared" si="83"/>
        <v>0</v>
      </c>
      <c r="AQ80" s="4">
        <f t="shared" si="84"/>
        <v>32725989.07450348</v>
      </c>
      <c r="AR80" s="24">
        <f t="shared" si="85"/>
        <v>1464039.5629801392</v>
      </c>
      <c r="AS80" s="24">
        <f t="shared" si="86"/>
        <v>1943402.454903383</v>
      </c>
    </row>
    <row r="81" spans="2:45" ht="12.75">
      <c r="B81" s="56">
        <f t="shared" si="48"/>
        <v>552</v>
      </c>
      <c r="C81" s="23">
        <f t="shared" si="87"/>
        <v>552000000</v>
      </c>
      <c r="D81" s="24">
        <f t="shared" si="44"/>
        <v>848626.1231791405</v>
      </c>
      <c r="E81" s="24">
        <f t="shared" si="45"/>
        <v>2565000</v>
      </c>
      <c r="F81" s="25">
        <f t="shared" si="46"/>
        <v>519214617.1159239</v>
      </c>
      <c r="G81" s="70">
        <f t="shared" si="47"/>
        <v>0</v>
      </c>
      <c r="H81" s="6">
        <f t="shared" si="49"/>
        <v>0.045</v>
      </c>
      <c r="I81" s="26">
        <f t="shared" si="50"/>
        <v>-0.12993385973604682</v>
      </c>
      <c r="J81" s="30">
        <f t="shared" si="51"/>
        <v>0.301330048929624</v>
      </c>
      <c r="K81" s="27">
        <f t="shared" si="52"/>
        <v>490000000</v>
      </c>
      <c r="L81" s="28">
        <f t="shared" si="53"/>
        <v>0</v>
      </c>
      <c r="M81" s="28">
        <f t="shared" si="54"/>
        <v>15000000</v>
      </c>
      <c r="N81" s="28">
        <f t="shared" si="55"/>
        <v>525000</v>
      </c>
      <c r="O81" s="28">
        <f t="shared" si="56"/>
        <v>14214617.115923882</v>
      </c>
      <c r="P81" s="28">
        <f t="shared" si="57"/>
        <v>568584.6846369553</v>
      </c>
      <c r="Q81" s="28">
        <f t="shared" si="58"/>
        <v>0</v>
      </c>
      <c r="R81" s="28">
        <f t="shared" si="59"/>
        <v>0</v>
      </c>
      <c r="S81" s="28">
        <f t="shared" si="60"/>
        <v>0</v>
      </c>
      <c r="T81" s="28">
        <f t="shared" si="61"/>
        <v>0</v>
      </c>
      <c r="U81" s="28">
        <f t="shared" si="62"/>
        <v>0</v>
      </c>
      <c r="V81" s="28">
        <f t="shared" si="63"/>
        <v>0</v>
      </c>
      <c r="W81" s="4">
        <f t="shared" si="64"/>
        <v>519214617.1159239</v>
      </c>
      <c r="X81" s="24">
        <f t="shared" si="65"/>
        <v>1093584.6846369551</v>
      </c>
      <c r="Y81" s="27">
        <f t="shared" si="66"/>
        <v>0</v>
      </c>
      <c r="Z81" s="28">
        <f t="shared" si="67"/>
        <v>0</v>
      </c>
      <c r="AA81" s="28">
        <f t="shared" si="68"/>
        <v>0</v>
      </c>
      <c r="AB81" s="28">
        <f t="shared" si="69"/>
        <v>0</v>
      </c>
      <c r="AC81" s="28">
        <f t="shared" si="70"/>
        <v>0</v>
      </c>
      <c r="AD81" s="28">
        <f t="shared" si="71"/>
        <v>0</v>
      </c>
      <c r="AE81" s="28">
        <f t="shared" si="72"/>
        <v>785382.8840761185</v>
      </c>
      <c r="AF81" s="28">
        <f t="shared" si="73"/>
        <v>31415.315363044738</v>
      </c>
      <c r="AG81" s="28">
        <f t="shared" si="74"/>
        <v>50359.03936264546</v>
      </c>
      <c r="AH81" s="28">
        <f t="shared" si="75"/>
        <v>32000000</v>
      </c>
      <c r="AI81" s="28">
        <f t="shared" si="76"/>
        <v>1440000</v>
      </c>
      <c r="AJ81" s="28">
        <f t="shared" si="77"/>
        <v>1891851.7684534502</v>
      </c>
      <c r="AK81" s="28">
        <f t="shared" si="78"/>
        <v>0</v>
      </c>
      <c r="AL81" s="28">
        <f t="shared" si="79"/>
        <v>0</v>
      </c>
      <c r="AM81" s="28">
        <f t="shared" si="80"/>
        <v>0</v>
      </c>
      <c r="AN81" s="28">
        <f t="shared" si="81"/>
        <v>0</v>
      </c>
      <c r="AO81" s="28">
        <f t="shared" si="82"/>
        <v>0</v>
      </c>
      <c r="AP81" s="28">
        <f t="shared" si="83"/>
        <v>0</v>
      </c>
      <c r="AQ81" s="4">
        <f t="shared" si="84"/>
        <v>32785382.88407612</v>
      </c>
      <c r="AR81" s="24">
        <f t="shared" si="85"/>
        <v>1471415.3153630449</v>
      </c>
      <c r="AS81" s="24">
        <f t="shared" si="86"/>
        <v>1942210.8078160957</v>
      </c>
    </row>
    <row r="82" spans="2:45" ht="12.75">
      <c r="B82" s="56">
        <f t="shared" si="48"/>
        <v>553</v>
      </c>
      <c r="C82" s="23">
        <f t="shared" si="87"/>
        <v>553000000</v>
      </c>
      <c r="D82" s="24">
        <f t="shared" si="44"/>
        <v>809810.228474746</v>
      </c>
      <c r="E82" s="24">
        <f t="shared" si="45"/>
        <v>2610000</v>
      </c>
      <c r="F82" s="25">
        <f t="shared" si="46"/>
        <v>520155223.30635136</v>
      </c>
      <c r="G82" s="70">
        <f t="shared" si="47"/>
        <v>0</v>
      </c>
      <c r="H82" s="6">
        <f t="shared" si="49"/>
        <v>0.045</v>
      </c>
      <c r="I82" s="26">
        <f t="shared" si="50"/>
        <v>-0.12993385973604682</v>
      </c>
      <c r="J82" s="30">
        <f t="shared" si="51"/>
        <v>0.301330048929624</v>
      </c>
      <c r="K82" s="27">
        <f t="shared" si="52"/>
        <v>490000000</v>
      </c>
      <c r="L82" s="28">
        <f t="shared" si="53"/>
        <v>0</v>
      </c>
      <c r="M82" s="28">
        <f t="shared" si="54"/>
        <v>15000000</v>
      </c>
      <c r="N82" s="28">
        <f t="shared" si="55"/>
        <v>525000</v>
      </c>
      <c r="O82" s="28">
        <f t="shared" si="56"/>
        <v>15000000</v>
      </c>
      <c r="P82" s="28">
        <f t="shared" si="57"/>
        <v>600000</v>
      </c>
      <c r="Q82" s="28">
        <f t="shared" si="58"/>
        <v>155223.30635136366</v>
      </c>
      <c r="R82" s="28">
        <f t="shared" si="59"/>
        <v>6985.048785811365</v>
      </c>
      <c r="S82" s="28">
        <f t="shared" si="60"/>
        <v>0</v>
      </c>
      <c r="T82" s="28">
        <f t="shared" si="61"/>
        <v>0</v>
      </c>
      <c r="U82" s="28">
        <f t="shared" si="62"/>
        <v>0</v>
      </c>
      <c r="V82" s="28">
        <f t="shared" si="63"/>
        <v>0</v>
      </c>
      <c r="W82" s="4">
        <f t="shared" si="64"/>
        <v>520155223.30635136</v>
      </c>
      <c r="X82" s="24">
        <f t="shared" si="65"/>
        <v>1131985.0487858113</v>
      </c>
      <c r="Y82" s="27">
        <f t="shared" si="66"/>
        <v>0</v>
      </c>
      <c r="Z82" s="28">
        <f t="shared" si="67"/>
        <v>0</v>
      </c>
      <c r="AA82" s="28">
        <f t="shared" si="68"/>
        <v>0</v>
      </c>
      <c r="AB82" s="28">
        <f t="shared" si="69"/>
        <v>0</v>
      </c>
      <c r="AC82" s="28">
        <f t="shared" si="70"/>
        <v>0</v>
      </c>
      <c r="AD82" s="28">
        <f t="shared" si="71"/>
        <v>0</v>
      </c>
      <c r="AE82" s="28">
        <f t="shared" si="72"/>
        <v>0</v>
      </c>
      <c r="AF82" s="28">
        <f t="shared" si="73"/>
        <v>0</v>
      </c>
      <c r="AG82" s="28">
        <f t="shared" si="74"/>
        <v>0</v>
      </c>
      <c r="AH82" s="28">
        <f t="shared" si="75"/>
        <v>32844776.693648636</v>
      </c>
      <c r="AI82" s="28">
        <f t="shared" si="76"/>
        <v>1478014.9512141885</v>
      </c>
      <c r="AJ82" s="28">
        <f t="shared" si="77"/>
        <v>1941795.2772605573</v>
      </c>
      <c r="AK82" s="28">
        <f t="shared" si="78"/>
        <v>0</v>
      </c>
      <c r="AL82" s="28">
        <f t="shared" si="79"/>
        <v>0</v>
      </c>
      <c r="AM82" s="28">
        <f t="shared" si="80"/>
        <v>0</v>
      </c>
      <c r="AN82" s="28">
        <f t="shared" si="81"/>
        <v>0</v>
      </c>
      <c r="AO82" s="28">
        <f t="shared" si="82"/>
        <v>0</v>
      </c>
      <c r="AP82" s="28">
        <f t="shared" si="83"/>
        <v>0</v>
      </c>
      <c r="AQ82" s="4">
        <f t="shared" si="84"/>
        <v>32844776.693648636</v>
      </c>
      <c r="AR82" s="24">
        <f t="shared" si="85"/>
        <v>1478014.9512141885</v>
      </c>
      <c r="AS82" s="24">
        <f t="shared" si="86"/>
        <v>1941795.2772605573</v>
      </c>
    </row>
    <row r="83" spans="2:45" ht="12.75">
      <c r="B83" s="56">
        <f aca="true" t="shared" si="88" ref="B83:B114">C83/1000000</f>
        <v>554</v>
      </c>
      <c r="C83" s="23">
        <f t="shared" si="87"/>
        <v>554000000</v>
      </c>
      <c r="D83" s="24">
        <f t="shared" si="44"/>
        <v>770994.333770364</v>
      </c>
      <c r="E83" s="24">
        <f t="shared" si="45"/>
        <v>2655000</v>
      </c>
      <c r="F83" s="25">
        <f t="shared" si="46"/>
        <v>521095829.4967787</v>
      </c>
      <c r="G83" s="70">
        <f t="shared" si="47"/>
        <v>0</v>
      </c>
      <c r="H83" s="6">
        <f aca="true" t="shared" si="89" ref="H83:H114">IF(C83&lt;$D$5,$F$4,IF(C83&lt;$D$6,$F$5,IF(C83&lt;$D$7,$F$6,IF(C83&lt;$D$8,$F$7,IF(C83&lt;$D$9,$F$8,$F$9)))))</f>
        <v>0.045</v>
      </c>
      <c r="I83" s="26">
        <f aca="true" t="shared" si="90" ref="I83:I114">-H83/$H$4</f>
        <v>-0.12993385973604682</v>
      </c>
      <c r="J83" s="30">
        <f aca="true" t="shared" si="91" ref="J83:J114">$H$4-H83</f>
        <v>0.301330048929624</v>
      </c>
      <c r="K83" s="27">
        <f aca="true" t="shared" si="92" ref="K83:K114">IF(F83&gt;$E$4,$E$4,F83)</f>
        <v>490000000</v>
      </c>
      <c r="L83" s="28">
        <f aca="true" t="shared" si="93" ref="L83:L114">K83*$F$4</f>
        <v>0</v>
      </c>
      <c r="M83" s="28">
        <f aca="true" t="shared" si="94" ref="M83:M114">IF(F83&lt;$D$5,0,IF(F83&gt;$E$5,($E$5-$E$4),((F83-$E$4))))</f>
        <v>15000000</v>
      </c>
      <c r="N83" s="28">
        <f aca="true" t="shared" si="95" ref="N83:N114">M83*$F$5</f>
        <v>525000</v>
      </c>
      <c r="O83" s="28">
        <f aca="true" t="shared" si="96" ref="O83:O114">IF(F83&lt;$D$6,0,IF(F83&gt;$E$6,($E$6-$E$5),((F83-$E$5))))</f>
        <v>15000000</v>
      </c>
      <c r="P83" s="28">
        <f aca="true" t="shared" si="97" ref="P83:P114">O83*$F$6</f>
        <v>600000</v>
      </c>
      <c r="Q83" s="28">
        <f aca="true" t="shared" si="98" ref="Q83:Q114">IF(F83&lt;$D$7,0,IF(F83&gt;$E$7,($E$7-$E$6),((F83-$E$6))))</f>
        <v>1095829.4967787266</v>
      </c>
      <c r="R83" s="28">
        <f aca="true" t="shared" si="99" ref="R83:R114">Q83*$F$7</f>
        <v>49312.3273550427</v>
      </c>
      <c r="S83" s="28">
        <f aca="true" t="shared" si="100" ref="S83:S114">IF(F83&lt;$D$8,0,IF(F83&gt;$E$8,($E$8-$E$7),((F83-$E$7))))</f>
        <v>0</v>
      </c>
      <c r="T83" s="28">
        <f aca="true" t="shared" si="101" ref="T83:T114">S83*$F$8</f>
        <v>0</v>
      </c>
      <c r="U83" s="28">
        <f aca="true" t="shared" si="102" ref="U83:U114">IF(F83&lt;$D$9,0,IF(F83&gt;$E$9,($E$9-$E$8),((F83-$E$8))))</f>
        <v>0</v>
      </c>
      <c r="V83" s="28">
        <f aca="true" t="shared" si="103" ref="V83:V114">U83*$F$9</f>
        <v>0</v>
      </c>
      <c r="W83" s="4">
        <f aca="true" t="shared" si="104" ref="W83:W114">K83+M83+O83+Q83+S83+U83</f>
        <v>521095829.4967787</v>
      </c>
      <c r="X83" s="24">
        <f aca="true" t="shared" si="105" ref="X83:X114">L83+N83+P83+R83+T83+V83</f>
        <v>1174312.3273550428</v>
      </c>
      <c r="Y83" s="27">
        <f aca="true" t="shared" si="106" ref="Y83:Y114">(IF(C83&gt;$E$4,$E$4,C83))-K83</f>
        <v>0</v>
      </c>
      <c r="Z83" s="28">
        <f aca="true" t="shared" si="107" ref="Z83:Z114">Y83*$F$4</f>
        <v>0</v>
      </c>
      <c r="AA83" s="28">
        <f aca="true" t="shared" si="108" ref="AA83:AA114">Y83*$N$4</f>
        <v>0</v>
      </c>
      <c r="AB83" s="28">
        <f aca="true" t="shared" si="109" ref="AB83:AB114">(IF(C83&lt;$D$5,0,IF(C83&gt;$E$5,($E$5-$E$4),((C83-$E$4)))))-M83</f>
        <v>0</v>
      </c>
      <c r="AC83" s="28">
        <f aca="true" t="shared" si="110" ref="AC83:AC114">AB83*$F$5</f>
        <v>0</v>
      </c>
      <c r="AD83" s="28">
        <f aca="true" t="shared" si="111" ref="AD83:AD114">AB83*$N$5</f>
        <v>0</v>
      </c>
      <c r="AE83" s="28">
        <f aca="true" t="shared" si="112" ref="AE83:AE114">(IF(C83&lt;$D$6,0,IF(C83&gt;$E$6,($E$6-$E$5),((C83-$E$5)))))-O83</f>
        <v>0</v>
      </c>
      <c r="AF83" s="28">
        <f aca="true" t="shared" si="113" ref="AF83:AF114">AE83*$F$6</f>
        <v>0</v>
      </c>
      <c r="AG83" s="28">
        <f aca="true" t="shared" si="114" ref="AG83:AG114">AE83*$N$6</f>
        <v>0</v>
      </c>
      <c r="AH83" s="28">
        <f aca="true" t="shared" si="115" ref="AH83:AH114">(IF(C83&lt;$D$7,0,IF(C83&gt;$E$7,($E$7-$E$6),((C83-$E$6)))))-Q83</f>
        <v>32904170.503221273</v>
      </c>
      <c r="AI83" s="28">
        <f aca="true" t="shared" si="116" ref="AI83:AI114">AH83*$F$7</f>
        <v>1480687.6726449572</v>
      </c>
      <c r="AJ83" s="28">
        <f aca="true" t="shared" si="117" ref="AJ83:AJ114">AH83*$N$7</f>
        <v>1945306.6611254069</v>
      </c>
      <c r="AK83" s="28">
        <f aca="true" t="shared" si="118" ref="AK83:AK114">(IF(C83&lt;$D$8,0,IF(C83&gt;$E$8,($E$8-$E$7),((C83-$E$7)))))-S83</f>
        <v>0</v>
      </c>
      <c r="AL83" s="28">
        <f aca="true" t="shared" si="119" ref="AL83:AL114">AK83*$F$8</f>
        <v>0</v>
      </c>
      <c r="AM83" s="28">
        <f aca="true" t="shared" si="120" ref="AM83:AM114">AK83*$N$8</f>
        <v>0</v>
      </c>
      <c r="AN83" s="28">
        <f aca="true" t="shared" si="121" ref="AN83:AN114">(IF(C83&lt;$D$9,0,IF(C83&gt;$E$9,($E$9-$E$8),((C83-$E$8)))))-U83</f>
        <v>0</v>
      </c>
      <c r="AO83" s="28">
        <f aca="true" t="shared" si="122" ref="AO83:AO114">AN83*$F$9</f>
        <v>0</v>
      </c>
      <c r="AP83" s="28">
        <f aca="true" t="shared" si="123" ref="AP83:AP114">AN83*$N$9</f>
        <v>0</v>
      </c>
      <c r="AQ83" s="4">
        <f aca="true" t="shared" si="124" ref="AQ83:AQ114">Y83+AB83+AE83+AH83+AK83+AN83</f>
        <v>32904170.503221273</v>
      </c>
      <c r="AR83" s="24">
        <f aca="true" t="shared" si="125" ref="AR83:AR114">Z83+AC83+AF83+AI83+AL83+AO83</f>
        <v>1480687.6726449572</v>
      </c>
      <c r="AS83" s="24">
        <f aca="true" t="shared" si="126" ref="AS83:AS114">AA83+AD83+AG83+AJ83+AM83+AP83</f>
        <v>1945306.6611254069</v>
      </c>
    </row>
    <row r="84" spans="2:45" ht="12.75">
      <c r="B84" s="56">
        <f t="shared" si="88"/>
        <v>555</v>
      </c>
      <c r="C84" s="23">
        <f aca="true" t="shared" si="127" ref="C84:C115">C83+1000000</f>
        <v>555000000</v>
      </c>
      <c r="D84" s="24">
        <f aca="true" t="shared" si="128" ref="D84:D147">(AS84-X84)+G84</f>
        <v>732178.4390659821</v>
      </c>
      <c r="E84" s="24">
        <f aca="true" t="shared" si="129" ref="E84:E147">(X84+AR84)-G84</f>
        <v>2700000</v>
      </c>
      <c r="F84" s="25">
        <f aca="true" t="shared" si="130" ref="F84:F147">C84*(($H$4/J84)^$D$12)*((($H$4-$K$4)/(J84-$K$4))^$D$11)</f>
        <v>522036435.6872061</v>
      </c>
      <c r="G84" s="70">
        <f aca="true" t="shared" si="131" ref="G84:G147">IF(C84&gt;($G$4-1000000),0,IF(C84=$E$4,0,$G$5))</f>
        <v>0</v>
      </c>
      <c r="H84" s="6">
        <f t="shared" si="89"/>
        <v>0.045</v>
      </c>
      <c r="I84" s="26">
        <f t="shared" si="90"/>
        <v>-0.12993385973604682</v>
      </c>
      <c r="J84" s="30">
        <f t="shared" si="91"/>
        <v>0.301330048929624</v>
      </c>
      <c r="K84" s="27">
        <f t="shared" si="92"/>
        <v>490000000</v>
      </c>
      <c r="L84" s="28">
        <f t="shared" si="93"/>
        <v>0</v>
      </c>
      <c r="M84" s="28">
        <f t="shared" si="94"/>
        <v>15000000</v>
      </c>
      <c r="N84" s="28">
        <f t="shared" si="95"/>
        <v>525000</v>
      </c>
      <c r="O84" s="28">
        <f t="shared" si="96"/>
        <v>15000000</v>
      </c>
      <c r="P84" s="28">
        <f t="shared" si="97"/>
        <v>600000</v>
      </c>
      <c r="Q84" s="28">
        <f t="shared" si="98"/>
        <v>2036435.6872060895</v>
      </c>
      <c r="R84" s="28">
        <f t="shared" si="99"/>
        <v>91639.60592427403</v>
      </c>
      <c r="S84" s="28">
        <f t="shared" si="100"/>
        <v>0</v>
      </c>
      <c r="T84" s="28">
        <f t="shared" si="101"/>
        <v>0</v>
      </c>
      <c r="U84" s="28">
        <f t="shared" si="102"/>
        <v>0</v>
      </c>
      <c r="V84" s="28">
        <f t="shared" si="103"/>
        <v>0</v>
      </c>
      <c r="W84" s="4">
        <f t="shared" si="104"/>
        <v>522036435.6872061</v>
      </c>
      <c r="X84" s="24">
        <f t="shared" si="105"/>
        <v>1216639.605924274</v>
      </c>
      <c r="Y84" s="27">
        <f t="shared" si="106"/>
        <v>0</v>
      </c>
      <c r="Z84" s="28">
        <f t="shared" si="107"/>
        <v>0</v>
      </c>
      <c r="AA84" s="28">
        <f t="shared" si="108"/>
        <v>0</v>
      </c>
      <c r="AB84" s="28">
        <f t="shared" si="109"/>
        <v>0</v>
      </c>
      <c r="AC84" s="28">
        <f t="shared" si="110"/>
        <v>0</v>
      </c>
      <c r="AD84" s="28">
        <f t="shared" si="111"/>
        <v>0</v>
      </c>
      <c r="AE84" s="28">
        <f t="shared" si="112"/>
        <v>0</v>
      </c>
      <c r="AF84" s="28">
        <f t="shared" si="113"/>
        <v>0</v>
      </c>
      <c r="AG84" s="28">
        <f t="shared" si="114"/>
        <v>0</v>
      </c>
      <c r="AH84" s="28">
        <f t="shared" si="115"/>
        <v>32963564.31279391</v>
      </c>
      <c r="AI84" s="28">
        <f t="shared" si="116"/>
        <v>1483360.394075726</v>
      </c>
      <c r="AJ84" s="28">
        <f t="shared" si="117"/>
        <v>1948818.0449902562</v>
      </c>
      <c r="AK84" s="28">
        <f t="shared" si="118"/>
        <v>0</v>
      </c>
      <c r="AL84" s="28">
        <f t="shared" si="119"/>
        <v>0</v>
      </c>
      <c r="AM84" s="28">
        <f t="shared" si="120"/>
        <v>0</v>
      </c>
      <c r="AN84" s="28">
        <f t="shared" si="121"/>
        <v>0</v>
      </c>
      <c r="AO84" s="28">
        <f t="shared" si="122"/>
        <v>0</v>
      </c>
      <c r="AP84" s="28">
        <f t="shared" si="123"/>
        <v>0</v>
      </c>
      <c r="AQ84" s="4">
        <f t="shared" si="124"/>
        <v>32963564.31279391</v>
      </c>
      <c r="AR84" s="24">
        <f t="shared" si="125"/>
        <v>1483360.394075726</v>
      </c>
      <c r="AS84" s="24">
        <f t="shared" si="126"/>
        <v>1948818.0449902562</v>
      </c>
    </row>
    <row r="85" spans="2:45" ht="12.75">
      <c r="B85" s="56">
        <f t="shared" si="88"/>
        <v>556</v>
      </c>
      <c r="C85" s="23">
        <f t="shared" si="127"/>
        <v>556000000</v>
      </c>
      <c r="D85" s="24">
        <f t="shared" si="128"/>
        <v>693362.5443615878</v>
      </c>
      <c r="E85" s="24">
        <f t="shared" si="129"/>
        <v>2745000</v>
      </c>
      <c r="F85" s="25">
        <f t="shared" si="130"/>
        <v>522977041.8776336</v>
      </c>
      <c r="G85" s="70">
        <f t="shared" si="131"/>
        <v>0</v>
      </c>
      <c r="H85" s="6">
        <f t="shared" si="89"/>
        <v>0.045</v>
      </c>
      <c r="I85" s="26">
        <f t="shared" si="90"/>
        <v>-0.12993385973604682</v>
      </c>
      <c r="J85" s="30">
        <f t="shared" si="91"/>
        <v>0.301330048929624</v>
      </c>
      <c r="K85" s="27">
        <f t="shared" si="92"/>
        <v>490000000</v>
      </c>
      <c r="L85" s="28">
        <f t="shared" si="93"/>
        <v>0</v>
      </c>
      <c r="M85" s="28">
        <f t="shared" si="94"/>
        <v>15000000</v>
      </c>
      <c r="N85" s="28">
        <f t="shared" si="95"/>
        <v>525000</v>
      </c>
      <c r="O85" s="28">
        <f t="shared" si="96"/>
        <v>15000000</v>
      </c>
      <c r="P85" s="28">
        <f t="shared" si="97"/>
        <v>600000</v>
      </c>
      <c r="Q85" s="28">
        <f t="shared" si="98"/>
        <v>2977041.8776335716</v>
      </c>
      <c r="R85" s="28">
        <f t="shared" si="99"/>
        <v>133966.8844935107</v>
      </c>
      <c r="S85" s="28">
        <f t="shared" si="100"/>
        <v>0</v>
      </c>
      <c r="T85" s="28">
        <f t="shared" si="101"/>
        <v>0</v>
      </c>
      <c r="U85" s="28">
        <f t="shared" si="102"/>
        <v>0</v>
      </c>
      <c r="V85" s="28">
        <f t="shared" si="103"/>
        <v>0</v>
      </c>
      <c r="W85" s="4">
        <f t="shared" si="104"/>
        <v>522977041.8776336</v>
      </c>
      <c r="X85" s="24">
        <f t="shared" si="105"/>
        <v>1258966.8844935107</v>
      </c>
      <c r="Y85" s="27">
        <f t="shared" si="106"/>
        <v>0</v>
      </c>
      <c r="Z85" s="28">
        <f t="shared" si="107"/>
        <v>0</v>
      </c>
      <c r="AA85" s="28">
        <f t="shared" si="108"/>
        <v>0</v>
      </c>
      <c r="AB85" s="28">
        <f t="shared" si="109"/>
        <v>0</v>
      </c>
      <c r="AC85" s="28">
        <f t="shared" si="110"/>
        <v>0</v>
      </c>
      <c r="AD85" s="28">
        <f t="shared" si="111"/>
        <v>0</v>
      </c>
      <c r="AE85" s="28">
        <f t="shared" si="112"/>
        <v>0</v>
      </c>
      <c r="AF85" s="28">
        <f t="shared" si="113"/>
        <v>0</v>
      </c>
      <c r="AG85" s="28">
        <f t="shared" si="114"/>
        <v>0</v>
      </c>
      <c r="AH85" s="28">
        <f t="shared" si="115"/>
        <v>33022958.12236643</v>
      </c>
      <c r="AI85" s="28">
        <f t="shared" si="116"/>
        <v>1486033.1155064893</v>
      </c>
      <c r="AJ85" s="28">
        <f t="shared" si="117"/>
        <v>1952329.4288550986</v>
      </c>
      <c r="AK85" s="28">
        <f t="shared" si="118"/>
        <v>0</v>
      </c>
      <c r="AL85" s="28">
        <f t="shared" si="119"/>
        <v>0</v>
      </c>
      <c r="AM85" s="28">
        <f t="shared" si="120"/>
        <v>0</v>
      </c>
      <c r="AN85" s="28">
        <f t="shared" si="121"/>
        <v>0</v>
      </c>
      <c r="AO85" s="28">
        <f t="shared" si="122"/>
        <v>0</v>
      </c>
      <c r="AP85" s="28">
        <f t="shared" si="123"/>
        <v>0</v>
      </c>
      <c r="AQ85" s="4">
        <f t="shared" si="124"/>
        <v>33022958.12236643</v>
      </c>
      <c r="AR85" s="24">
        <f t="shared" si="125"/>
        <v>1486033.1155064893</v>
      </c>
      <c r="AS85" s="24">
        <f t="shared" si="126"/>
        <v>1952329.4288550986</v>
      </c>
    </row>
    <row r="86" spans="2:45" ht="12.75">
      <c r="B86" s="56">
        <f t="shared" si="88"/>
        <v>557</v>
      </c>
      <c r="C86" s="23">
        <f t="shared" si="127"/>
        <v>557000000</v>
      </c>
      <c r="D86" s="24">
        <f t="shared" si="128"/>
        <v>654546.6496572059</v>
      </c>
      <c r="E86" s="24">
        <f t="shared" si="129"/>
        <v>2790000</v>
      </c>
      <c r="F86" s="25">
        <f t="shared" si="130"/>
        <v>523917648.06806093</v>
      </c>
      <c r="G86" s="70">
        <f t="shared" si="131"/>
        <v>0</v>
      </c>
      <c r="H86" s="6">
        <f t="shared" si="89"/>
        <v>0.045</v>
      </c>
      <c r="I86" s="26">
        <f t="shared" si="90"/>
        <v>-0.12993385973604682</v>
      </c>
      <c r="J86" s="30">
        <f t="shared" si="91"/>
        <v>0.301330048929624</v>
      </c>
      <c r="K86" s="27">
        <f t="shared" si="92"/>
        <v>490000000</v>
      </c>
      <c r="L86" s="28">
        <f t="shared" si="93"/>
        <v>0</v>
      </c>
      <c r="M86" s="28">
        <f t="shared" si="94"/>
        <v>15000000</v>
      </c>
      <c r="N86" s="28">
        <f t="shared" si="95"/>
        <v>525000</v>
      </c>
      <c r="O86" s="28">
        <f t="shared" si="96"/>
        <v>15000000</v>
      </c>
      <c r="P86" s="28">
        <f t="shared" si="97"/>
        <v>600000</v>
      </c>
      <c r="Q86" s="28">
        <f t="shared" si="98"/>
        <v>3917648.0680609345</v>
      </c>
      <c r="R86" s="28">
        <f t="shared" si="99"/>
        <v>176294.16306274204</v>
      </c>
      <c r="S86" s="28">
        <f t="shared" si="100"/>
        <v>0</v>
      </c>
      <c r="T86" s="28">
        <f t="shared" si="101"/>
        <v>0</v>
      </c>
      <c r="U86" s="28">
        <f t="shared" si="102"/>
        <v>0</v>
      </c>
      <c r="V86" s="28">
        <f t="shared" si="103"/>
        <v>0</v>
      </c>
      <c r="W86" s="4">
        <f t="shared" si="104"/>
        <v>523917648.06806093</v>
      </c>
      <c r="X86" s="24">
        <f t="shared" si="105"/>
        <v>1301294.163062742</v>
      </c>
      <c r="Y86" s="27">
        <f t="shared" si="106"/>
        <v>0</v>
      </c>
      <c r="Z86" s="28">
        <f t="shared" si="107"/>
        <v>0</v>
      </c>
      <c r="AA86" s="28">
        <f t="shared" si="108"/>
        <v>0</v>
      </c>
      <c r="AB86" s="28">
        <f t="shared" si="109"/>
        <v>0</v>
      </c>
      <c r="AC86" s="28">
        <f t="shared" si="110"/>
        <v>0</v>
      </c>
      <c r="AD86" s="28">
        <f t="shared" si="111"/>
        <v>0</v>
      </c>
      <c r="AE86" s="28">
        <f t="shared" si="112"/>
        <v>0</v>
      </c>
      <c r="AF86" s="28">
        <f t="shared" si="113"/>
        <v>0</v>
      </c>
      <c r="AG86" s="28">
        <f t="shared" si="114"/>
        <v>0</v>
      </c>
      <c r="AH86" s="28">
        <f t="shared" si="115"/>
        <v>33082351.931939065</v>
      </c>
      <c r="AI86" s="28">
        <f t="shared" si="116"/>
        <v>1488705.8369372578</v>
      </c>
      <c r="AJ86" s="28">
        <f t="shared" si="117"/>
        <v>1955840.812719948</v>
      </c>
      <c r="AK86" s="28">
        <f t="shared" si="118"/>
        <v>0</v>
      </c>
      <c r="AL86" s="28">
        <f t="shared" si="119"/>
        <v>0</v>
      </c>
      <c r="AM86" s="28">
        <f t="shared" si="120"/>
        <v>0</v>
      </c>
      <c r="AN86" s="28">
        <f t="shared" si="121"/>
        <v>0</v>
      </c>
      <c r="AO86" s="28">
        <f t="shared" si="122"/>
        <v>0</v>
      </c>
      <c r="AP86" s="28">
        <f t="shared" si="123"/>
        <v>0</v>
      </c>
      <c r="AQ86" s="4">
        <f t="shared" si="124"/>
        <v>33082351.931939065</v>
      </c>
      <c r="AR86" s="24">
        <f t="shared" si="125"/>
        <v>1488705.8369372578</v>
      </c>
      <c r="AS86" s="24">
        <f t="shared" si="126"/>
        <v>1955840.812719948</v>
      </c>
    </row>
    <row r="87" spans="2:45" ht="12.75">
      <c r="B87" s="56">
        <f t="shared" si="88"/>
        <v>558</v>
      </c>
      <c r="C87" s="23">
        <f t="shared" si="127"/>
        <v>558000000</v>
      </c>
      <c r="D87" s="24">
        <f t="shared" si="128"/>
        <v>615730.7549528242</v>
      </c>
      <c r="E87" s="24">
        <f t="shared" si="129"/>
        <v>2835000</v>
      </c>
      <c r="F87" s="25">
        <f t="shared" si="130"/>
        <v>524858254.2584883</v>
      </c>
      <c r="G87" s="70">
        <f t="shared" si="131"/>
        <v>0</v>
      </c>
      <c r="H87" s="6">
        <f t="shared" si="89"/>
        <v>0.045</v>
      </c>
      <c r="I87" s="26">
        <f t="shared" si="90"/>
        <v>-0.12993385973604682</v>
      </c>
      <c r="J87" s="30">
        <f t="shared" si="91"/>
        <v>0.301330048929624</v>
      </c>
      <c r="K87" s="27">
        <f t="shared" si="92"/>
        <v>490000000</v>
      </c>
      <c r="L87" s="28">
        <f t="shared" si="93"/>
        <v>0</v>
      </c>
      <c r="M87" s="28">
        <f t="shared" si="94"/>
        <v>15000000</v>
      </c>
      <c r="N87" s="28">
        <f t="shared" si="95"/>
        <v>525000</v>
      </c>
      <c r="O87" s="28">
        <f t="shared" si="96"/>
        <v>15000000</v>
      </c>
      <c r="P87" s="28">
        <f t="shared" si="97"/>
        <v>600000</v>
      </c>
      <c r="Q87" s="28">
        <f t="shared" si="98"/>
        <v>4858254.258488297</v>
      </c>
      <c r="R87" s="28">
        <f t="shared" si="99"/>
        <v>218621.44163197337</v>
      </c>
      <c r="S87" s="28">
        <f t="shared" si="100"/>
        <v>0</v>
      </c>
      <c r="T87" s="28">
        <f t="shared" si="101"/>
        <v>0</v>
      </c>
      <c r="U87" s="28">
        <f t="shared" si="102"/>
        <v>0</v>
      </c>
      <c r="V87" s="28">
        <f t="shared" si="103"/>
        <v>0</v>
      </c>
      <c r="W87" s="4">
        <f t="shared" si="104"/>
        <v>524858254.2584883</v>
      </c>
      <c r="X87" s="24">
        <f t="shared" si="105"/>
        <v>1343621.4416319733</v>
      </c>
      <c r="Y87" s="27">
        <f t="shared" si="106"/>
        <v>0</v>
      </c>
      <c r="Z87" s="28">
        <f t="shared" si="107"/>
        <v>0</v>
      </c>
      <c r="AA87" s="28">
        <f t="shared" si="108"/>
        <v>0</v>
      </c>
      <c r="AB87" s="28">
        <f t="shared" si="109"/>
        <v>0</v>
      </c>
      <c r="AC87" s="28">
        <f t="shared" si="110"/>
        <v>0</v>
      </c>
      <c r="AD87" s="28">
        <f t="shared" si="111"/>
        <v>0</v>
      </c>
      <c r="AE87" s="28">
        <f t="shared" si="112"/>
        <v>0</v>
      </c>
      <c r="AF87" s="28">
        <f t="shared" si="113"/>
        <v>0</v>
      </c>
      <c r="AG87" s="28">
        <f t="shared" si="114"/>
        <v>0</v>
      </c>
      <c r="AH87" s="28">
        <f t="shared" si="115"/>
        <v>33141745.741511703</v>
      </c>
      <c r="AI87" s="28">
        <f t="shared" si="116"/>
        <v>1491378.5583680265</v>
      </c>
      <c r="AJ87" s="28">
        <f t="shared" si="117"/>
        <v>1959352.1965847975</v>
      </c>
      <c r="AK87" s="28">
        <f t="shared" si="118"/>
        <v>0</v>
      </c>
      <c r="AL87" s="28">
        <f t="shared" si="119"/>
        <v>0</v>
      </c>
      <c r="AM87" s="28">
        <f t="shared" si="120"/>
        <v>0</v>
      </c>
      <c r="AN87" s="28">
        <f t="shared" si="121"/>
        <v>0</v>
      </c>
      <c r="AO87" s="28">
        <f t="shared" si="122"/>
        <v>0</v>
      </c>
      <c r="AP87" s="28">
        <f t="shared" si="123"/>
        <v>0</v>
      </c>
      <c r="AQ87" s="4">
        <f t="shared" si="124"/>
        <v>33141745.741511703</v>
      </c>
      <c r="AR87" s="24">
        <f t="shared" si="125"/>
        <v>1491378.5583680265</v>
      </c>
      <c r="AS87" s="24">
        <f t="shared" si="126"/>
        <v>1959352.1965847975</v>
      </c>
    </row>
    <row r="88" spans="2:45" ht="12.75">
      <c r="B88" s="56">
        <f t="shared" si="88"/>
        <v>559</v>
      </c>
      <c r="C88" s="23">
        <f t="shared" si="127"/>
        <v>559000000</v>
      </c>
      <c r="D88" s="24">
        <f t="shared" si="128"/>
        <v>576914.860248442</v>
      </c>
      <c r="E88" s="24">
        <f t="shared" si="129"/>
        <v>2880000</v>
      </c>
      <c r="F88" s="25">
        <f t="shared" si="130"/>
        <v>525798860.44891566</v>
      </c>
      <c r="G88" s="70">
        <f t="shared" si="131"/>
        <v>0</v>
      </c>
      <c r="H88" s="6">
        <f t="shared" si="89"/>
        <v>0.045</v>
      </c>
      <c r="I88" s="26">
        <f t="shared" si="90"/>
        <v>-0.12993385973604682</v>
      </c>
      <c r="J88" s="30">
        <f t="shared" si="91"/>
        <v>0.301330048929624</v>
      </c>
      <c r="K88" s="27">
        <f t="shared" si="92"/>
        <v>490000000</v>
      </c>
      <c r="L88" s="28">
        <f t="shared" si="93"/>
        <v>0</v>
      </c>
      <c r="M88" s="28">
        <f t="shared" si="94"/>
        <v>15000000</v>
      </c>
      <c r="N88" s="28">
        <f t="shared" si="95"/>
        <v>525000</v>
      </c>
      <c r="O88" s="28">
        <f t="shared" si="96"/>
        <v>15000000</v>
      </c>
      <c r="P88" s="28">
        <f t="shared" si="97"/>
        <v>600000</v>
      </c>
      <c r="Q88" s="28">
        <f t="shared" si="98"/>
        <v>5798860.44891566</v>
      </c>
      <c r="R88" s="28">
        <f t="shared" si="99"/>
        <v>260948.7202012047</v>
      </c>
      <c r="S88" s="28">
        <f t="shared" si="100"/>
        <v>0</v>
      </c>
      <c r="T88" s="28">
        <f t="shared" si="101"/>
        <v>0</v>
      </c>
      <c r="U88" s="28">
        <f t="shared" si="102"/>
        <v>0</v>
      </c>
      <c r="V88" s="28">
        <f t="shared" si="103"/>
        <v>0</v>
      </c>
      <c r="W88" s="4">
        <f t="shared" si="104"/>
        <v>525798860.44891566</v>
      </c>
      <c r="X88" s="24">
        <f t="shared" si="105"/>
        <v>1385948.7202012048</v>
      </c>
      <c r="Y88" s="27">
        <f t="shared" si="106"/>
        <v>0</v>
      </c>
      <c r="Z88" s="28">
        <f t="shared" si="107"/>
        <v>0</v>
      </c>
      <c r="AA88" s="28">
        <f t="shared" si="108"/>
        <v>0</v>
      </c>
      <c r="AB88" s="28">
        <f t="shared" si="109"/>
        <v>0</v>
      </c>
      <c r="AC88" s="28">
        <f t="shared" si="110"/>
        <v>0</v>
      </c>
      <c r="AD88" s="28">
        <f t="shared" si="111"/>
        <v>0</v>
      </c>
      <c r="AE88" s="28">
        <f t="shared" si="112"/>
        <v>0</v>
      </c>
      <c r="AF88" s="28">
        <f t="shared" si="113"/>
        <v>0</v>
      </c>
      <c r="AG88" s="28">
        <f t="shared" si="114"/>
        <v>0</v>
      </c>
      <c r="AH88" s="28">
        <f t="shared" si="115"/>
        <v>33201139.55108434</v>
      </c>
      <c r="AI88" s="28">
        <f t="shared" si="116"/>
        <v>1494051.2797987952</v>
      </c>
      <c r="AJ88" s="28">
        <f t="shared" si="117"/>
        <v>1962863.5804496468</v>
      </c>
      <c r="AK88" s="28">
        <f t="shared" si="118"/>
        <v>0</v>
      </c>
      <c r="AL88" s="28">
        <f t="shared" si="119"/>
        <v>0</v>
      </c>
      <c r="AM88" s="28">
        <f t="shared" si="120"/>
        <v>0</v>
      </c>
      <c r="AN88" s="28">
        <f t="shared" si="121"/>
        <v>0</v>
      </c>
      <c r="AO88" s="28">
        <f t="shared" si="122"/>
        <v>0</v>
      </c>
      <c r="AP88" s="28">
        <f t="shared" si="123"/>
        <v>0</v>
      </c>
      <c r="AQ88" s="4">
        <f t="shared" si="124"/>
        <v>33201139.55108434</v>
      </c>
      <c r="AR88" s="24">
        <f t="shared" si="125"/>
        <v>1494051.2797987952</v>
      </c>
      <c r="AS88" s="24">
        <f t="shared" si="126"/>
        <v>1962863.5804496468</v>
      </c>
    </row>
    <row r="89" spans="2:45" ht="12.75">
      <c r="B89" s="56">
        <f t="shared" si="88"/>
        <v>560</v>
      </c>
      <c r="C89" s="23">
        <f t="shared" si="127"/>
        <v>560000000</v>
      </c>
      <c r="D89" s="24">
        <f t="shared" si="128"/>
        <v>538098.9655440478</v>
      </c>
      <c r="E89" s="24">
        <f t="shared" si="129"/>
        <v>2925000</v>
      </c>
      <c r="F89" s="25">
        <f t="shared" si="130"/>
        <v>526739466.63934314</v>
      </c>
      <c r="G89" s="70">
        <f t="shared" si="131"/>
        <v>0</v>
      </c>
      <c r="H89" s="6">
        <f t="shared" si="89"/>
        <v>0.045</v>
      </c>
      <c r="I89" s="26">
        <f t="shared" si="90"/>
        <v>-0.12993385973604682</v>
      </c>
      <c r="J89" s="30">
        <f t="shared" si="91"/>
        <v>0.301330048929624</v>
      </c>
      <c r="K89" s="27">
        <f t="shared" si="92"/>
        <v>490000000</v>
      </c>
      <c r="L89" s="28">
        <f t="shared" si="93"/>
        <v>0</v>
      </c>
      <c r="M89" s="28">
        <f t="shared" si="94"/>
        <v>15000000</v>
      </c>
      <c r="N89" s="28">
        <f t="shared" si="95"/>
        <v>525000</v>
      </c>
      <c r="O89" s="28">
        <f t="shared" si="96"/>
        <v>15000000</v>
      </c>
      <c r="P89" s="28">
        <f t="shared" si="97"/>
        <v>600000</v>
      </c>
      <c r="Q89" s="28">
        <f t="shared" si="98"/>
        <v>6739466.6393431425</v>
      </c>
      <c r="R89" s="28">
        <f t="shared" si="99"/>
        <v>303275.9987704414</v>
      </c>
      <c r="S89" s="28">
        <f t="shared" si="100"/>
        <v>0</v>
      </c>
      <c r="T89" s="28">
        <f t="shared" si="101"/>
        <v>0</v>
      </c>
      <c r="U89" s="28">
        <f t="shared" si="102"/>
        <v>0</v>
      </c>
      <c r="V89" s="28">
        <f t="shared" si="103"/>
        <v>0</v>
      </c>
      <c r="W89" s="4">
        <f t="shared" si="104"/>
        <v>526739466.63934314</v>
      </c>
      <c r="X89" s="24">
        <f t="shared" si="105"/>
        <v>1428275.9987704414</v>
      </c>
      <c r="Y89" s="27">
        <f t="shared" si="106"/>
        <v>0</v>
      </c>
      <c r="Z89" s="28">
        <f t="shared" si="107"/>
        <v>0</v>
      </c>
      <c r="AA89" s="28">
        <f t="shared" si="108"/>
        <v>0</v>
      </c>
      <c r="AB89" s="28">
        <f t="shared" si="109"/>
        <v>0</v>
      </c>
      <c r="AC89" s="28">
        <f t="shared" si="110"/>
        <v>0</v>
      </c>
      <c r="AD89" s="28">
        <f t="shared" si="111"/>
        <v>0</v>
      </c>
      <c r="AE89" s="28">
        <f t="shared" si="112"/>
        <v>0</v>
      </c>
      <c r="AF89" s="28">
        <f t="shared" si="113"/>
        <v>0</v>
      </c>
      <c r="AG89" s="28">
        <f t="shared" si="114"/>
        <v>0</v>
      </c>
      <c r="AH89" s="28">
        <f t="shared" si="115"/>
        <v>33260533.360656857</v>
      </c>
      <c r="AI89" s="28">
        <f t="shared" si="116"/>
        <v>1496724.0012295586</v>
      </c>
      <c r="AJ89" s="28">
        <f t="shared" si="117"/>
        <v>1966374.9643144892</v>
      </c>
      <c r="AK89" s="28">
        <f t="shared" si="118"/>
        <v>0</v>
      </c>
      <c r="AL89" s="28">
        <f t="shared" si="119"/>
        <v>0</v>
      </c>
      <c r="AM89" s="28">
        <f t="shared" si="120"/>
        <v>0</v>
      </c>
      <c r="AN89" s="28">
        <f t="shared" si="121"/>
        <v>0</v>
      </c>
      <c r="AO89" s="28">
        <f t="shared" si="122"/>
        <v>0</v>
      </c>
      <c r="AP89" s="28">
        <f t="shared" si="123"/>
        <v>0</v>
      </c>
      <c r="AQ89" s="4">
        <f t="shared" si="124"/>
        <v>33260533.360656857</v>
      </c>
      <c r="AR89" s="24">
        <f t="shared" si="125"/>
        <v>1496724.0012295586</v>
      </c>
      <c r="AS89" s="24">
        <f t="shared" si="126"/>
        <v>1966374.9643144892</v>
      </c>
    </row>
    <row r="90" spans="2:45" ht="12.75">
      <c r="B90" s="56">
        <f t="shared" si="88"/>
        <v>561</v>
      </c>
      <c r="C90" s="23">
        <f t="shared" si="127"/>
        <v>561000000</v>
      </c>
      <c r="D90" s="24">
        <f t="shared" si="128"/>
        <v>942271.9923238701</v>
      </c>
      <c r="E90" s="24">
        <f t="shared" si="129"/>
        <v>2975000</v>
      </c>
      <c r="F90" s="25">
        <f t="shared" si="130"/>
        <v>523377466.80652934</v>
      </c>
      <c r="G90" s="70">
        <f t="shared" si="131"/>
        <v>0</v>
      </c>
      <c r="H90" s="6">
        <f t="shared" si="89"/>
        <v>0.05</v>
      </c>
      <c r="I90" s="26">
        <f t="shared" si="90"/>
        <v>-0.14437095526227425</v>
      </c>
      <c r="J90" s="30">
        <f t="shared" si="91"/>
        <v>0.296330048929624</v>
      </c>
      <c r="K90" s="27">
        <f t="shared" si="92"/>
        <v>490000000</v>
      </c>
      <c r="L90" s="28">
        <f t="shared" si="93"/>
        <v>0</v>
      </c>
      <c r="M90" s="28">
        <f t="shared" si="94"/>
        <v>15000000</v>
      </c>
      <c r="N90" s="28">
        <f t="shared" si="95"/>
        <v>525000</v>
      </c>
      <c r="O90" s="28">
        <f t="shared" si="96"/>
        <v>15000000</v>
      </c>
      <c r="P90" s="28">
        <f t="shared" si="97"/>
        <v>600000</v>
      </c>
      <c r="Q90" s="28">
        <f t="shared" si="98"/>
        <v>3377466.806529343</v>
      </c>
      <c r="R90" s="28">
        <f t="shared" si="99"/>
        <v>151986.00629382042</v>
      </c>
      <c r="S90" s="28">
        <f t="shared" si="100"/>
        <v>0</v>
      </c>
      <c r="T90" s="28">
        <f t="shared" si="101"/>
        <v>0</v>
      </c>
      <c r="U90" s="28">
        <f t="shared" si="102"/>
        <v>0</v>
      </c>
      <c r="V90" s="28">
        <f t="shared" si="103"/>
        <v>0</v>
      </c>
      <c r="W90" s="4">
        <f t="shared" si="104"/>
        <v>523377466.80652934</v>
      </c>
      <c r="X90" s="24">
        <f t="shared" si="105"/>
        <v>1276986.0062938205</v>
      </c>
      <c r="Y90" s="27">
        <f t="shared" si="106"/>
        <v>0</v>
      </c>
      <c r="Z90" s="28">
        <f t="shared" si="107"/>
        <v>0</v>
      </c>
      <c r="AA90" s="28">
        <f t="shared" si="108"/>
        <v>0</v>
      </c>
      <c r="AB90" s="28">
        <f t="shared" si="109"/>
        <v>0</v>
      </c>
      <c r="AC90" s="28">
        <f t="shared" si="110"/>
        <v>0</v>
      </c>
      <c r="AD90" s="28">
        <f t="shared" si="111"/>
        <v>0</v>
      </c>
      <c r="AE90" s="28">
        <f t="shared" si="112"/>
        <v>0</v>
      </c>
      <c r="AF90" s="28">
        <f t="shared" si="113"/>
        <v>0</v>
      </c>
      <c r="AG90" s="28">
        <f t="shared" si="114"/>
        <v>0</v>
      </c>
      <c r="AH90" s="28">
        <f t="shared" si="115"/>
        <v>36622533.19347066</v>
      </c>
      <c r="AI90" s="28">
        <f t="shared" si="116"/>
        <v>1648013.9937061795</v>
      </c>
      <c r="AJ90" s="28">
        <f t="shared" si="117"/>
        <v>2165137.6308535202</v>
      </c>
      <c r="AK90" s="28">
        <f t="shared" si="118"/>
        <v>1000000</v>
      </c>
      <c r="AL90" s="28">
        <f t="shared" si="119"/>
        <v>50000</v>
      </c>
      <c r="AM90" s="28">
        <f t="shared" si="120"/>
        <v>54120.36776417031</v>
      </c>
      <c r="AN90" s="28">
        <f t="shared" si="121"/>
        <v>0</v>
      </c>
      <c r="AO90" s="28">
        <f t="shared" si="122"/>
        <v>0</v>
      </c>
      <c r="AP90" s="28">
        <f t="shared" si="123"/>
        <v>0</v>
      </c>
      <c r="AQ90" s="4">
        <f t="shared" si="124"/>
        <v>37622533.19347066</v>
      </c>
      <c r="AR90" s="24">
        <f t="shared" si="125"/>
        <v>1698013.9937061795</v>
      </c>
      <c r="AS90" s="24">
        <f t="shared" si="126"/>
        <v>2219257.9986176905</v>
      </c>
    </row>
    <row r="91" spans="2:45" ht="12.75">
      <c r="B91" s="56">
        <f t="shared" si="88"/>
        <v>562</v>
      </c>
      <c r="C91" s="23">
        <f t="shared" si="127"/>
        <v>562000000</v>
      </c>
      <c r="D91" s="24">
        <f t="shared" si="128"/>
        <v>899254.651846729</v>
      </c>
      <c r="E91" s="24">
        <f t="shared" si="129"/>
        <v>3025000</v>
      </c>
      <c r="F91" s="25">
        <f t="shared" si="130"/>
        <v>524310403.46750355</v>
      </c>
      <c r="G91" s="70">
        <f t="shared" si="131"/>
        <v>0</v>
      </c>
      <c r="H91" s="6">
        <f t="shared" si="89"/>
        <v>0.05</v>
      </c>
      <c r="I91" s="26">
        <f t="shared" si="90"/>
        <v>-0.14437095526227425</v>
      </c>
      <c r="J91" s="30">
        <f t="shared" si="91"/>
        <v>0.296330048929624</v>
      </c>
      <c r="K91" s="27">
        <f t="shared" si="92"/>
        <v>490000000</v>
      </c>
      <c r="L91" s="28">
        <f t="shared" si="93"/>
        <v>0</v>
      </c>
      <c r="M91" s="28">
        <f t="shared" si="94"/>
        <v>15000000</v>
      </c>
      <c r="N91" s="28">
        <f t="shared" si="95"/>
        <v>525000</v>
      </c>
      <c r="O91" s="28">
        <f t="shared" si="96"/>
        <v>15000000</v>
      </c>
      <c r="P91" s="28">
        <f t="shared" si="97"/>
        <v>600000</v>
      </c>
      <c r="Q91" s="28">
        <f t="shared" si="98"/>
        <v>4310403.467503548</v>
      </c>
      <c r="R91" s="28">
        <f t="shared" si="99"/>
        <v>193968.15603765965</v>
      </c>
      <c r="S91" s="28">
        <f t="shared" si="100"/>
        <v>0</v>
      </c>
      <c r="T91" s="28">
        <f t="shared" si="101"/>
        <v>0</v>
      </c>
      <c r="U91" s="28">
        <f t="shared" si="102"/>
        <v>0</v>
      </c>
      <c r="V91" s="28">
        <f t="shared" si="103"/>
        <v>0</v>
      </c>
      <c r="W91" s="4">
        <f t="shared" si="104"/>
        <v>524310403.46750355</v>
      </c>
      <c r="X91" s="24">
        <f t="shared" si="105"/>
        <v>1318968.1560376596</v>
      </c>
      <c r="Y91" s="27">
        <f t="shared" si="106"/>
        <v>0</v>
      </c>
      <c r="Z91" s="28">
        <f t="shared" si="107"/>
        <v>0</v>
      </c>
      <c r="AA91" s="28">
        <f t="shared" si="108"/>
        <v>0</v>
      </c>
      <c r="AB91" s="28">
        <f t="shared" si="109"/>
        <v>0</v>
      </c>
      <c r="AC91" s="28">
        <f t="shared" si="110"/>
        <v>0</v>
      </c>
      <c r="AD91" s="28">
        <f t="shared" si="111"/>
        <v>0</v>
      </c>
      <c r="AE91" s="28">
        <f t="shared" si="112"/>
        <v>0</v>
      </c>
      <c r="AF91" s="28">
        <f t="shared" si="113"/>
        <v>0</v>
      </c>
      <c r="AG91" s="28">
        <f t="shared" si="114"/>
        <v>0</v>
      </c>
      <c r="AH91" s="28">
        <f t="shared" si="115"/>
        <v>35689596.53249645</v>
      </c>
      <c r="AI91" s="28">
        <f t="shared" si="116"/>
        <v>1606031.8439623404</v>
      </c>
      <c r="AJ91" s="28">
        <f t="shared" si="117"/>
        <v>2109982.072356048</v>
      </c>
      <c r="AK91" s="28">
        <f t="shared" si="118"/>
        <v>2000000</v>
      </c>
      <c r="AL91" s="28">
        <f t="shared" si="119"/>
        <v>100000</v>
      </c>
      <c r="AM91" s="28">
        <f t="shared" si="120"/>
        <v>108240.73552834062</v>
      </c>
      <c r="AN91" s="28">
        <f t="shared" si="121"/>
        <v>0</v>
      </c>
      <c r="AO91" s="28">
        <f t="shared" si="122"/>
        <v>0</v>
      </c>
      <c r="AP91" s="28">
        <f t="shared" si="123"/>
        <v>0</v>
      </c>
      <c r="AQ91" s="4">
        <f t="shared" si="124"/>
        <v>37689596.53249645</v>
      </c>
      <c r="AR91" s="24">
        <f t="shared" si="125"/>
        <v>1706031.8439623404</v>
      </c>
      <c r="AS91" s="24">
        <f t="shared" si="126"/>
        <v>2218222.8078843886</v>
      </c>
    </row>
    <row r="92" spans="2:45" ht="12.75">
      <c r="B92" s="56">
        <f t="shared" si="88"/>
        <v>563</v>
      </c>
      <c r="C92" s="23">
        <f t="shared" si="127"/>
        <v>563000000</v>
      </c>
      <c r="D92" s="24">
        <f t="shared" si="128"/>
        <v>856237.3113695879</v>
      </c>
      <c r="E92" s="24">
        <f t="shared" si="129"/>
        <v>3075000</v>
      </c>
      <c r="F92" s="25">
        <f t="shared" si="130"/>
        <v>525243340.12847775</v>
      </c>
      <c r="G92" s="70">
        <f t="shared" si="131"/>
        <v>0</v>
      </c>
      <c r="H92" s="6">
        <f t="shared" si="89"/>
        <v>0.05</v>
      </c>
      <c r="I92" s="26">
        <f t="shared" si="90"/>
        <v>-0.14437095526227425</v>
      </c>
      <c r="J92" s="30">
        <f t="shared" si="91"/>
        <v>0.296330048929624</v>
      </c>
      <c r="K92" s="27">
        <f t="shared" si="92"/>
        <v>490000000</v>
      </c>
      <c r="L92" s="28">
        <f t="shared" si="93"/>
        <v>0</v>
      </c>
      <c r="M92" s="28">
        <f t="shared" si="94"/>
        <v>15000000</v>
      </c>
      <c r="N92" s="28">
        <f t="shared" si="95"/>
        <v>525000</v>
      </c>
      <c r="O92" s="28">
        <f t="shared" si="96"/>
        <v>15000000</v>
      </c>
      <c r="P92" s="28">
        <f t="shared" si="97"/>
        <v>600000</v>
      </c>
      <c r="Q92" s="28">
        <f t="shared" si="98"/>
        <v>5243340.128477752</v>
      </c>
      <c r="R92" s="28">
        <f t="shared" si="99"/>
        <v>235950.30578149884</v>
      </c>
      <c r="S92" s="28">
        <f t="shared" si="100"/>
        <v>0</v>
      </c>
      <c r="T92" s="28">
        <f t="shared" si="101"/>
        <v>0</v>
      </c>
      <c r="U92" s="28">
        <f t="shared" si="102"/>
        <v>0</v>
      </c>
      <c r="V92" s="28">
        <f t="shared" si="103"/>
        <v>0</v>
      </c>
      <c r="W92" s="4">
        <f t="shared" si="104"/>
        <v>525243340.12847775</v>
      </c>
      <c r="X92" s="24">
        <f t="shared" si="105"/>
        <v>1360950.3057814988</v>
      </c>
      <c r="Y92" s="27">
        <f t="shared" si="106"/>
        <v>0</v>
      </c>
      <c r="Z92" s="28">
        <f t="shared" si="107"/>
        <v>0</v>
      </c>
      <c r="AA92" s="28">
        <f t="shared" si="108"/>
        <v>0</v>
      </c>
      <c r="AB92" s="28">
        <f t="shared" si="109"/>
        <v>0</v>
      </c>
      <c r="AC92" s="28">
        <f t="shared" si="110"/>
        <v>0</v>
      </c>
      <c r="AD92" s="28">
        <f t="shared" si="111"/>
        <v>0</v>
      </c>
      <c r="AE92" s="28">
        <f t="shared" si="112"/>
        <v>0</v>
      </c>
      <c r="AF92" s="28">
        <f t="shared" si="113"/>
        <v>0</v>
      </c>
      <c r="AG92" s="28">
        <f t="shared" si="114"/>
        <v>0</v>
      </c>
      <c r="AH92" s="28">
        <f t="shared" si="115"/>
        <v>34756659.87152225</v>
      </c>
      <c r="AI92" s="28">
        <f t="shared" si="116"/>
        <v>1564049.694218501</v>
      </c>
      <c r="AJ92" s="28">
        <f t="shared" si="117"/>
        <v>2054826.5138585758</v>
      </c>
      <c r="AK92" s="28">
        <f t="shared" si="118"/>
        <v>3000000</v>
      </c>
      <c r="AL92" s="28">
        <f t="shared" si="119"/>
        <v>150000</v>
      </c>
      <c r="AM92" s="28">
        <f t="shared" si="120"/>
        <v>162361.10329251093</v>
      </c>
      <c r="AN92" s="28">
        <f t="shared" si="121"/>
        <v>0</v>
      </c>
      <c r="AO92" s="28">
        <f t="shared" si="122"/>
        <v>0</v>
      </c>
      <c r="AP92" s="28">
        <f t="shared" si="123"/>
        <v>0</v>
      </c>
      <c r="AQ92" s="4">
        <f t="shared" si="124"/>
        <v>37756659.87152225</v>
      </c>
      <c r="AR92" s="24">
        <f t="shared" si="125"/>
        <v>1714049.694218501</v>
      </c>
      <c r="AS92" s="24">
        <f t="shared" si="126"/>
        <v>2217187.6171510867</v>
      </c>
    </row>
    <row r="93" spans="2:45" ht="12.75">
      <c r="B93" s="56">
        <f t="shared" si="88"/>
        <v>564</v>
      </c>
      <c r="C93" s="23">
        <f t="shared" si="127"/>
        <v>564000000</v>
      </c>
      <c r="D93" s="24">
        <f t="shared" si="128"/>
        <v>813219.970892447</v>
      </c>
      <c r="E93" s="24">
        <f t="shared" si="129"/>
        <v>3125000</v>
      </c>
      <c r="F93" s="25">
        <f t="shared" si="130"/>
        <v>526176276.78945196</v>
      </c>
      <c r="G93" s="70">
        <f t="shared" si="131"/>
        <v>0</v>
      </c>
      <c r="H93" s="6">
        <f t="shared" si="89"/>
        <v>0.05</v>
      </c>
      <c r="I93" s="26">
        <f t="shared" si="90"/>
        <v>-0.14437095526227425</v>
      </c>
      <c r="J93" s="30">
        <f t="shared" si="91"/>
        <v>0.296330048929624</v>
      </c>
      <c r="K93" s="27">
        <f t="shared" si="92"/>
        <v>490000000</v>
      </c>
      <c r="L93" s="28">
        <f t="shared" si="93"/>
        <v>0</v>
      </c>
      <c r="M93" s="28">
        <f t="shared" si="94"/>
        <v>15000000</v>
      </c>
      <c r="N93" s="28">
        <f t="shared" si="95"/>
        <v>525000</v>
      </c>
      <c r="O93" s="28">
        <f t="shared" si="96"/>
        <v>15000000</v>
      </c>
      <c r="P93" s="28">
        <f t="shared" si="97"/>
        <v>600000</v>
      </c>
      <c r="Q93" s="28">
        <f t="shared" si="98"/>
        <v>6176276.789451957</v>
      </c>
      <c r="R93" s="28">
        <f t="shared" si="99"/>
        <v>277932.45552533807</v>
      </c>
      <c r="S93" s="28">
        <f t="shared" si="100"/>
        <v>0</v>
      </c>
      <c r="T93" s="28">
        <f t="shared" si="101"/>
        <v>0</v>
      </c>
      <c r="U93" s="28">
        <f t="shared" si="102"/>
        <v>0</v>
      </c>
      <c r="V93" s="28">
        <f t="shared" si="103"/>
        <v>0</v>
      </c>
      <c r="W93" s="4">
        <f t="shared" si="104"/>
        <v>526176276.78945196</v>
      </c>
      <c r="X93" s="24">
        <f t="shared" si="105"/>
        <v>1402932.4555253382</v>
      </c>
      <c r="Y93" s="27">
        <f t="shared" si="106"/>
        <v>0</v>
      </c>
      <c r="Z93" s="28">
        <f t="shared" si="107"/>
        <v>0</v>
      </c>
      <c r="AA93" s="28">
        <f t="shared" si="108"/>
        <v>0</v>
      </c>
      <c r="AB93" s="28">
        <f t="shared" si="109"/>
        <v>0</v>
      </c>
      <c r="AC93" s="28">
        <f t="shared" si="110"/>
        <v>0</v>
      </c>
      <c r="AD93" s="28">
        <f t="shared" si="111"/>
        <v>0</v>
      </c>
      <c r="AE93" s="28">
        <f t="shared" si="112"/>
        <v>0</v>
      </c>
      <c r="AF93" s="28">
        <f t="shared" si="113"/>
        <v>0</v>
      </c>
      <c r="AG93" s="28">
        <f t="shared" si="114"/>
        <v>0</v>
      </c>
      <c r="AH93" s="28">
        <f t="shared" si="115"/>
        <v>33823723.21054804</v>
      </c>
      <c r="AI93" s="28">
        <f t="shared" si="116"/>
        <v>1522067.5444746618</v>
      </c>
      <c r="AJ93" s="28">
        <f t="shared" si="117"/>
        <v>1999670.9553611039</v>
      </c>
      <c r="AK93" s="28">
        <f t="shared" si="118"/>
        <v>4000000</v>
      </c>
      <c r="AL93" s="28">
        <f t="shared" si="119"/>
        <v>200000</v>
      </c>
      <c r="AM93" s="28">
        <f t="shared" si="120"/>
        <v>216481.47105668124</v>
      </c>
      <c r="AN93" s="28">
        <f t="shared" si="121"/>
        <v>0</v>
      </c>
      <c r="AO93" s="28">
        <f t="shared" si="122"/>
        <v>0</v>
      </c>
      <c r="AP93" s="28">
        <f t="shared" si="123"/>
        <v>0</v>
      </c>
      <c r="AQ93" s="4">
        <f t="shared" si="124"/>
        <v>37823723.21054804</v>
      </c>
      <c r="AR93" s="24">
        <f t="shared" si="125"/>
        <v>1722067.5444746618</v>
      </c>
      <c r="AS93" s="24">
        <f t="shared" si="126"/>
        <v>2216152.426417785</v>
      </c>
    </row>
    <row r="94" spans="2:45" ht="12.75">
      <c r="B94" s="56">
        <f t="shared" si="88"/>
        <v>565</v>
      </c>
      <c r="C94" s="23">
        <f t="shared" si="127"/>
        <v>565000000</v>
      </c>
      <c r="D94" s="24">
        <f t="shared" si="128"/>
        <v>770202.630415306</v>
      </c>
      <c r="E94" s="24">
        <f t="shared" si="129"/>
        <v>3175000</v>
      </c>
      <c r="F94" s="25">
        <f t="shared" si="130"/>
        <v>527109213.45042616</v>
      </c>
      <c r="G94" s="70">
        <f t="shared" si="131"/>
        <v>0</v>
      </c>
      <c r="H94" s="6">
        <f t="shared" si="89"/>
        <v>0.05</v>
      </c>
      <c r="I94" s="26">
        <f t="shared" si="90"/>
        <v>-0.14437095526227425</v>
      </c>
      <c r="J94" s="30">
        <f t="shared" si="91"/>
        <v>0.296330048929624</v>
      </c>
      <c r="K94" s="27">
        <f t="shared" si="92"/>
        <v>490000000</v>
      </c>
      <c r="L94" s="28">
        <f t="shared" si="93"/>
        <v>0</v>
      </c>
      <c r="M94" s="28">
        <f t="shared" si="94"/>
        <v>15000000</v>
      </c>
      <c r="N94" s="28">
        <f t="shared" si="95"/>
        <v>525000</v>
      </c>
      <c r="O94" s="28">
        <f t="shared" si="96"/>
        <v>15000000</v>
      </c>
      <c r="P94" s="28">
        <f t="shared" si="97"/>
        <v>600000</v>
      </c>
      <c r="Q94" s="28">
        <f t="shared" si="98"/>
        <v>7109213.450426161</v>
      </c>
      <c r="R94" s="28">
        <f t="shared" si="99"/>
        <v>319914.60526917723</v>
      </c>
      <c r="S94" s="28">
        <f t="shared" si="100"/>
        <v>0</v>
      </c>
      <c r="T94" s="28">
        <f t="shared" si="101"/>
        <v>0</v>
      </c>
      <c r="U94" s="28">
        <f t="shared" si="102"/>
        <v>0</v>
      </c>
      <c r="V94" s="28">
        <f t="shared" si="103"/>
        <v>0</v>
      </c>
      <c r="W94" s="4">
        <f t="shared" si="104"/>
        <v>527109213.45042616</v>
      </c>
      <c r="X94" s="24">
        <f t="shared" si="105"/>
        <v>1444914.6052691774</v>
      </c>
      <c r="Y94" s="27">
        <f t="shared" si="106"/>
        <v>0</v>
      </c>
      <c r="Z94" s="28">
        <f t="shared" si="107"/>
        <v>0</v>
      </c>
      <c r="AA94" s="28">
        <f t="shared" si="108"/>
        <v>0</v>
      </c>
      <c r="AB94" s="28">
        <f t="shared" si="109"/>
        <v>0</v>
      </c>
      <c r="AC94" s="28">
        <f t="shared" si="110"/>
        <v>0</v>
      </c>
      <c r="AD94" s="28">
        <f t="shared" si="111"/>
        <v>0</v>
      </c>
      <c r="AE94" s="28">
        <f t="shared" si="112"/>
        <v>0</v>
      </c>
      <c r="AF94" s="28">
        <f t="shared" si="113"/>
        <v>0</v>
      </c>
      <c r="AG94" s="28">
        <f t="shared" si="114"/>
        <v>0</v>
      </c>
      <c r="AH94" s="28">
        <f t="shared" si="115"/>
        <v>32890786.54957384</v>
      </c>
      <c r="AI94" s="28">
        <f t="shared" si="116"/>
        <v>1480085.3947308226</v>
      </c>
      <c r="AJ94" s="28">
        <f t="shared" si="117"/>
        <v>1944515.396863632</v>
      </c>
      <c r="AK94" s="28">
        <f t="shared" si="118"/>
        <v>5000000</v>
      </c>
      <c r="AL94" s="28">
        <f t="shared" si="119"/>
        <v>250000</v>
      </c>
      <c r="AM94" s="28">
        <f t="shared" si="120"/>
        <v>270601.8388208516</v>
      </c>
      <c r="AN94" s="28">
        <f t="shared" si="121"/>
        <v>0</v>
      </c>
      <c r="AO94" s="28">
        <f t="shared" si="122"/>
        <v>0</v>
      </c>
      <c r="AP94" s="28">
        <f t="shared" si="123"/>
        <v>0</v>
      </c>
      <c r="AQ94" s="4">
        <f t="shared" si="124"/>
        <v>37890786.54957384</v>
      </c>
      <c r="AR94" s="24">
        <f t="shared" si="125"/>
        <v>1730085.3947308226</v>
      </c>
      <c r="AS94" s="24">
        <f t="shared" si="126"/>
        <v>2215117.2356844833</v>
      </c>
    </row>
    <row r="95" spans="2:45" ht="12.75">
      <c r="B95" s="56">
        <f t="shared" si="88"/>
        <v>566</v>
      </c>
      <c r="C95" s="23">
        <f t="shared" si="127"/>
        <v>566000000</v>
      </c>
      <c r="D95" s="24">
        <f t="shared" si="128"/>
        <v>727185.289938159</v>
      </c>
      <c r="E95" s="24">
        <f t="shared" si="129"/>
        <v>3225000</v>
      </c>
      <c r="F95" s="25">
        <f t="shared" si="130"/>
        <v>528042150.1114004</v>
      </c>
      <c r="G95" s="70">
        <f t="shared" si="131"/>
        <v>0</v>
      </c>
      <c r="H95" s="6">
        <f t="shared" si="89"/>
        <v>0.05</v>
      </c>
      <c r="I95" s="26">
        <f t="shared" si="90"/>
        <v>-0.14437095526227425</v>
      </c>
      <c r="J95" s="30">
        <f t="shared" si="91"/>
        <v>0.296330048929624</v>
      </c>
      <c r="K95" s="27">
        <f t="shared" si="92"/>
        <v>490000000</v>
      </c>
      <c r="L95" s="28">
        <f t="shared" si="93"/>
        <v>0</v>
      </c>
      <c r="M95" s="28">
        <f t="shared" si="94"/>
        <v>15000000</v>
      </c>
      <c r="N95" s="28">
        <f t="shared" si="95"/>
        <v>525000</v>
      </c>
      <c r="O95" s="28">
        <f t="shared" si="96"/>
        <v>15000000</v>
      </c>
      <c r="P95" s="28">
        <f t="shared" si="97"/>
        <v>600000</v>
      </c>
      <c r="Q95" s="28">
        <f t="shared" si="98"/>
        <v>8042150.111400425</v>
      </c>
      <c r="R95" s="28">
        <f t="shared" si="99"/>
        <v>361896.75501301914</v>
      </c>
      <c r="S95" s="28">
        <f t="shared" si="100"/>
        <v>0</v>
      </c>
      <c r="T95" s="28">
        <f t="shared" si="101"/>
        <v>0</v>
      </c>
      <c r="U95" s="28">
        <f t="shared" si="102"/>
        <v>0</v>
      </c>
      <c r="V95" s="28">
        <f t="shared" si="103"/>
        <v>0</v>
      </c>
      <c r="W95" s="4">
        <f t="shared" si="104"/>
        <v>528042150.1114004</v>
      </c>
      <c r="X95" s="24">
        <f t="shared" si="105"/>
        <v>1486896.755013019</v>
      </c>
      <c r="Y95" s="27">
        <f t="shared" si="106"/>
        <v>0</v>
      </c>
      <c r="Z95" s="28">
        <f t="shared" si="107"/>
        <v>0</v>
      </c>
      <c r="AA95" s="28">
        <f t="shared" si="108"/>
        <v>0</v>
      </c>
      <c r="AB95" s="28">
        <f t="shared" si="109"/>
        <v>0</v>
      </c>
      <c r="AC95" s="28">
        <f t="shared" si="110"/>
        <v>0</v>
      </c>
      <c r="AD95" s="28">
        <f t="shared" si="111"/>
        <v>0</v>
      </c>
      <c r="AE95" s="28">
        <f t="shared" si="112"/>
        <v>0</v>
      </c>
      <c r="AF95" s="28">
        <f t="shared" si="113"/>
        <v>0</v>
      </c>
      <c r="AG95" s="28">
        <f t="shared" si="114"/>
        <v>0</v>
      </c>
      <c r="AH95" s="28">
        <f t="shared" si="115"/>
        <v>31957849.888599575</v>
      </c>
      <c r="AI95" s="28">
        <f t="shared" si="116"/>
        <v>1438103.2449869807</v>
      </c>
      <c r="AJ95" s="28">
        <f t="shared" si="117"/>
        <v>1889359.8383661562</v>
      </c>
      <c r="AK95" s="28">
        <f t="shared" si="118"/>
        <v>6000000</v>
      </c>
      <c r="AL95" s="28">
        <f t="shared" si="119"/>
        <v>300000</v>
      </c>
      <c r="AM95" s="28">
        <f t="shared" si="120"/>
        <v>324722.20658502186</v>
      </c>
      <c r="AN95" s="28">
        <f t="shared" si="121"/>
        <v>0</v>
      </c>
      <c r="AO95" s="28">
        <f t="shared" si="122"/>
        <v>0</v>
      </c>
      <c r="AP95" s="28">
        <f t="shared" si="123"/>
        <v>0</v>
      </c>
      <c r="AQ95" s="4">
        <f t="shared" si="124"/>
        <v>37957849.888599575</v>
      </c>
      <c r="AR95" s="24">
        <f t="shared" si="125"/>
        <v>1738103.2449869807</v>
      </c>
      <c r="AS95" s="24">
        <f t="shared" si="126"/>
        <v>2214082.044951178</v>
      </c>
    </row>
    <row r="96" spans="2:45" ht="12.75">
      <c r="B96" s="56">
        <f t="shared" si="88"/>
        <v>567</v>
      </c>
      <c r="C96" s="23">
        <f t="shared" si="127"/>
        <v>567000000</v>
      </c>
      <c r="D96" s="24">
        <f t="shared" si="128"/>
        <v>684167.9494610182</v>
      </c>
      <c r="E96" s="24">
        <f t="shared" si="129"/>
        <v>3275000</v>
      </c>
      <c r="F96" s="25">
        <f t="shared" si="130"/>
        <v>528975086.77237463</v>
      </c>
      <c r="G96" s="70">
        <f t="shared" si="131"/>
        <v>0</v>
      </c>
      <c r="H96" s="6">
        <f t="shared" si="89"/>
        <v>0.05</v>
      </c>
      <c r="I96" s="26">
        <f t="shared" si="90"/>
        <v>-0.14437095526227425</v>
      </c>
      <c r="J96" s="30">
        <f t="shared" si="91"/>
        <v>0.296330048929624</v>
      </c>
      <c r="K96" s="27">
        <f t="shared" si="92"/>
        <v>490000000</v>
      </c>
      <c r="L96" s="28">
        <f t="shared" si="93"/>
        <v>0</v>
      </c>
      <c r="M96" s="28">
        <f t="shared" si="94"/>
        <v>15000000</v>
      </c>
      <c r="N96" s="28">
        <f t="shared" si="95"/>
        <v>525000</v>
      </c>
      <c r="O96" s="28">
        <f t="shared" si="96"/>
        <v>15000000</v>
      </c>
      <c r="P96" s="28">
        <f t="shared" si="97"/>
        <v>600000</v>
      </c>
      <c r="Q96" s="28">
        <f t="shared" si="98"/>
        <v>8975086.77237463</v>
      </c>
      <c r="R96" s="28">
        <f t="shared" si="99"/>
        <v>403878.90475685836</v>
      </c>
      <c r="S96" s="28">
        <f t="shared" si="100"/>
        <v>0</v>
      </c>
      <c r="T96" s="28">
        <f t="shared" si="101"/>
        <v>0</v>
      </c>
      <c r="U96" s="28">
        <f t="shared" si="102"/>
        <v>0</v>
      </c>
      <c r="V96" s="28">
        <f t="shared" si="103"/>
        <v>0</v>
      </c>
      <c r="W96" s="4">
        <f t="shared" si="104"/>
        <v>528975086.77237463</v>
      </c>
      <c r="X96" s="24">
        <f t="shared" si="105"/>
        <v>1528878.9047568585</v>
      </c>
      <c r="Y96" s="27">
        <f t="shared" si="106"/>
        <v>0</v>
      </c>
      <c r="Z96" s="28">
        <f t="shared" si="107"/>
        <v>0</v>
      </c>
      <c r="AA96" s="28">
        <f t="shared" si="108"/>
        <v>0</v>
      </c>
      <c r="AB96" s="28">
        <f t="shared" si="109"/>
        <v>0</v>
      </c>
      <c r="AC96" s="28">
        <f t="shared" si="110"/>
        <v>0</v>
      </c>
      <c r="AD96" s="28">
        <f t="shared" si="111"/>
        <v>0</v>
      </c>
      <c r="AE96" s="28">
        <f t="shared" si="112"/>
        <v>0</v>
      </c>
      <c r="AF96" s="28">
        <f t="shared" si="113"/>
        <v>0</v>
      </c>
      <c r="AG96" s="28">
        <f t="shared" si="114"/>
        <v>0</v>
      </c>
      <c r="AH96" s="28">
        <f t="shared" si="115"/>
        <v>31024913.22762537</v>
      </c>
      <c r="AI96" s="28">
        <f t="shared" si="116"/>
        <v>1396121.0952431415</v>
      </c>
      <c r="AJ96" s="28">
        <f t="shared" si="117"/>
        <v>1834204.2798686842</v>
      </c>
      <c r="AK96" s="28">
        <f t="shared" si="118"/>
        <v>7000000</v>
      </c>
      <c r="AL96" s="28">
        <f t="shared" si="119"/>
        <v>350000</v>
      </c>
      <c r="AM96" s="28">
        <f t="shared" si="120"/>
        <v>378842.5743491922</v>
      </c>
      <c r="AN96" s="28">
        <f t="shared" si="121"/>
        <v>0</v>
      </c>
      <c r="AO96" s="28">
        <f t="shared" si="122"/>
        <v>0</v>
      </c>
      <c r="AP96" s="28">
        <f t="shared" si="123"/>
        <v>0</v>
      </c>
      <c r="AQ96" s="4">
        <f t="shared" si="124"/>
        <v>38024913.22762537</v>
      </c>
      <c r="AR96" s="24">
        <f t="shared" si="125"/>
        <v>1746121.0952431415</v>
      </c>
      <c r="AS96" s="24">
        <f t="shared" si="126"/>
        <v>2213046.8542178767</v>
      </c>
    </row>
    <row r="97" spans="2:45" ht="12.75">
      <c r="B97" s="56">
        <f t="shared" si="88"/>
        <v>568</v>
      </c>
      <c r="C97" s="23">
        <f t="shared" si="127"/>
        <v>568000000</v>
      </c>
      <c r="D97" s="24">
        <f t="shared" si="128"/>
        <v>641150.6089838766</v>
      </c>
      <c r="E97" s="24">
        <f t="shared" si="129"/>
        <v>3325000</v>
      </c>
      <c r="F97" s="25">
        <f t="shared" si="130"/>
        <v>529908023.43334883</v>
      </c>
      <c r="G97" s="70">
        <f t="shared" si="131"/>
        <v>0</v>
      </c>
      <c r="H97" s="6">
        <f t="shared" si="89"/>
        <v>0.05</v>
      </c>
      <c r="I97" s="26">
        <f t="shared" si="90"/>
        <v>-0.14437095526227425</v>
      </c>
      <c r="J97" s="30">
        <f t="shared" si="91"/>
        <v>0.296330048929624</v>
      </c>
      <c r="K97" s="27">
        <f t="shared" si="92"/>
        <v>490000000</v>
      </c>
      <c r="L97" s="28">
        <f t="shared" si="93"/>
        <v>0</v>
      </c>
      <c r="M97" s="28">
        <f t="shared" si="94"/>
        <v>15000000</v>
      </c>
      <c r="N97" s="28">
        <f t="shared" si="95"/>
        <v>525000</v>
      </c>
      <c r="O97" s="28">
        <f t="shared" si="96"/>
        <v>15000000</v>
      </c>
      <c r="P97" s="28">
        <f t="shared" si="97"/>
        <v>600000</v>
      </c>
      <c r="Q97" s="28">
        <f t="shared" si="98"/>
        <v>9908023.433348835</v>
      </c>
      <c r="R97" s="28">
        <f t="shared" si="99"/>
        <v>445861.05450069753</v>
      </c>
      <c r="S97" s="28">
        <f t="shared" si="100"/>
        <v>0</v>
      </c>
      <c r="T97" s="28">
        <f t="shared" si="101"/>
        <v>0</v>
      </c>
      <c r="U97" s="28">
        <f t="shared" si="102"/>
        <v>0</v>
      </c>
      <c r="V97" s="28">
        <f t="shared" si="103"/>
        <v>0</v>
      </c>
      <c r="W97" s="4">
        <f t="shared" si="104"/>
        <v>529908023.43334883</v>
      </c>
      <c r="X97" s="24">
        <f t="shared" si="105"/>
        <v>1570861.0545006976</v>
      </c>
      <c r="Y97" s="27">
        <f t="shared" si="106"/>
        <v>0</v>
      </c>
      <c r="Z97" s="28">
        <f t="shared" si="107"/>
        <v>0</v>
      </c>
      <c r="AA97" s="28">
        <f t="shared" si="108"/>
        <v>0</v>
      </c>
      <c r="AB97" s="28">
        <f t="shared" si="109"/>
        <v>0</v>
      </c>
      <c r="AC97" s="28">
        <f t="shared" si="110"/>
        <v>0</v>
      </c>
      <c r="AD97" s="28">
        <f t="shared" si="111"/>
        <v>0</v>
      </c>
      <c r="AE97" s="28">
        <f t="shared" si="112"/>
        <v>0</v>
      </c>
      <c r="AF97" s="28">
        <f t="shared" si="113"/>
        <v>0</v>
      </c>
      <c r="AG97" s="28">
        <f t="shared" si="114"/>
        <v>0</v>
      </c>
      <c r="AH97" s="28">
        <f t="shared" si="115"/>
        <v>30091976.566651165</v>
      </c>
      <c r="AI97" s="28">
        <f t="shared" si="116"/>
        <v>1354138.9454993024</v>
      </c>
      <c r="AJ97" s="28">
        <f t="shared" si="117"/>
        <v>1779048.721371212</v>
      </c>
      <c r="AK97" s="28">
        <f t="shared" si="118"/>
        <v>8000000</v>
      </c>
      <c r="AL97" s="28">
        <f t="shared" si="119"/>
        <v>400000</v>
      </c>
      <c r="AM97" s="28">
        <f t="shared" si="120"/>
        <v>432962.9421133625</v>
      </c>
      <c r="AN97" s="28">
        <f t="shared" si="121"/>
        <v>0</v>
      </c>
      <c r="AO97" s="28">
        <f t="shared" si="122"/>
        <v>0</v>
      </c>
      <c r="AP97" s="28">
        <f t="shared" si="123"/>
        <v>0</v>
      </c>
      <c r="AQ97" s="4">
        <f t="shared" si="124"/>
        <v>38091976.566651165</v>
      </c>
      <c r="AR97" s="24">
        <f t="shared" si="125"/>
        <v>1754138.9454993024</v>
      </c>
      <c r="AS97" s="24">
        <f t="shared" si="126"/>
        <v>2212011.6634845743</v>
      </c>
    </row>
    <row r="98" spans="2:45" ht="12.75">
      <c r="B98" s="56">
        <f t="shared" si="88"/>
        <v>569</v>
      </c>
      <c r="C98" s="23">
        <f t="shared" si="127"/>
        <v>569000000</v>
      </c>
      <c r="D98" s="24">
        <f t="shared" si="128"/>
        <v>598133.268506736</v>
      </c>
      <c r="E98" s="24">
        <f t="shared" si="129"/>
        <v>3375000</v>
      </c>
      <c r="F98" s="25">
        <f t="shared" si="130"/>
        <v>530840960.09432304</v>
      </c>
      <c r="G98" s="70">
        <f t="shared" si="131"/>
        <v>0</v>
      </c>
      <c r="H98" s="6">
        <f t="shared" si="89"/>
        <v>0.05</v>
      </c>
      <c r="I98" s="26">
        <f t="shared" si="90"/>
        <v>-0.14437095526227425</v>
      </c>
      <c r="J98" s="30">
        <f t="shared" si="91"/>
        <v>0.296330048929624</v>
      </c>
      <c r="K98" s="27">
        <f t="shared" si="92"/>
        <v>490000000</v>
      </c>
      <c r="L98" s="28">
        <f t="shared" si="93"/>
        <v>0</v>
      </c>
      <c r="M98" s="28">
        <f t="shared" si="94"/>
        <v>15000000</v>
      </c>
      <c r="N98" s="28">
        <f t="shared" si="95"/>
        <v>525000</v>
      </c>
      <c r="O98" s="28">
        <f t="shared" si="96"/>
        <v>15000000</v>
      </c>
      <c r="P98" s="28">
        <f t="shared" si="97"/>
        <v>600000</v>
      </c>
      <c r="Q98" s="28">
        <f t="shared" si="98"/>
        <v>10840960.094323039</v>
      </c>
      <c r="R98" s="28">
        <f t="shared" si="99"/>
        <v>487843.20424453676</v>
      </c>
      <c r="S98" s="28">
        <f t="shared" si="100"/>
        <v>0</v>
      </c>
      <c r="T98" s="28">
        <f t="shared" si="101"/>
        <v>0</v>
      </c>
      <c r="U98" s="28">
        <f t="shared" si="102"/>
        <v>0</v>
      </c>
      <c r="V98" s="28">
        <f t="shared" si="103"/>
        <v>0</v>
      </c>
      <c r="W98" s="4">
        <f t="shared" si="104"/>
        <v>530840960.09432304</v>
      </c>
      <c r="X98" s="24">
        <f t="shared" si="105"/>
        <v>1612843.2042445368</v>
      </c>
      <c r="Y98" s="27">
        <f t="shared" si="106"/>
        <v>0</v>
      </c>
      <c r="Z98" s="28">
        <f t="shared" si="107"/>
        <v>0</v>
      </c>
      <c r="AA98" s="28">
        <f t="shared" si="108"/>
        <v>0</v>
      </c>
      <c r="AB98" s="28">
        <f t="shared" si="109"/>
        <v>0</v>
      </c>
      <c r="AC98" s="28">
        <f t="shared" si="110"/>
        <v>0</v>
      </c>
      <c r="AD98" s="28">
        <f t="shared" si="111"/>
        <v>0</v>
      </c>
      <c r="AE98" s="28">
        <f t="shared" si="112"/>
        <v>0</v>
      </c>
      <c r="AF98" s="28">
        <f t="shared" si="113"/>
        <v>0</v>
      </c>
      <c r="AG98" s="28">
        <f t="shared" si="114"/>
        <v>0</v>
      </c>
      <c r="AH98" s="28">
        <f t="shared" si="115"/>
        <v>29159039.90567696</v>
      </c>
      <c r="AI98" s="28">
        <f t="shared" si="116"/>
        <v>1312156.7957554632</v>
      </c>
      <c r="AJ98" s="28">
        <f t="shared" si="117"/>
        <v>1723893.16287374</v>
      </c>
      <c r="AK98" s="28">
        <f t="shared" si="118"/>
        <v>9000000</v>
      </c>
      <c r="AL98" s="28">
        <f t="shared" si="119"/>
        <v>450000</v>
      </c>
      <c r="AM98" s="28">
        <f t="shared" si="120"/>
        <v>487083.3098775328</v>
      </c>
      <c r="AN98" s="28">
        <f t="shared" si="121"/>
        <v>0</v>
      </c>
      <c r="AO98" s="28">
        <f t="shared" si="122"/>
        <v>0</v>
      </c>
      <c r="AP98" s="28">
        <f t="shared" si="123"/>
        <v>0</v>
      </c>
      <c r="AQ98" s="4">
        <f t="shared" si="124"/>
        <v>38159039.90567696</v>
      </c>
      <c r="AR98" s="24">
        <f t="shared" si="125"/>
        <v>1762156.7957554632</v>
      </c>
      <c r="AS98" s="24">
        <f t="shared" si="126"/>
        <v>2210976.472751273</v>
      </c>
    </row>
    <row r="99" spans="2:45" ht="12.75">
      <c r="B99" s="56">
        <f t="shared" si="88"/>
        <v>570</v>
      </c>
      <c r="C99" s="23">
        <f t="shared" si="127"/>
        <v>570000000</v>
      </c>
      <c r="D99" s="24">
        <f t="shared" si="128"/>
        <v>555115.9280295954</v>
      </c>
      <c r="E99" s="24">
        <f t="shared" si="129"/>
        <v>3425000</v>
      </c>
      <c r="F99" s="25">
        <f t="shared" si="130"/>
        <v>531773896.75529724</v>
      </c>
      <c r="G99" s="70">
        <f t="shared" si="131"/>
        <v>0</v>
      </c>
      <c r="H99" s="6">
        <f t="shared" si="89"/>
        <v>0.05</v>
      </c>
      <c r="I99" s="26">
        <f t="shared" si="90"/>
        <v>-0.14437095526227425</v>
      </c>
      <c r="J99" s="30">
        <f t="shared" si="91"/>
        <v>0.296330048929624</v>
      </c>
      <c r="K99" s="27">
        <f t="shared" si="92"/>
        <v>490000000</v>
      </c>
      <c r="L99" s="28">
        <f t="shared" si="93"/>
        <v>0</v>
      </c>
      <c r="M99" s="28">
        <f t="shared" si="94"/>
        <v>15000000</v>
      </c>
      <c r="N99" s="28">
        <f t="shared" si="95"/>
        <v>525000</v>
      </c>
      <c r="O99" s="28">
        <f t="shared" si="96"/>
        <v>15000000</v>
      </c>
      <c r="P99" s="28">
        <f t="shared" si="97"/>
        <v>600000</v>
      </c>
      <c r="Q99" s="28">
        <f t="shared" si="98"/>
        <v>11773896.755297244</v>
      </c>
      <c r="R99" s="28">
        <f t="shared" si="99"/>
        <v>529825.353988376</v>
      </c>
      <c r="S99" s="28">
        <f t="shared" si="100"/>
        <v>0</v>
      </c>
      <c r="T99" s="28">
        <f t="shared" si="101"/>
        <v>0</v>
      </c>
      <c r="U99" s="28">
        <f t="shared" si="102"/>
        <v>0</v>
      </c>
      <c r="V99" s="28">
        <f t="shared" si="103"/>
        <v>0</v>
      </c>
      <c r="W99" s="4">
        <f t="shared" si="104"/>
        <v>531773896.75529724</v>
      </c>
      <c r="X99" s="24">
        <f t="shared" si="105"/>
        <v>1654825.353988376</v>
      </c>
      <c r="Y99" s="27">
        <f t="shared" si="106"/>
        <v>0</v>
      </c>
      <c r="Z99" s="28">
        <f t="shared" si="107"/>
        <v>0</v>
      </c>
      <c r="AA99" s="28">
        <f t="shared" si="108"/>
        <v>0</v>
      </c>
      <c r="AB99" s="28">
        <f t="shared" si="109"/>
        <v>0</v>
      </c>
      <c r="AC99" s="28">
        <f t="shared" si="110"/>
        <v>0</v>
      </c>
      <c r="AD99" s="28">
        <f t="shared" si="111"/>
        <v>0</v>
      </c>
      <c r="AE99" s="28">
        <f t="shared" si="112"/>
        <v>0</v>
      </c>
      <c r="AF99" s="28">
        <f t="shared" si="113"/>
        <v>0</v>
      </c>
      <c r="AG99" s="28">
        <f t="shared" si="114"/>
        <v>0</v>
      </c>
      <c r="AH99" s="28">
        <f t="shared" si="115"/>
        <v>28226103.244702756</v>
      </c>
      <c r="AI99" s="28">
        <f t="shared" si="116"/>
        <v>1270174.646011624</v>
      </c>
      <c r="AJ99" s="28">
        <f t="shared" si="117"/>
        <v>1668737.604376268</v>
      </c>
      <c r="AK99" s="28">
        <f t="shared" si="118"/>
        <v>10000000</v>
      </c>
      <c r="AL99" s="28">
        <f t="shared" si="119"/>
        <v>500000</v>
      </c>
      <c r="AM99" s="28">
        <f t="shared" si="120"/>
        <v>541203.6776417032</v>
      </c>
      <c r="AN99" s="28">
        <f t="shared" si="121"/>
        <v>0</v>
      </c>
      <c r="AO99" s="28">
        <f t="shared" si="122"/>
        <v>0</v>
      </c>
      <c r="AP99" s="28">
        <f t="shared" si="123"/>
        <v>0</v>
      </c>
      <c r="AQ99" s="4">
        <f t="shared" si="124"/>
        <v>38226103.24470276</v>
      </c>
      <c r="AR99" s="24">
        <f t="shared" si="125"/>
        <v>1770174.646011624</v>
      </c>
      <c r="AS99" s="24">
        <f t="shared" si="126"/>
        <v>2209941.2820179714</v>
      </c>
    </row>
    <row r="100" spans="2:45" ht="12.75">
      <c r="B100" s="56">
        <f t="shared" si="88"/>
        <v>571</v>
      </c>
      <c r="C100" s="23">
        <f t="shared" si="127"/>
        <v>571000000</v>
      </c>
      <c r="D100" s="24">
        <f t="shared" si="128"/>
        <v>512098.5875524543</v>
      </c>
      <c r="E100" s="24">
        <f t="shared" si="129"/>
        <v>3475000</v>
      </c>
      <c r="F100" s="25">
        <f t="shared" si="130"/>
        <v>532706833.41627145</v>
      </c>
      <c r="G100" s="70">
        <f t="shared" si="131"/>
        <v>0</v>
      </c>
      <c r="H100" s="6">
        <f t="shared" si="89"/>
        <v>0.05</v>
      </c>
      <c r="I100" s="26">
        <f t="shared" si="90"/>
        <v>-0.14437095526227425</v>
      </c>
      <c r="J100" s="30">
        <f t="shared" si="91"/>
        <v>0.296330048929624</v>
      </c>
      <c r="K100" s="27">
        <f t="shared" si="92"/>
        <v>490000000</v>
      </c>
      <c r="L100" s="28">
        <f t="shared" si="93"/>
        <v>0</v>
      </c>
      <c r="M100" s="28">
        <f t="shared" si="94"/>
        <v>15000000</v>
      </c>
      <c r="N100" s="28">
        <f t="shared" si="95"/>
        <v>525000</v>
      </c>
      <c r="O100" s="28">
        <f t="shared" si="96"/>
        <v>15000000</v>
      </c>
      <c r="P100" s="28">
        <f t="shared" si="97"/>
        <v>600000</v>
      </c>
      <c r="Q100" s="28">
        <f t="shared" si="98"/>
        <v>12706833.416271448</v>
      </c>
      <c r="R100" s="28">
        <f t="shared" si="99"/>
        <v>571807.5037322151</v>
      </c>
      <c r="S100" s="28">
        <f t="shared" si="100"/>
        <v>0</v>
      </c>
      <c r="T100" s="28">
        <f t="shared" si="101"/>
        <v>0</v>
      </c>
      <c r="U100" s="28">
        <f t="shared" si="102"/>
        <v>0</v>
      </c>
      <c r="V100" s="28">
        <f t="shared" si="103"/>
        <v>0</v>
      </c>
      <c r="W100" s="4">
        <f t="shared" si="104"/>
        <v>532706833.41627145</v>
      </c>
      <c r="X100" s="24">
        <f t="shared" si="105"/>
        <v>1696807.5037322151</v>
      </c>
      <c r="Y100" s="27">
        <f t="shared" si="106"/>
        <v>0</v>
      </c>
      <c r="Z100" s="28">
        <f t="shared" si="107"/>
        <v>0</v>
      </c>
      <c r="AA100" s="28">
        <f t="shared" si="108"/>
        <v>0</v>
      </c>
      <c r="AB100" s="28">
        <f t="shared" si="109"/>
        <v>0</v>
      </c>
      <c r="AC100" s="28">
        <f t="shared" si="110"/>
        <v>0</v>
      </c>
      <c r="AD100" s="28">
        <f t="shared" si="111"/>
        <v>0</v>
      </c>
      <c r="AE100" s="28">
        <f t="shared" si="112"/>
        <v>0</v>
      </c>
      <c r="AF100" s="28">
        <f t="shared" si="113"/>
        <v>0</v>
      </c>
      <c r="AG100" s="28">
        <f t="shared" si="114"/>
        <v>0</v>
      </c>
      <c r="AH100" s="28">
        <f t="shared" si="115"/>
        <v>27293166.583728552</v>
      </c>
      <c r="AI100" s="28">
        <f t="shared" si="116"/>
        <v>1228192.4962677849</v>
      </c>
      <c r="AJ100" s="28">
        <f t="shared" si="117"/>
        <v>1613582.045878796</v>
      </c>
      <c r="AK100" s="28">
        <f t="shared" si="118"/>
        <v>11000000</v>
      </c>
      <c r="AL100" s="28">
        <f t="shared" si="119"/>
        <v>550000</v>
      </c>
      <c r="AM100" s="28">
        <f t="shared" si="120"/>
        <v>595324.0454058734</v>
      </c>
      <c r="AN100" s="28">
        <f t="shared" si="121"/>
        <v>0</v>
      </c>
      <c r="AO100" s="28">
        <f t="shared" si="122"/>
        <v>0</v>
      </c>
      <c r="AP100" s="28">
        <f t="shared" si="123"/>
        <v>0</v>
      </c>
      <c r="AQ100" s="4">
        <f t="shared" si="124"/>
        <v>38293166.58372855</v>
      </c>
      <c r="AR100" s="24">
        <f t="shared" si="125"/>
        <v>1778192.4962677849</v>
      </c>
      <c r="AS100" s="24">
        <f t="shared" si="126"/>
        <v>2208906.0912846695</v>
      </c>
    </row>
    <row r="101" spans="2:45" ht="12.75">
      <c r="B101" s="56">
        <f t="shared" si="88"/>
        <v>572</v>
      </c>
      <c r="C101" s="23">
        <f t="shared" si="127"/>
        <v>572000000</v>
      </c>
      <c r="D101" s="24">
        <f t="shared" si="128"/>
        <v>469081.24707531324</v>
      </c>
      <c r="E101" s="24">
        <f t="shared" si="129"/>
        <v>3525000</v>
      </c>
      <c r="F101" s="25">
        <f t="shared" si="130"/>
        <v>533639770.07724565</v>
      </c>
      <c r="G101" s="70">
        <f t="shared" si="131"/>
        <v>0</v>
      </c>
      <c r="H101" s="6">
        <f t="shared" si="89"/>
        <v>0.05</v>
      </c>
      <c r="I101" s="26">
        <f t="shared" si="90"/>
        <v>-0.14437095526227425</v>
      </c>
      <c r="J101" s="30">
        <f t="shared" si="91"/>
        <v>0.296330048929624</v>
      </c>
      <c r="K101" s="27">
        <f t="shared" si="92"/>
        <v>490000000</v>
      </c>
      <c r="L101" s="28">
        <f t="shared" si="93"/>
        <v>0</v>
      </c>
      <c r="M101" s="28">
        <f t="shared" si="94"/>
        <v>15000000</v>
      </c>
      <c r="N101" s="28">
        <f t="shared" si="95"/>
        <v>525000</v>
      </c>
      <c r="O101" s="28">
        <f t="shared" si="96"/>
        <v>15000000</v>
      </c>
      <c r="P101" s="28">
        <f t="shared" si="97"/>
        <v>600000</v>
      </c>
      <c r="Q101" s="28">
        <f t="shared" si="98"/>
        <v>13639770.077245653</v>
      </c>
      <c r="R101" s="28">
        <f t="shared" si="99"/>
        <v>613789.6534760543</v>
      </c>
      <c r="S101" s="28">
        <f t="shared" si="100"/>
        <v>0</v>
      </c>
      <c r="T101" s="28">
        <f t="shared" si="101"/>
        <v>0</v>
      </c>
      <c r="U101" s="28">
        <f t="shared" si="102"/>
        <v>0</v>
      </c>
      <c r="V101" s="28">
        <f t="shared" si="103"/>
        <v>0</v>
      </c>
      <c r="W101" s="4">
        <f t="shared" si="104"/>
        <v>533639770.07724565</v>
      </c>
      <c r="X101" s="24">
        <f t="shared" si="105"/>
        <v>1738789.6534760543</v>
      </c>
      <c r="Y101" s="27">
        <f t="shared" si="106"/>
        <v>0</v>
      </c>
      <c r="Z101" s="28">
        <f t="shared" si="107"/>
        <v>0</v>
      </c>
      <c r="AA101" s="28">
        <f t="shared" si="108"/>
        <v>0</v>
      </c>
      <c r="AB101" s="28">
        <f t="shared" si="109"/>
        <v>0</v>
      </c>
      <c r="AC101" s="28">
        <f t="shared" si="110"/>
        <v>0</v>
      </c>
      <c r="AD101" s="28">
        <f t="shared" si="111"/>
        <v>0</v>
      </c>
      <c r="AE101" s="28">
        <f t="shared" si="112"/>
        <v>0</v>
      </c>
      <c r="AF101" s="28">
        <f t="shared" si="113"/>
        <v>0</v>
      </c>
      <c r="AG101" s="28">
        <f t="shared" si="114"/>
        <v>0</v>
      </c>
      <c r="AH101" s="28">
        <f t="shared" si="115"/>
        <v>26360229.922754347</v>
      </c>
      <c r="AI101" s="28">
        <f t="shared" si="116"/>
        <v>1186210.3465239457</v>
      </c>
      <c r="AJ101" s="28">
        <f t="shared" si="117"/>
        <v>1558426.487381324</v>
      </c>
      <c r="AK101" s="28">
        <f t="shared" si="118"/>
        <v>12000000</v>
      </c>
      <c r="AL101" s="28">
        <f t="shared" si="119"/>
        <v>600000</v>
      </c>
      <c r="AM101" s="28">
        <f t="shared" si="120"/>
        <v>649444.4131700437</v>
      </c>
      <c r="AN101" s="28">
        <f t="shared" si="121"/>
        <v>0</v>
      </c>
      <c r="AO101" s="28">
        <f t="shared" si="122"/>
        <v>0</v>
      </c>
      <c r="AP101" s="28">
        <f t="shared" si="123"/>
        <v>0</v>
      </c>
      <c r="AQ101" s="4">
        <f t="shared" si="124"/>
        <v>38360229.92275435</v>
      </c>
      <c r="AR101" s="24">
        <f t="shared" si="125"/>
        <v>1786210.3465239457</v>
      </c>
      <c r="AS101" s="24">
        <f t="shared" si="126"/>
        <v>2207870.9005513676</v>
      </c>
    </row>
    <row r="102" spans="2:45" ht="12.75">
      <c r="B102" s="56">
        <f t="shared" si="88"/>
        <v>573</v>
      </c>
      <c r="C102" s="23">
        <f t="shared" si="127"/>
        <v>573000000</v>
      </c>
      <c r="D102" s="24">
        <f t="shared" si="128"/>
        <v>426063.9065981726</v>
      </c>
      <c r="E102" s="24">
        <f t="shared" si="129"/>
        <v>3575000</v>
      </c>
      <c r="F102" s="25">
        <f t="shared" si="130"/>
        <v>534572706.73821986</v>
      </c>
      <c r="G102" s="70">
        <f t="shared" si="131"/>
        <v>0</v>
      </c>
      <c r="H102" s="6">
        <f t="shared" si="89"/>
        <v>0.05</v>
      </c>
      <c r="I102" s="26">
        <f t="shared" si="90"/>
        <v>-0.14437095526227425</v>
      </c>
      <c r="J102" s="30">
        <f t="shared" si="91"/>
        <v>0.296330048929624</v>
      </c>
      <c r="K102" s="27">
        <f t="shared" si="92"/>
        <v>490000000</v>
      </c>
      <c r="L102" s="28">
        <f t="shared" si="93"/>
        <v>0</v>
      </c>
      <c r="M102" s="28">
        <f t="shared" si="94"/>
        <v>15000000</v>
      </c>
      <c r="N102" s="28">
        <f t="shared" si="95"/>
        <v>525000</v>
      </c>
      <c r="O102" s="28">
        <f t="shared" si="96"/>
        <v>15000000</v>
      </c>
      <c r="P102" s="28">
        <f t="shared" si="97"/>
        <v>600000</v>
      </c>
      <c r="Q102" s="28">
        <f t="shared" si="98"/>
        <v>14572706.738219857</v>
      </c>
      <c r="R102" s="28">
        <f t="shared" si="99"/>
        <v>655771.8032198936</v>
      </c>
      <c r="S102" s="28">
        <f t="shared" si="100"/>
        <v>0</v>
      </c>
      <c r="T102" s="28">
        <f t="shared" si="101"/>
        <v>0</v>
      </c>
      <c r="U102" s="28">
        <f t="shared" si="102"/>
        <v>0</v>
      </c>
      <c r="V102" s="28">
        <f t="shared" si="103"/>
        <v>0</v>
      </c>
      <c r="W102" s="4">
        <f t="shared" si="104"/>
        <v>534572706.73821986</v>
      </c>
      <c r="X102" s="24">
        <f t="shared" si="105"/>
        <v>1780771.8032198935</v>
      </c>
      <c r="Y102" s="27">
        <f t="shared" si="106"/>
        <v>0</v>
      </c>
      <c r="Z102" s="28">
        <f t="shared" si="107"/>
        <v>0</v>
      </c>
      <c r="AA102" s="28">
        <f t="shared" si="108"/>
        <v>0</v>
      </c>
      <c r="AB102" s="28">
        <f t="shared" si="109"/>
        <v>0</v>
      </c>
      <c r="AC102" s="28">
        <f t="shared" si="110"/>
        <v>0</v>
      </c>
      <c r="AD102" s="28">
        <f t="shared" si="111"/>
        <v>0</v>
      </c>
      <c r="AE102" s="28">
        <f t="shared" si="112"/>
        <v>0</v>
      </c>
      <c r="AF102" s="28">
        <f t="shared" si="113"/>
        <v>0</v>
      </c>
      <c r="AG102" s="28">
        <f t="shared" si="114"/>
        <v>0</v>
      </c>
      <c r="AH102" s="28">
        <f t="shared" si="115"/>
        <v>25427293.261780143</v>
      </c>
      <c r="AI102" s="28">
        <f t="shared" si="116"/>
        <v>1144228.1967801063</v>
      </c>
      <c r="AJ102" s="28">
        <f t="shared" si="117"/>
        <v>1503270.928883852</v>
      </c>
      <c r="AK102" s="28">
        <f t="shared" si="118"/>
        <v>13000000</v>
      </c>
      <c r="AL102" s="28">
        <f t="shared" si="119"/>
        <v>650000</v>
      </c>
      <c r="AM102" s="28">
        <f t="shared" si="120"/>
        <v>703564.780934214</v>
      </c>
      <c r="AN102" s="28">
        <f t="shared" si="121"/>
        <v>0</v>
      </c>
      <c r="AO102" s="28">
        <f t="shared" si="122"/>
        <v>0</v>
      </c>
      <c r="AP102" s="28">
        <f t="shared" si="123"/>
        <v>0</v>
      </c>
      <c r="AQ102" s="4">
        <f t="shared" si="124"/>
        <v>38427293.26178014</v>
      </c>
      <c r="AR102" s="24">
        <f t="shared" si="125"/>
        <v>1794228.1967801063</v>
      </c>
      <c r="AS102" s="24">
        <f t="shared" si="126"/>
        <v>2206835.709818066</v>
      </c>
    </row>
    <row r="103" spans="2:45" ht="12.75">
      <c r="B103" s="56">
        <f t="shared" si="88"/>
        <v>574</v>
      </c>
      <c r="C103" s="23">
        <f t="shared" si="127"/>
        <v>574000000</v>
      </c>
      <c r="D103" s="24">
        <f t="shared" si="128"/>
        <v>383046.56612103153</v>
      </c>
      <c r="E103" s="24">
        <f t="shared" si="129"/>
        <v>3625000</v>
      </c>
      <c r="F103" s="25">
        <f t="shared" si="130"/>
        <v>535505643.39919406</v>
      </c>
      <c r="G103" s="70">
        <f t="shared" si="131"/>
        <v>0</v>
      </c>
      <c r="H103" s="6">
        <f t="shared" si="89"/>
        <v>0.05</v>
      </c>
      <c r="I103" s="26">
        <f t="shared" si="90"/>
        <v>-0.14437095526227425</v>
      </c>
      <c r="J103" s="30">
        <f t="shared" si="91"/>
        <v>0.296330048929624</v>
      </c>
      <c r="K103" s="27">
        <f t="shared" si="92"/>
        <v>490000000</v>
      </c>
      <c r="L103" s="28">
        <f t="shared" si="93"/>
        <v>0</v>
      </c>
      <c r="M103" s="28">
        <f t="shared" si="94"/>
        <v>15000000</v>
      </c>
      <c r="N103" s="28">
        <f t="shared" si="95"/>
        <v>525000</v>
      </c>
      <c r="O103" s="28">
        <f t="shared" si="96"/>
        <v>15000000</v>
      </c>
      <c r="P103" s="28">
        <f t="shared" si="97"/>
        <v>600000</v>
      </c>
      <c r="Q103" s="28">
        <f t="shared" si="98"/>
        <v>15505643.399194062</v>
      </c>
      <c r="R103" s="28">
        <f t="shared" si="99"/>
        <v>697753.9529637328</v>
      </c>
      <c r="S103" s="28">
        <f t="shared" si="100"/>
        <v>0</v>
      </c>
      <c r="T103" s="28">
        <f t="shared" si="101"/>
        <v>0</v>
      </c>
      <c r="U103" s="28">
        <f t="shared" si="102"/>
        <v>0</v>
      </c>
      <c r="V103" s="28">
        <f t="shared" si="103"/>
        <v>0</v>
      </c>
      <c r="W103" s="4">
        <f t="shared" si="104"/>
        <v>535505643.39919406</v>
      </c>
      <c r="X103" s="24">
        <f t="shared" si="105"/>
        <v>1822753.9529637326</v>
      </c>
      <c r="Y103" s="27">
        <f t="shared" si="106"/>
        <v>0</v>
      </c>
      <c r="Z103" s="28">
        <f t="shared" si="107"/>
        <v>0</v>
      </c>
      <c r="AA103" s="28">
        <f t="shared" si="108"/>
        <v>0</v>
      </c>
      <c r="AB103" s="28">
        <f t="shared" si="109"/>
        <v>0</v>
      </c>
      <c r="AC103" s="28">
        <f t="shared" si="110"/>
        <v>0</v>
      </c>
      <c r="AD103" s="28">
        <f t="shared" si="111"/>
        <v>0</v>
      </c>
      <c r="AE103" s="28">
        <f t="shared" si="112"/>
        <v>0</v>
      </c>
      <c r="AF103" s="28">
        <f t="shared" si="113"/>
        <v>0</v>
      </c>
      <c r="AG103" s="28">
        <f t="shared" si="114"/>
        <v>0</v>
      </c>
      <c r="AH103" s="28">
        <f t="shared" si="115"/>
        <v>24494356.60080594</v>
      </c>
      <c r="AI103" s="28">
        <f t="shared" si="116"/>
        <v>1102246.0470362671</v>
      </c>
      <c r="AJ103" s="28">
        <f t="shared" si="117"/>
        <v>1448115.3703863798</v>
      </c>
      <c r="AK103" s="28">
        <f t="shared" si="118"/>
        <v>14000000</v>
      </c>
      <c r="AL103" s="28">
        <f t="shared" si="119"/>
        <v>700000</v>
      </c>
      <c r="AM103" s="28">
        <f t="shared" si="120"/>
        <v>757685.1486983844</v>
      </c>
      <c r="AN103" s="28">
        <f t="shared" si="121"/>
        <v>0</v>
      </c>
      <c r="AO103" s="28">
        <f t="shared" si="122"/>
        <v>0</v>
      </c>
      <c r="AP103" s="28">
        <f t="shared" si="123"/>
        <v>0</v>
      </c>
      <c r="AQ103" s="4">
        <f t="shared" si="124"/>
        <v>38494356.60080594</v>
      </c>
      <c r="AR103" s="24">
        <f t="shared" si="125"/>
        <v>1802246.0470362671</v>
      </c>
      <c r="AS103" s="24">
        <f t="shared" si="126"/>
        <v>2205800.519084764</v>
      </c>
    </row>
    <row r="104" spans="2:45" ht="12.75">
      <c r="B104" s="56">
        <f t="shared" si="88"/>
        <v>575</v>
      </c>
      <c r="C104" s="23">
        <f t="shared" si="127"/>
        <v>575000000</v>
      </c>
      <c r="D104" s="24">
        <f t="shared" si="128"/>
        <v>340029.22564389673</v>
      </c>
      <c r="E104" s="24">
        <f t="shared" si="129"/>
        <v>3675000</v>
      </c>
      <c r="F104" s="25">
        <f t="shared" si="130"/>
        <v>536438580.0601682</v>
      </c>
      <c r="G104" s="70">
        <f t="shared" si="131"/>
        <v>0</v>
      </c>
      <c r="H104" s="6">
        <f t="shared" si="89"/>
        <v>0.05</v>
      </c>
      <c r="I104" s="26">
        <f t="shared" si="90"/>
        <v>-0.14437095526227425</v>
      </c>
      <c r="J104" s="30">
        <f t="shared" si="91"/>
        <v>0.296330048929624</v>
      </c>
      <c r="K104" s="27">
        <f t="shared" si="92"/>
        <v>490000000</v>
      </c>
      <c r="L104" s="28">
        <f t="shared" si="93"/>
        <v>0</v>
      </c>
      <c r="M104" s="28">
        <f t="shared" si="94"/>
        <v>15000000</v>
      </c>
      <c r="N104" s="28">
        <f t="shared" si="95"/>
        <v>525000</v>
      </c>
      <c r="O104" s="28">
        <f t="shared" si="96"/>
        <v>15000000</v>
      </c>
      <c r="P104" s="28">
        <f t="shared" si="97"/>
        <v>600000</v>
      </c>
      <c r="Q104" s="28">
        <f t="shared" si="98"/>
        <v>16438580.060168207</v>
      </c>
      <c r="R104" s="28">
        <f t="shared" si="99"/>
        <v>739736.1027075693</v>
      </c>
      <c r="S104" s="28">
        <f t="shared" si="100"/>
        <v>0</v>
      </c>
      <c r="T104" s="28">
        <f t="shared" si="101"/>
        <v>0</v>
      </c>
      <c r="U104" s="28">
        <f t="shared" si="102"/>
        <v>0</v>
      </c>
      <c r="V104" s="28">
        <f t="shared" si="103"/>
        <v>0</v>
      </c>
      <c r="W104" s="4">
        <f t="shared" si="104"/>
        <v>536438580.0601682</v>
      </c>
      <c r="X104" s="24">
        <f t="shared" si="105"/>
        <v>1864736.1027075693</v>
      </c>
      <c r="Y104" s="27">
        <f t="shared" si="106"/>
        <v>0</v>
      </c>
      <c r="Z104" s="28">
        <f t="shared" si="107"/>
        <v>0</v>
      </c>
      <c r="AA104" s="28">
        <f t="shared" si="108"/>
        <v>0</v>
      </c>
      <c r="AB104" s="28">
        <f t="shared" si="109"/>
        <v>0</v>
      </c>
      <c r="AC104" s="28">
        <f t="shared" si="110"/>
        <v>0</v>
      </c>
      <c r="AD104" s="28">
        <f t="shared" si="111"/>
        <v>0</v>
      </c>
      <c r="AE104" s="28">
        <f t="shared" si="112"/>
        <v>0</v>
      </c>
      <c r="AF104" s="28">
        <f t="shared" si="113"/>
        <v>0</v>
      </c>
      <c r="AG104" s="28">
        <f t="shared" si="114"/>
        <v>0</v>
      </c>
      <c r="AH104" s="28">
        <f t="shared" si="115"/>
        <v>23561419.939831793</v>
      </c>
      <c r="AI104" s="28">
        <f t="shared" si="116"/>
        <v>1060263.8972924307</v>
      </c>
      <c r="AJ104" s="28">
        <f t="shared" si="117"/>
        <v>1392959.8118889113</v>
      </c>
      <c r="AK104" s="28">
        <f t="shared" si="118"/>
        <v>15000000</v>
      </c>
      <c r="AL104" s="28">
        <f t="shared" si="119"/>
        <v>750000</v>
      </c>
      <c r="AM104" s="28">
        <f t="shared" si="120"/>
        <v>811805.5164625547</v>
      </c>
      <c r="AN104" s="28">
        <f t="shared" si="121"/>
        <v>0</v>
      </c>
      <c r="AO104" s="28">
        <f t="shared" si="122"/>
        <v>0</v>
      </c>
      <c r="AP104" s="28">
        <f t="shared" si="123"/>
        <v>0</v>
      </c>
      <c r="AQ104" s="4">
        <f t="shared" si="124"/>
        <v>38561419.93983179</v>
      </c>
      <c r="AR104" s="24">
        <f t="shared" si="125"/>
        <v>1810263.8972924307</v>
      </c>
      <c r="AS104" s="24">
        <f t="shared" si="126"/>
        <v>2204765.328351466</v>
      </c>
    </row>
    <row r="105" spans="2:45" ht="12.75">
      <c r="B105" s="56">
        <f t="shared" si="88"/>
        <v>576</v>
      </c>
      <c r="C105" s="23">
        <f t="shared" si="127"/>
        <v>576000000</v>
      </c>
      <c r="D105" s="24">
        <f t="shared" si="128"/>
        <v>297011.8851667561</v>
      </c>
      <c r="E105" s="24">
        <f t="shared" si="129"/>
        <v>3725000</v>
      </c>
      <c r="F105" s="25">
        <f t="shared" si="130"/>
        <v>537371516.7211424</v>
      </c>
      <c r="G105" s="70">
        <f t="shared" si="131"/>
        <v>0</v>
      </c>
      <c r="H105" s="6">
        <f t="shared" si="89"/>
        <v>0.05</v>
      </c>
      <c r="I105" s="26">
        <f t="shared" si="90"/>
        <v>-0.14437095526227425</v>
      </c>
      <c r="J105" s="30">
        <f t="shared" si="91"/>
        <v>0.296330048929624</v>
      </c>
      <c r="K105" s="27">
        <f t="shared" si="92"/>
        <v>490000000</v>
      </c>
      <c r="L105" s="28">
        <f t="shared" si="93"/>
        <v>0</v>
      </c>
      <c r="M105" s="28">
        <f t="shared" si="94"/>
        <v>15000000</v>
      </c>
      <c r="N105" s="28">
        <f t="shared" si="95"/>
        <v>525000</v>
      </c>
      <c r="O105" s="28">
        <f t="shared" si="96"/>
        <v>15000000</v>
      </c>
      <c r="P105" s="28">
        <f t="shared" si="97"/>
        <v>600000</v>
      </c>
      <c r="Q105" s="28">
        <f t="shared" si="98"/>
        <v>17371516.72114241</v>
      </c>
      <c r="R105" s="28">
        <f t="shared" si="99"/>
        <v>781718.2524514084</v>
      </c>
      <c r="S105" s="28">
        <f t="shared" si="100"/>
        <v>0</v>
      </c>
      <c r="T105" s="28">
        <f t="shared" si="101"/>
        <v>0</v>
      </c>
      <c r="U105" s="28">
        <f t="shared" si="102"/>
        <v>0</v>
      </c>
      <c r="V105" s="28">
        <f t="shared" si="103"/>
        <v>0</v>
      </c>
      <c r="W105" s="4">
        <f t="shared" si="104"/>
        <v>537371516.7211424</v>
      </c>
      <c r="X105" s="24">
        <f t="shared" si="105"/>
        <v>1906718.2524514084</v>
      </c>
      <c r="Y105" s="27">
        <f t="shared" si="106"/>
        <v>0</v>
      </c>
      <c r="Z105" s="28">
        <f t="shared" si="107"/>
        <v>0</v>
      </c>
      <c r="AA105" s="28">
        <f t="shared" si="108"/>
        <v>0</v>
      </c>
      <c r="AB105" s="28">
        <f t="shared" si="109"/>
        <v>0</v>
      </c>
      <c r="AC105" s="28">
        <f t="shared" si="110"/>
        <v>0</v>
      </c>
      <c r="AD105" s="28">
        <f t="shared" si="111"/>
        <v>0</v>
      </c>
      <c r="AE105" s="28">
        <f t="shared" si="112"/>
        <v>0</v>
      </c>
      <c r="AF105" s="28">
        <f t="shared" si="113"/>
        <v>0</v>
      </c>
      <c r="AG105" s="28">
        <f t="shared" si="114"/>
        <v>0</v>
      </c>
      <c r="AH105" s="28">
        <f t="shared" si="115"/>
        <v>22628483.27885759</v>
      </c>
      <c r="AI105" s="28">
        <f t="shared" si="116"/>
        <v>1018281.7475485915</v>
      </c>
      <c r="AJ105" s="28">
        <f t="shared" si="117"/>
        <v>1337804.2533914393</v>
      </c>
      <c r="AK105" s="28">
        <f t="shared" si="118"/>
        <v>16000000</v>
      </c>
      <c r="AL105" s="28">
        <f t="shared" si="119"/>
        <v>800000</v>
      </c>
      <c r="AM105" s="28">
        <f t="shared" si="120"/>
        <v>865925.884226725</v>
      </c>
      <c r="AN105" s="28">
        <f t="shared" si="121"/>
        <v>0</v>
      </c>
      <c r="AO105" s="28">
        <f t="shared" si="122"/>
        <v>0</v>
      </c>
      <c r="AP105" s="28">
        <f t="shared" si="123"/>
        <v>0</v>
      </c>
      <c r="AQ105" s="4">
        <f t="shared" si="124"/>
        <v>38628483.27885759</v>
      </c>
      <c r="AR105" s="24">
        <f t="shared" si="125"/>
        <v>1818281.7475485913</v>
      </c>
      <c r="AS105" s="24">
        <f t="shared" si="126"/>
        <v>2203730.1376181645</v>
      </c>
    </row>
    <row r="106" spans="2:45" ht="12.75">
      <c r="B106" s="56">
        <f t="shared" si="88"/>
        <v>577</v>
      </c>
      <c r="C106" s="23">
        <f t="shared" si="127"/>
        <v>577000000</v>
      </c>
      <c r="D106" s="24">
        <f t="shared" si="128"/>
        <v>253994.5446896085</v>
      </c>
      <c r="E106" s="24">
        <f t="shared" si="129"/>
        <v>3775000</v>
      </c>
      <c r="F106" s="25">
        <f t="shared" si="130"/>
        <v>538304453.3821167</v>
      </c>
      <c r="G106" s="70">
        <f t="shared" si="131"/>
        <v>0</v>
      </c>
      <c r="H106" s="6">
        <f t="shared" si="89"/>
        <v>0.05</v>
      </c>
      <c r="I106" s="26">
        <f t="shared" si="90"/>
        <v>-0.14437095526227425</v>
      </c>
      <c r="J106" s="30">
        <f t="shared" si="91"/>
        <v>0.296330048929624</v>
      </c>
      <c r="K106" s="27">
        <f t="shared" si="92"/>
        <v>490000000</v>
      </c>
      <c r="L106" s="28">
        <f t="shared" si="93"/>
        <v>0</v>
      </c>
      <c r="M106" s="28">
        <f t="shared" si="94"/>
        <v>15000000</v>
      </c>
      <c r="N106" s="28">
        <f t="shared" si="95"/>
        <v>525000</v>
      </c>
      <c r="O106" s="28">
        <f t="shared" si="96"/>
        <v>15000000</v>
      </c>
      <c r="P106" s="28">
        <f t="shared" si="97"/>
        <v>600000</v>
      </c>
      <c r="Q106" s="28">
        <f t="shared" si="98"/>
        <v>18304453.382116675</v>
      </c>
      <c r="R106" s="28">
        <f t="shared" si="99"/>
        <v>823700.4021952504</v>
      </c>
      <c r="S106" s="28">
        <f t="shared" si="100"/>
        <v>0</v>
      </c>
      <c r="T106" s="28">
        <f t="shared" si="101"/>
        <v>0</v>
      </c>
      <c r="U106" s="28">
        <f t="shared" si="102"/>
        <v>0</v>
      </c>
      <c r="V106" s="28">
        <f t="shared" si="103"/>
        <v>0</v>
      </c>
      <c r="W106" s="4">
        <f t="shared" si="104"/>
        <v>538304453.3821167</v>
      </c>
      <c r="X106" s="24">
        <f t="shared" si="105"/>
        <v>1948700.4021952504</v>
      </c>
      <c r="Y106" s="27">
        <f t="shared" si="106"/>
        <v>0</v>
      </c>
      <c r="Z106" s="28">
        <f t="shared" si="107"/>
        <v>0</v>
      </c>
      <c r="AA106" s="28">
        <f t="shared" si="108"/>
        <v>0</v>
      </c>
      <c r="AB106" s="28">
        <f t="shared" si="109"/>
        <v>0</v>
      </c>
      <c r="AC106" s="28">
        <f t="shared" si="110"/>
        <v>0</v>
      </c>
      <c r="AD106" s="28">
        <f t="shared" si="111"/>
        <v>0</v>
      </c>
      <c r="AE106" s="28">
        <f t="shared" si="112"/>
        <v>0</v>
      </c>
      <c r="AF106" s="28">
        <f t="shared" si="113"/>
        <v>0</v>
      </c>
      <c r="AG106" s="28">
        <f t="shared" si="114"/>
        <v>0</v>
      </c>
      <c r="AH106" s="28">
        <f t="shared" si="115"/>
        <v>21695546.617883325</v>
      </c>
      <c r="AI106" s="28">
        <f t="shared" si="116"/>
        <v>976299.5978047496</v>
      </c>
      <c r="AJ106" s="28">
        <f t="shared" si="117"/>
        <v>1282648.6948939636</v>
      </c>
      <c r="AK106" s="28">
        <f t="shared" si="118"/>
        <v>17000000</v>
      </c>
      <c r="AL106" s="28">
        <f t="shared" si="119"/>
        <v>850000</v>
      </c>
      <c r="AM106" s="28">
        <f t="shared" si="120"/>
        <v>920046.2519908954</v>
      </c>
      <c r="AN106" s="28">
        <f t="shared" si="121"/>
        <v>0</v>
      </c>
      <c r="AO106" s="28">
        <f t="shared" si="122"/>
        <v>0</v>
      </c>
      <c r="AP106" s="28">
        <f t="shared" si="123"/>
        <v>0</v>
      </c>
      <c r="AQ106" s="4">
        <f t="shared" si="124"/>
        <v>38695546.617883325</v>
      </c>
      <c r="AR106" s="24">
        <f t="shared" si="125"/>
        <v>1826299.5978047496</v>
      </c>
      <c r="AS106" s="24">
        <f t="shared" si="126"/>
        <v>2202694.946884859</v>
      </c>
    </row>
    <row r="107" spans="2:45" ht="12.75">
      <c r="B107" s="56">
        <f t="shared" si="88"/>
        <v>578</v>
      </c>
      <c r="C107" s="23">
        <f t="shared" si="127"/>
        <v>578000000</v>
      </c>
      <c r="D107" s="24">
        <f t="shared" si="128"/>
        <v>210977.2042124737</v>
      </c>
      <c r="E107" s="24">
        <f t="shared" si="129"/>
        <v>3825000</v>
      </c>
      <c r="F107" s="25">
        <f t="shared" si="130"/>
        <v>539237390.0430908</v>
      </c>
      <c r="G107" s="70">
        <f t="shared" si="131"/>
        <v>0</v>
      </c>
      <c r="H107" s="6">
        <f t="shared" si="89"/>
        <v>0.05</v>
      </c>
      <c r="I107" s="26">
        <f t="shared" si="90"/>
        <v>-0.14437095526227425</v>
      </c>
      <c r="J107" s="30">
        <f t="shared" si="91"/>
        <v>0.296330048929624</v>
      </c>
      <c r="K107" s="27">
        <f t="shared" si="92"/>
        <v>490000000</v>
      </c>
      <c r="L107" s="28">
        <f t="shared" si="93"/>
        <v>0</v>
      </c>
      <c r="M107" s="28">
        <f t="shared" si="94"/>
        <v>15000000</v>
      </c>
      <c r="N107" s="28">
        <f t="shared" si="95"/>
        <v>525000</v>
      </c>
      <c r="O107" s="28">
        <f t="shared" si="96"/>
        <v>15000000</v>
      </c>
      <c r="P107" s="28">
        <f t="shared" si="97"/>
        <v>600000</v>
      </c>
      <c r="Q107" s="28">
        <f t="shared" si="98"/>
        <v>19237390.04309082</v>
      </c>
      <c r="R107" s="28">
        <f t="shared" si="99"/>
        <v>865682.5519390869</v>
      </c>
      <c r="S107" s="28">
        <f t="shared" si="100"/>
        <v>0</v>
      </c>
      <c r="T107" s="28">
        <f t="shared" si="101"/>
        <v>0</v>
      </c>
      <c r="U107" s="28">
        <f t="shared" si="102"/>
        <v>0</v>
      </c>
      <c r="V107" s="28">
        <f t="shared" si="103"/>
        <v>0</v>
      </c>
      <c r="W107" s="4">
        <f t="shared" si="104"/>
        <v>539237390.0430908</v>
      </c>
      <c r="X107" s="24">
        <f t="shared" si="105"/>
        <v>1990682.551939087</v>
      </c>
      <c r="Y107" s="27">
        <f t="shared" si="106"/>
        <v>0</v>
      </c>
      <c r="Z107" s="28">
        <f t="shared" si="107"/>
        <v>0</v>
      </c>
      <c r="AA107" s="28">
        <f t="shared" si="108"/>
        <v>0</v>
      </c>
      <c r="AB107" s="28">
        <f t="shared" si="109"/>
        <v>0</v>
      </c>
      <c r="AC107" s="28">
        <f t="shared" si="110"/>
        <v>0</v>
      </c>
      <c r="AD107" s="28">
        <f t="shared" si="111"/>
        <v>0</v>
      </c>
      <c r="AE107" s="28">
        <f t="shared" si="112"/>
        <v>0</v>
      </c>
      <c r="AF107" s="28">
        <f t="shared" si="113"/>
        <v>0</v>
      </c>
      <c r="AG107" s="28">
        <f t="shared" si="114"/>
        <v>0</v>
      </c>
      <c r="AH107" s="28">
        <f t="shared" si="115"/>
        <v>20762609.95690918</v>
      </c>
      <c r="AI107" s="28">
        <f t="shared" si="116"/>
        <v>934317.448060913</v>
      </c>
      <c r="AJ107" s="28">
        <f t="shared" si="117"/>
        <v>1227493.1363964952</v>
      </c>
      <c r="AK107" s="28">
        <f t="shared" si="118"/>
        <v>18000000</v>
      </c>
      <c r="AL107" s="28">
        <f t="shared" si="119"/>
        <v>900000</v>
      </c>
      <c r="AM107" s="28">
        <f t="shared" si="120"/>
        <v>974166.6197550657</v>
      </c>
      <c r="AN107" s="28">
        <f t="shared" si="121"/>
        <v>0</v>
      </c>
      <c r="AO107" s="28">
        <f t="shared" si="122"/>
        <v>0</v>
      </c>
      <c r="AP107" s="28">
        <f t="shared" si="123"/>
        <v>0</v>
      </c>
      <c r="AQ107" s="4">
        <f t="shared" si="124"/>
        <v>38762609.95690918</v>
      </c>
      <c r="AR107" s="24">
        <f t="shared" si="125"/>
        <v>1834317.448060913</v>
      </c>
      <c r="AS107" s="24">
        <f t="shared" si="126"/>
        <v>2201659.7561515607</v>
      </c>
    </row>
    <row r="108" spans="2:45" ht="12.75">
      <c r="B108" s="56">
        <f t="shared" si="88"/>
        <v>579</v>
      </c>
      <c r="C108" s="23">
        <f t="shared" si="127"/>
        <v>579000000</v>
      </c>
      <c r="D108" s="24">
        <f t="shared" si="128"/>
        <v>167959.86373533914</v>
      </c>
      <c r="E108" s="24">
        <f t="shared" si="129"/>
        <v>3875000</v>
      </c>
      <c r="F108" s="25">
        <f t="shared" si="130"/>
        <v>540170326.704065</v>
      </c>
      <c r="G108" s="70">
        <f t="shared" si="131"/>
        <v>0</v>
      </c>
      <c r="H108" s="6">
        <f t="shared" si="89"/>
        <v>0.05</v>
      </c>
      <c r="I108" s="26">
        <f t="shared" si="90"/>
        <v>-0.14437095526227425</v>
      </c>
      <c r="J108" s="30">
        <f t="shared" si="91"/>
        <v>0.296330048929624</v>
      </c>
      <c r="K108" s="27">
        <f t="shared" si="92"/>
        <v>490000000</v>
      </c>
      <c r="L108" s="28">
        <f t="shared" si="93"/>
        <v>0</v>
      </c>
      <c r="M108" s="28">
        <f t="shared" si="94"/>
        <v>15000000</v>
      </c>
      <c r="N108" s="28">
        <f t="shared" si="95"/>
        <v>525000</v>
      </c>
      <c r="O108" s="28">
        <f t="shared" si="96"/>
        <v>15000000</v>
      </c>
      <c r="P108" s="28">
        <f t="shared" si="97"/>
        <v>600000</v>
      </c>
      <c r="Q108" s="28">
        <f t="shared" si="98"/>
        <v>20170326.704064965</v>
      </c>
      <c r="R108" s="28">
        <f t="shared" si="99"/>
        <v>907664.7016829234</v>
      </c>
      <c r="S108" s="28">
        <f t="shared" si="100"/>
        <v>0</v>
      </c>
      <c r="T108" s="28">
        <f t="shared" si="101"/>
        <v>0</v>
      </c>
      <c r="U108" s="28">
        <f t="shared" si="102"/>
        <v>0</v>
      </c>
      <c r="V108" s="28">
        <f t="shared" si="103"/>
        <v>0</v>
      </c>
      <c r="W108" s="4">
        <f t="shared" si="104"/>
        <v>540170326.704065</v>
      </c>
      <c r="X108" s="24">
        <f t="shared" si="105"/>
        <v>2032664.7016829234</v>
      </c>
      <c r="Y108" s="27">
        <f t="shared" si="106"/>
        <v>0</v>
      </c>
      <c r="Z108" s="28">
        <f t="shared" si="107"/>
        <v>0</v>
      </c>
      <c r="AA108" s="28">
        <f t="shared" si="108"/>
        <v>0</v>
      </c>
      <c r="AB108" s="28">
        <f t="shared" si="109"/>
        <v>0</v>
      </c>
      <c r="AC108" s="28">
        <f t="shared" si="110"/>
        <v>0</v>
      </c>
      <c r="AD108" s="28">
        <f t="shared" si="111"/>
        <v>0</v>
      </c>
      <c r="AE108" s="28">
        <f t="shared" si="112"/>
        <v>0</v>
      </c>
      <c r="AF108" s="28">
        <f t="shared" si="113"/>
        <v>0</v>
      </c>
      <c r="AG108" s="28">
        <f t="shared" si="114"/>
        <v>0</v>
      </c>
      <c r="AH108" s="28">
        <f t="shared" si="115"/>
        <v>19829673.295935035</v>
      </c>
      <c r="AI108" s="28">
        <f t="shared" si="116"/>
        <v>892335.2983170765</v>
      </c>
      <c r="AJ108" s="28">
        <f t="shared" si="117"/>
        <v>1172337.5778990267</v>
      </c>
      <c r="AK108" s="28">
        <f t="shared" si="118"/>
        <v>19000000</v>
      </c>
      <c r="AL108" s="28">
        <f t="shared" si="119"/>
        <v>950000</v>
      </c>
      <c r="AM108" s="28">
        <f t="shared" si="120"/>
        <v>1028286.9875192359</v>
      </c>
      <c r="AN108" s="28">
        <f t="shared" si="121"/>
        <v>0</v>
      </c>
      <c r="AO108" s="28">
        <f t="shared" si="122"/>
        <v>0</v>
      </c>
      <c r="AP108" s="28">
        <f t="shared" si="123"/>
        <v>0</v>
      </c>
      <c r="AQ108" s="4">
        <f t="shared" si="124"/>
        <v>38829673.295935035</v>
      </c>
      <c r="AR108" s="24">
        <f t="shared" si="125"/>
        <v>1842335.2983170766</v>
      </c>
      <c r="AS108" s="24">
        <f t="shared" si="126"/>
        <v>2200624.5654182625</v>
      </c>
    </row>
    <row r="109" spans="2:45" ht="12.75">
      <c r="B109" s="56">
        <f t="shared" si="88"/>
        <v>580</v>
      </c>
      <c r="C109" s="23">
        <f t="shared" si="127"/>
        <v>580000000</v>
      </c>
      <c r="D109" s="24">
        <f t="shared" si="128"/>
        <v>124942.52325817966</v>
      </c>
      <c r="E109" s="24">
        <f t="shared" si="129"/>
        <v>3925000</v>
      </c>
      <c r="F109" s="25">
        <f t="shared" si="130"/>
        <v>541103263.3650393</v>
      </c>
      <c r="G109" s="70">
        <f t="shared" si="131"/>
        <v>0</v>
      </c>
      <c r="H109" s="6">
        <f t="shared" si="89"/>
        <v>0.05</v>
      </c>
      <c r="I109" s="26">
        <f t="shared" si="90"/>
        <v>-0.14437095526227425</v>
      </c>
      <c r="J109" s="30">
        <f t="shared" si="91"/>
        <v>0.296330048929624</v>
      </c>
      <c r="K109" s="27">
        <f t="shared" si="92"/>
        <v>490000000</v>
      </c>
      <c r="L109" s="28">
        <f t="shared" si="93"/>
        <v>0</v>
      </c>
      <c r="M109" s="28">
        <f t="shared" si="94"/>
        <v>15000000</v>
      </c>
      <c r="N109" s="28">
        <f t="shared" si="95"/>
        <v>525000</v>
      </c>
      <c r="O109" s="28">
        <f t="shared" si="96"/>
        <v>15000000</v>
      </c>
      <c r="P109" s="28">
        <f t="shared" si="97"/>
        <v>600000</v>
      </c>
      <c r="Q109" s="28">
        <f t="shared" si="98"/>
        <v>21103263.36503935</v>
      </c>
      <c r="R109" s="28">
        <f t="shared" si="99"/>
        <v>949646.8514267707</v>
      </c>
      <c r="S109" s="28">
        <f t="shared" si="100"/>
        <v>0</v>
      </c>
      <c r="T109" s="28">
        <f t="shared" si="101"/>
        <v>0</v>
      </c>
      <c r="U109" s="28">
        <f t="shared" si="102"/>
        <v>0</v>
      </c>
      <c r="V109" s="28">
        <f t="shared" si="103"/>
        <v>0</v>
      </c>
      <c r="W109" s="4">
        <f t="shared" si="104"/>
        <v>541103263.3650393</v>
      </c>
      <c r="X109" s="24">
        <f t="shared" si="105"/>
        <v>2074646.8514267707</v>
      </c>
      <c r="Y109" s="27">
        <f t="shared" si="106"/>
        <v>0</v>
      </c>
      <c r="Z109" s="28">
        <f t="shared" si="107"/>
        <v>0</v>
      </c>
      <c r="AA109" s="28">
        <f t="shared" si="108"/>
        <v>0</v>
      </c>
      <c r="AB109" s="28">
        <f t="shared" si="109"/>
        <v>0</v>
      </c>
      <c r="AC109" s="28">
        <f t="shared" si="110"/>
        <v>0</v>
      </c>
      <c r="AD109" s="28">
        <f t="shared" si="111"/>
        <v>0</v>
      </c>
      <c r="AE109" s="28">
        <f t="shared" si="112"/>
        <v>0</v>
      </c>
      <c r="AF109" s="28">
        <f t="shared" si="113"/>
        <v>0</v>
      </c>
      <c r="AG109" s="28">
        <f t="shared" si="114"/>
        <v>0</v>
      </c>
      <c r="AH109" s="28">
        <f t="shared" si="115"/>
        <v>18896736.63496065</v>
      </c>
      <c r="AI109" s="28">
        <f t="shared" si="116"/>
        <v>850353.1485732293</v>
      </c>
      <c r="AJ109" s="28">
        <f t="shared" si="117"/>
        <v>1117182.019401544</v>
      </c>
      <c r="AK109" s="28">
        <f t="shared" si="118"/>
        <v>20000000</v>
      </c>
      <c r="AL109" s="28">
        <f t="shared" si="119"/>
        <v>1000000</v>
      </c>
      <c r="AM109" s="28">
        <f t="shared" si="120"/>
        <v>1082407.3552834063</v>
      </c>
      <c r="AN109" s="28">
        <f t="shared" si="121"/>
        <v>0</v>
      </c>
      <c r="AO109" s="28">
        <f t="shared" si="122"/>
        <v>0</v>
      </c>
      <c r="AP109" s="28">
        <f t="shared" si="123"/>
        <v>0</v>
      </c>
      <c r="AQ109" s="4">
        <f t="shared" si="124"/>
        <v>38896736.63496065</v>
      </c>
      <c r="AR109" s="24">
        <f t="shared" si="125"/>
        <v>1850353.1485732293</v>
      </c>
      <c r="AS109" s="24">
        <f t="shared" si="126"/>
        <v>2199589.3746849503</v>
      </c>
    </row>
    <row r="110" spans="2:45" ht="12.75">
      <c r="B110" s="56">
        <f t="shared" si="88"/>
        <v>581</v>
      </c>
      <c r="C110" s="23">
        <f t="shared" si="127"/>
        <v>581000000</v>
      </c>
      <c r="D110" s="24">
        <f t="shared" si="128"/>
        <v>81925.18278104486</v>
      </c>
      <c r="E110" s="24">
        <f t="shared" si="129"/>
        <v>3975000</v>
      </c>
      <c r="F110" s="25">
        <f t="shared" si="130"/>
        <v>542036200.0260135</v>
      </c>
      <c r="G110" s="70">
        <f t="shared" si="131"/>
        <v>0</v>
      </c>
      <c r="H110" s="6">
        <f t="shared" si="89"/>
        <v>0.05</v>
      </c>
      <c r="I110" s="26">
        <f t="shared" si="90"/>
        <v>-0.14437095526227425</v>
      </c>
      <c r="J110" s="30">
        <f t="shared" si="91"/>
        <v>0.296330048929624</v>
      </c>
      <c r="K110" s="27">
        <f t="shared" si="92"/>
        <v>490000000</v>
      </c>
      <c r="L110" s="28">
        <f t="shared" si="93"/>
        <v>0</v>
      </c>
      <c r="M110" s="28">
        <f t="shared" si="94"/>
        <v>15000000</v>
      </c>
      <c r="N110" s="28">
        <f t="shared" si="95"/>
        <v>525000</v>
      </c>
      <c r="O110" s="28">
        <f t="shared" si="96"/>
        <v>15000000</v>
      </c>
      <c r="P110" s="28">
        <f t="shared" si="97"/>
        <v>600000</v>
      </c>
      <c r="Q110" s="28">
        <f t="shared" si="98"/>
        <v>22036200.026013494</v>
      </c>
      <c r="R110" s="28">
        <f t="shared" si="99"/>
        <v>991629.0011706072</v>
      </c>
      <c r="S110" s="28">
        <f t="shared" si="100"/>
        <v>0</v>
      </c>
      <c r="T110" s="28">
        <f t="shared" si="101"/>
        <v>0</v>
      </c>
      <c r="U110" s="28">
        <f t="shared" si="102"/>
        <v>0</v>
      </c>
      <c r="V110" s="28">
        <f t="shared" si="103"/>
        <v>0</v>
      </c>
      <c r="W110" s="4">
        <f t="shared" si="104"/>
        <v>542036200.0260135</v>
      </c>
      <c r="X110" s="24">
        <f t="shared" si="105"/>
        <v>2116629.0011706073</v>
      </c>
      <c r="Y110" s="27">
        <f t="shared" si="106"/>
        <v>0</v>
      </c>
      <c r="Z110" s="28">
        <f t="shared" si="107"/>
        <v>0</v>
      </c>
      <c r="AA110" s="28">
        <f t="shared" si="108"/>
        <v>0</v>
      </c>
      <c r="AB110" s="28">
        <f t="shared" si="109"/>
        <v>0</v>
      </c>
      <c r="AC110" s="28">
        <f t="shared" si="110"/>
        <v>0</v>
      </c>
      <c r="AD110" s="28">
        <f t="shared" si="111"/>
        <v>0</v>
      </c>
      <c r="AE110" s="28">
        <f t="shared" si="112"/>
        <v>0</v>
      </c>
      <c r="AF110" s="28">
        <f t="shared" si="113"/>
        <v>0</v>
      </c>
      <c r="AG110" s="28">
        <f t="shared" si="114"/>
        <v>0</v>
      </c>
      <c r="AH110" s="28">
        <f t="shared" si="115"/>
        <v>17963799.973986506</v>
      </c>
      <c r="AI110" s="28">
        <f t="shared" si="116"/>
        <v>808370.9988293927</v>
      </c>
      <c r="AJ110" s="28">
        <f t="shared" si="117"/>
        <v>1062026.4609040755</v>
      </c>
      <c r="AK110" s="28">
        <f t="shared" si="118"/>
        <v>21000000</v>
      </c>
      <c r="AL110" s="28">
        <f t="shared" si="119"/>
        <v>1050000</v>
      </c>
      <c r="AM110" s="28">
        <f t="shared" si="120"/>
        <v>1136527.7230475766</v>
      </c>
      <c r="AN110" s="28">
        <f t="shared" si="121"/>
        <v>0</v>
      </c>
      <c r="AO110" s="28">
        <f t="shared" si="122"/>
        <v>0</v>
      </c>
      <c r="AP110" s="28">
        <f t="shared" si="123"/>
        <v>0</v>
      </c>
      <c r="AQ110" s="4">
        <f t="shared" si="124"/>
        <v>38963799.97398651</v>
      </c>
      <c r="AR110" s="24">
        <f t="shared" si="125"/>
        <v>1858370.9988293927</v>
      </c>
      <c r="AS110" s="24">
        <f t="shared" si="126"/>
        <v>2198554.183951652</v>
      </c>
    </row>
    <row r="111" spans="2:45" ht="12.75">
      <c r="B111" s="56">
        <f t="shared" si="88"/>
        <v>582</v>
      </c>
      <c r="C111" s="23">
        <f t="shared" si="127"/>
        <v>582000000</v>
      </c>
      <c r="D111" s="24">
        <f t="shared" si="128"/>
        <v>38907.842303897254</v>
      </c>
      <c r="E111" s="24">
        <f t="shared" si="129"/>
        <v>4025000</v>
      </c>
      <c r="F111" s="25">
        <f t="shared" si="130"/>
        <v>542969136.6869878</v>
      </c>
      <c r="G111" s="70">
        <f t="shared" si="131"/>
        <v>0</v>
      </c>
      <c r="H111" s="6">
        <f t="shared" si="89"/>
        <v>0.05</v>
      </c>
      <c r="I111" s="26">
        <f t="shared" si="90"/>
        <v>-0.14437095526227425</v>
      </c>
      <c r="J111" s="30">
        <f t="shared" si="91"/>
        <v>0.296330048929624</v>
      </c>
      <c r="K111" s="27">
        <f t="shared" si="92"/>
        <v>490000000</v>
      </c>
      <c r="L111" s="28">
        <f t="shared" si="93"/>
        <v>0</v>
      </c>
      <c r="M111" s="28">
        <f t="shared" si="94"/>
        <v>15000000</v>
      </c>
      <c r="N111" s="28">
        <f t="shared" si="95"/>
        <v>525000</v>
      </c>
      <c r="O111" s="28">
        <f t="shared" si="96"/>
        <v>15000000</v>
      </c>
      <c r="P111" s="28">
        <f t="shared" si="97"/>
        <v>600000</v>
      </c>
      <c r="Q111" s="28">
        <f t="shared" si="98"/>
        <v>22969136.686987758</v>
      </c>
      <c r="R111" s="28">
        <f t="shared" si="99"/>
        <v>1033611.150914449</v>
      </c>
      <c r="S111" s="28">
        <f t="shared" si="100"/>
        <v>0</v>
      </c>
      <c r="T111" s="28">
        <f t="shared" si="101"/>
        <v>0</v>
      </c>
      <c r="U111" s="28">
        <f t="shared" si="102"/>
        <v>0</v>
      </c>
      <c r="V111" s="28">
        <f t="shared" si="103"/>
        <v>0</v>
      </c>
      <c r="W111" s="4">
        <f t="shared" si="104"/>
        <v>542969136.6869878</v>
      </c>
      <c r="X111" s="24">
        <f t="shared" si="105"/>
        <v>2158611.1509144492</v>
      </c>
      <c r="Y111" s="27">
        <f t="shared" si="106"/>
        <v>0</v>
      </c>
      <c r="Z111" s="28">
        <f t="shared" si="107"/>
        <v>0</v>
      </c>
      <c r="AA111" s="28">
        <f t="shared" si="108"/>
        <v>0</v>
      </c>
      <c r="AB111" s="28">
        <f t="shared" si="109"/>
        <v>0</v>
      </c>
      <c r="AC111" s="28">
        <f t="shared" si="110"/>
        <v>0</v>
      </c>
      <c r="AD111" s="28">
        <f t="shared" si="111"/>
        <v>0</v>
      </c>
      <c r="AE111" s="28">
        <f t="shared" si="112"/>
        <v>0</v>
      </c>
      <c r="AF111" s="28">
        <f t="shared" si="113"/>
        <v>0</v>
      </c>
      <c r="AG111" s="28">
        <f t="shared" si="114"/>
        <v>0</v>
      </c>
      <c r="AH111" s="28">
        <f t="shared" si="115"/>
        <v>17030863.313012242</v>
      </c>
      <c r="AI111" s="28">
        <f t="shared" si="116"/>
        <v>766388.8490855509</v>
      </c>
      <c r="AJ111" s="28">
        <f t="shared" si="117"/>
        <v>1006870.9024065998</v>
      </c>
      <c r="AK111" s="28">
        <f t="shared" si="118"/>
        <v>22000000</v>
      </c>
      <c r="AL111" s="28">
        <f t="shared" si="119"/>
        <v>1100000</v>
      </c>
      <c r="AM111" s="28">
        <f t="shared" si="120"/>
        <v>1190648.090811747</v>
      </c>
      <c r="AN111" s="28">
        <f t="shared" si="121"/>
        <v>0</v>
      </c>
      <c r="AO111" s="28">
        <f t="shared" si="122"/>
        <v>0</v>
      </c>
      <c r="AP111" s="28">
        <f t="shared" si="123"/>
        <v>0</v>
      </c>
      <c r="AQ111" s="4">
        <f t="shared" si="124"/>
        <v>39030863.31301224</v>
      </c>
      <c r="AR111" s="24">
        <f t="shared" si="125"/>
        <v>1866388.8490855508</v>
      </c>
      <c r="AS111" s="24">
        <f t="shared" si="126"/>
        <v>2197518.9932183465</v>
      </c>
    </row>
    <row r="112" spans="2:45" ht="12.75">
      <c r="B112" s="56">
        <f t="shared" si="88"/>
        <v>583</v>
      </c>
      <c r="C112" s="23">
        <f t="shared" si="127"/>
        <v>583000000</v>
      </c>
      <c r="D112" s="24">
        <f t="shared" si="128"/>
        <v>-4109.498173236847</v>
      </c>
      <c r="E112" s="24">
        <f t="shared" si="129"/>
        <v>4075000</v>
      </c>
      <c r="F112" s="25">
        <f t="shared" si="130"/>
        <v>543902073.3479619</v>
      </c>
      <c r="G112" s="70">
        <f t="shared" si="131"/>
        <v>0</v>
      </c>
      <c r="H112" s="6">
        <f t="shared" si="89"/>
        <v>0.05</v>
      </c>
      <c r="I112" s="26">
        <f t="shared" si="90"/>
        <v>-0.14437095526227425</v>
      </c>
      <c r="J112" s="30">
        <f t="shared" si="91"/>
        <v>0.296330048929624</v>
      </c>
      <c r="K112" s="27">
        <f t="shared" si="92"/>
        <v>490000000</v>
      </c>
      <c r="L112" s="28">
        <f t="shared" si="93"/>
        <v>0</v>
      </c>
      <c r="M112" s="28">
        <f t="shared" si="94"/>
        <v>15000000</v>
      </c>
      <c r="N112" s="28">
        <f t="shared" si="95"/>
        <v>525000</v>
      </c>
      <c r="O112" s="28">
        <f t="shared" si="96"/>
        <v>15000000</v>
      </c>
      <c r="P112" s="28">
        <f t="shared" si="97"/>
        <v>600000</v>
      </c>
      <c r="Q112" s="28">
        <f t="shared" si="98"/>
        <v>23902073.347961903</v>
      </c>
      <c r="R112" s="28">
        <f t="shared" si="99"/>
        <v>1075593.3006582856</v>
      </c>
      <c r="S112" s="28">
        <f t="shared" si="100"/>
        <v>0</v>
      </c>
      <c r="T112" s="28">
        <f t="shared" si="101"/>
        <v>0</v>
      </c>
      <c r="U112" s="28">
        <f t="shared" si="102"/>
        <v>0</v>
      </c>
      <c r="V112" s="28">
        <f t="shared" si="103"/>
        <v>0</v>
      </c>
      <c r="W112" s="4">
        <f t="shared" si="104"/>
        <v>543902073.3479619</v>
      </c>
      <c r="X112" s="24">
        <f t="shared" si="105"/>
        <v>2200593.3006582856</v>
      </c>
      <c r="Y112" s="27">
        <f t="shared" si="106"/>
        <v>0</v>
      </c>
      <c r="Z112" s="28">
        <f t="shared" si="107"/>
        <v>0</v>
      </c>
      <c r="AA112" s="28">
        <f t="shared" si="108"/>
        <v>0</v>
      </c>
      <c r="AB112" s="28">
        <f t="shared" si="109"/>
        <v>0</v>
      </c>
      <c r="AC112" s="28">
        <f t="shared" si="110"/>
        <v>0</v>
      </c>
      <c r="AD112" s="28">
        <f t="shared" si="111"/>
        <v>0</v>
      </c>
      <c r="AE112" s="28">
        <f t="shared" si="112"/>
        <v>0</v>
      </c>
      <c r="AF112" s="28">
        <f t="shared" si="113"/>
        <v>0</v>
      </c>
      <c r="AG112" s="28">
        <f t="shared" si="114"/>
        <v>0</v>
      </c>
      <c r="AH112" s="28">
        <f t="shared" si="115"/>
        <v>16097926.652038097</v>
      </c>
      <c r="AI112" s="28">
        <f t="shared" si="116"/>
        <v>724406.6993417144</v>
      </c>
      <c r="AJ112" s="28">
        <f t="shared" si="117"/>
        <v>951715.3439091314</v>
      </c>
      <c r="AK112" s="28">
        <f t="shared" si="118"/>
        <v>23000000</v>
      </c>
      <c r="AL112" s="28">
        <f t="shared" si="119"/>
        <v>1150000</v>
      </c>
      <c r="AM112" s="28">
        <f t="shared" si="120"/>
        <v>1244768.4585759172</v>
      </c>
      <c r="AN112" s="28">
        <f t="shared" si="121"/>
        <v>0</v>
      </c>
      <c r="AO112" s="28">
        <f t="shared" si="122"/>
        <v>0</v>
      </c>
      <c r="AP112" s="28">
        <f t="shared" si="123"/>
        <v>0</v>
      </c>
      <c r="AQ112" s="4">
        <f t="shared" si="124"/>
        <v>39097926.6520381</v>
      </c>
      <c r="AR112" s="24">
        <f t="shared" si="125"/>
        <v>1874406.6993417144</v>
      </c>
      <c r="AS112" s="24">
        <f t="shared" si="126"/>
        <v>2196483.802485049</v>
      </c>
    </row>
    <row r="113" spans="2:45" ht="12.75">
      <c r="B113" s="56">
        <f t="shared" si="88"/>
        <v>584</v>
      </c>
      <c r="C113" s="23">
        <f t="shared" si="127"/>
        <v>584000000</v>
      </c>
      <c r="D113" s="24">
        <f t="shared" si="128"/>
        <v>-47126.83865038445</v>
      </c>
      <c r="E113" s="24">
        <f t="shared" si="129"/>
        <v>4125000</v>
      </c>
      <c r="F113" s="25">
        <f t="shared" si="130"/>
        <v>544835010.0089362</v>
      </c>
      <c r="G113" s="70">
        <f t="shared" si="131"/>
        <v>0</v>
      </c>
      <c r="H113" s="6">
        <f t="shared" si="89"/>
        <v>0.05</v>
      </c>
      <c r="I113" s="26">
        <f t="shared" si="90"/>
        <v>-0.14437095526227425</v>
      </c>
      <c r="J113" s="30">
        <f t="shared" si="91"/>
        <v>0.296330048929624</v>
      </c>
      <c r="K113" s="27">
        <f t="shared" si="92"/>
        <v>490000000</v>
      </c>
      <c r="L113" s="28">
        <f t="shared" si="93"/>
        <v>0</v>
      </c>
      <c r="M113" s="28">
        <f t="shared" si="94"/>
        <v>15000000</v>
      </c>
      <c r="N113" s="28">
        <f t="shared" si="95"/>
        <v>525000</v>
      </c>
      <c r="O113" s="28">
        <f t="shared" si="96"/>
        <v>15000000</v>
      </c>
      <c r="P113" s="28">
        <f t="shared" si="97"/>
        <v>600000</v>
      </c>
      <c r="Q113" s="28">
        <f t="shared" si="98"/>
        <v>24835010.008936167</v>
      </c>
      <c r="R113" s="28">
        <f t="shared" si="99"/>
        <v>1117575.4504021276</v>
      </c>
      <c r="S113" s="28">
        <f t="shared" si="100"/>
        <v>0</v>
      </c>
      <c r="T113" s="28">
        <f t="shared" si="101"/>
        <v>0</v>
      </c>
      <c r="U113" s="28">
        <f t="shared" si="102"/>
        <v>0</v>
      </c>
      <c r="V113" s="28">
        <f t="shared" si="103"/>
        <v>0</v>
      </c>
      <c r="W113" s="4">
        <f t="shared" si="104"/>
        <v>544835010.0089362</v>
      </c>
      <c r="X113" s="24">
        <f t="shared" si="105"/>
        <v>2242575.4504021276</v>
      </c>
      <c r="Y113" s="27">
        <f t="shared" si="106"/>
        <v>0</v>
      </c>
      <c r="Z113" s="28">
        <f t="shared" si="107"/>
        <v>0</v>
      </c>
      <c r="AA113" s="28">
        <f t="shared" si="108"/>
        <v>0</v>
      </c>
      <c r="AB113" s="28">
        <f t="shared" si="109"/>
        <v>0</v>
      </c>
      <c r="AC113" s="28">
        <f t="shared" si="110"/>
        <v>0</v>
      </c>
      <c r="AD113" s="28">
        <f t="shared" si="111"/>
        <v>0</v>
      </c>
      <c r="AE113" s="28">
        <f t="shared" si="112"/>
        <v>0</v>
      </c>
      <c r="AF113" s="28">
        <f t="shared" si="113"/>
        <v>0</v>
      </c>
      <c r="AG113" s="28">
        <f t="shared" si="114"/>
        <v>0</v>
      </c>
      <c r="AH113" s="28">
        <f t="shared" si="115"/>
        <v>15164989.991063833</v>
      </c>
      <c r="AI113" s="28">
        <f t="shared" si="116"/>
        <v>682424.5495978724</v>
      </c>
      <c r="AJ113" s="28">
        <f t="shared" si="117"/>
        <v>896559.7854116558</v>
      </c>
      <c r="AK113" s="28">
        <f t="shared" si="118"/>
        <v>24000000</v>
      </c>
      <c r="AL113" s="28">
        <f t="shared" si="119"/>
        <v>1200000</v>
      </c>
      <c r="AM113" s="28">
        <f t="shared" si="120"/>
        <v>1298888.8263400875</v>
      </c>
      <c r="AN113" s="28">
        <f t="shared" si="121"/>
        <v>0</v>
      </c>
      <c r="AO113" s="28">
        <f t="shared" si="122"/>
        <v>0</v>
      </c>
      <c r="AP113" s="28">
        <f t="shared" si="123"/>
        <v>0</v>
      </c>
      <c r="AQ113" s="4">
        <f t="shared" si="124"/>
        <v>39164989.99106383</v>
      </c>
      <c r="AR113" s="24">
        <f t="shared" si="125"/>
        <v>1882424.5495978724</v>
      </c>
      <c r="AS113" s="24">
        <f t="shared" si="126"/>
        <v>2195448.611751743</v>
      </c>
    </row>
    <row r="114" spans="2:45" ht="12.75">
      <c r="B114" s="56">
        <f t="shared" si="88"/>
        <v>585</v>
      </c>
      <c r="C114" s="23">
        <f t="shared" si="127"/>
        <v>585000000</v>
      </c>
      <c r="D114" s="24">
        <f t="shared" si="128"/>
        <v>-90144.17912751902</v>
      </c>
      <c r="E114" s="24">
        <f t="shared" si="129"/>
        <v>4175000</v>
      </c>
      <c r="F114" s="25">
        <f t="shared" si="130"/>
        <v>545767946.6699103</v>
      </c>
      <c r="G114" s="70">
        <f t="shared" si="131"/>
        <v>0</v>
      </c>
      <c r="H114" s="6">
        <f t="shared" si="89"/>
        <v>0.05</v>
      </c>
      <c r="I114" s="26">
        <f t="shared" si="90"/>
        <v>-0.14437095526227425</v>
      </c>
      <c r="J114" s="30">
        <f t="shared" si="91"/>
        <v>0.296330048929624</v>
      </c>
      <c r="K114" s="27">
        <f t="shared" si="92"/>
        <v>490000000</v>
      </c>
      <c r="L114" s="28">
        <f t="shared" si="93"/>
        <v>0</v>
      </c>
      <c r="M114" s="28">
        <f t="shared" si="94"/>
        <v>15000000</v>
      </c>
      <c r="N114" s="28">
        <f t="shared" si="95"/>
        <v>525000</v>
      </c>
      <c r="O114" s="28">
        <f t="shared" si="96"/>
        <v>15000000</v>
      </c>
      <c r="P114" s="28">
        <f t="shared" si="97"/>
        <v>600000</v>
      </c>
      <c r="Q114" s="28">
        <f t="shared" si="98"/>
        <v>25767946.66991031</v>
      </c>
      <c r="R114" s="28">
        <f t="shared" si="99"/>
        <v>1159557.600145964</v>
      </c>
      <c r="S114" s="28">
        <f t="shared" si="100"/>
        <v>0</v>
      </c>
      <c r="T114" s="28">
        <f t="shared" si="101"/>
        <v>0</v>
      </c>
      <c r="U114" s="28">
        <f t="shared" si="102"/>
        <v>0</v>
      </c>
      <c r="V114" s="28">
        <f t="shared" si="103"/>
        <v>0</v>
      </c>
      <c r="W114" s="4">
        <f t="shared" si="104"/>
        <v>545767946.6699103</v>
      </c>
      <c r="X114" s="24">
        <f t="shared" si="105"/>
        <v>2284557.600145964</v>
      </c>
      <c r="Y114" s="27">
        <f t="shared" si="106"/>
        <v>0</v>
      </c>
      <c r="Z114" s="28">
        <f t="shared" si="107"/>
        <v>0</v>
      </c>
      <c r="AA114" s="28">
        <f t="shared" si="108"/>
        <v>0</v>
      </c>
      <c r="AB114" s="28">
        <f t="shared" si="109"/>
        <v>0</v>
      </c>
      <c r="AC114" s="28">
        <f t="shared" si="110"/>
        <v>0</v>
      </c>
      <c r="AD114" s="28">
        <f t="shared" si="111"/>
        <v>0</v>
      </c>
      <c r="AE114" s="28">
        <f t="shared" si="112"/>
        <v>0</v>
      </c>
      <c r="AF114" s="28">
        <f t="shared" si="113"/>
        <v>0</v>
      </c>
      <c r="AG114" s="28">
        <f t="shared" si="114"/>
        <v>0</v>
      </c>
      <c r="AH114" s="28">
        <f t="shared" si="115"/>
        <v>14232053.330089688</v>
      </c>
      <c r="AI114" s="28">
        <f t="shared" si="116"/>
        <v>640442.3998540359</v>
      </c>
      <c r="AJ114" s="28">
        <f t="shared" si="117"/>
        <v>841404.2269141872</v>
      </c>
      <c r="AK114" s="28">
        <f t="shared" si="118"/>
        <v>25000000</v>
      </c>
      <c r="AL114" s="28">
        <f t="shared" si="119"/>
        <v>1250000</v>
      </c>
      <c r="AM114" s="28">
        <f t="shared" si="120"/>
        <v>1353009.1941042577</v>
      </c>
      <c r="AN114" s="28">
        <f t="shared" si="121"/>
        <v>0</v>
      </c>
      <c r="AO114" s="28">
        <f t="shared" si="122"/>
        <v>0</v>
      </c>
      <c r="AP114" s="28">
        <f t="shared" si="123"/>
        <v>0</v>
      </c>
      <c r="AQ114" s="4">
        <f t="shared" si="124"/>
        <v>39232053.33008969</v>
      </c>
      <c r="AR114" s="24">
        <f t="shared" si="125"/>
        <v>1890442.399854036</v>
      </c>
      <c r="AS114" s="24">
        <f t="shared" si="126"/>
        <v>2194413.421018445</v>
      </c>
    </row>
    <row r="115" spans="2:45" ht="12.75">
      <c r="B115" s="56">
        <f aca="true" t="shared" si="132" ref="B115:B146">C115/1000000</f>
        <v>586</v>
      </c>
      <c r="C115" s="23">
        <f t="shared" si="127"/>
        <v>586000000</v>
      </c>
      <c r="D115" s="24">
        <f t="shared" si="128"/>
        <v>-133161.51960466616</v>
      </c>
      <c r="E115" s="24">
        <f t="shared" si="129"/>
        <v>4225000</v>
      </c>
      <c r="F115" s="25">
        <f t="shared" si="130"/>
        <v>546700883.3308846</v>
      </c>
      <c r="G115" s="70">
        <f t="shared" si="131"/>
        <v>0</v>
      </c>
      <c r="H115" s="6">
        <f aca="true" t="shared" si="133" ref="H115:H146">IF(C115&lt;$D$5,$F$4,IF(C115&lt;$D$6,$F$5,IF(C115&lt;$D$7,$F$6,IF(C115&lt;$D$8,$F$7,IF(C115&lt;$D$9,$F$8,$F$9)))))</f>
        <v>0.05</v>
      </c>
      <c r="I115" s="26">
        <f aca="true" t="shared" si="134" ref="I115:I146">-H115/$H$4</f>
        <v>-0.14437095526227425</v>
      </c>
      <c r="J115" s="30">
        <f aca="true" t="shared" si="135" ref="J115:J146">$H$4-H115</f>
        <v>0.296330048929624</v>
      </c>
      <c r="K115" s="27">
        <f aca="true" t="shared" si="136" ref="K115:K146">IF(F115&gt;$E$4,$E$4,F115)</f>
        <v>490000000</v>
      </c>
      <c r="L115" s="28">
        <f aca="true" t="shared" si="137" ref="L115:L146">K115*$F$4</f>
        <v>0</v>
      </c>
      <c r="M115" s="28">
        <f aca="true" t="shared" si="138" ref="M115:M146">IF(F115&lt;$D$5,0,IF(F115&gt;$E$5,($E$5-$E$4),((F115-$E$4))))</f>
        <v>15000000</v>
      </c>
      <c r="N115" s="28">
        <f aca="true" t="shared" si="139" ref="N115:N146">M115*$F$5</f>
        <v>525000</v>
      </c>
      <c r="O115" s="28">
        <f aca="true" t="shared" si="140" ref="O115:O146">IF(F115&lt;$D$6,0,IF(F115&gt;$E$6,($E$6-$E$5),((F115-$E$5))))</f>
        <v>15000000</v>
      </c>
      <c r="P115" s="28">
        <f aca="true" t="shared" si="141" ref="P115:P146">O115*$F$6</f>
        <v>600000</v>
      </c>
      <c r="Q115" s="28">
        <f aca="true" t="shared" si="142" ref="Q115:Q146">IF(F115&lt;$D$7,0,IF(F115&gt;$E$7,($E$7-$E$6),((F115-$E$6))))</f>
        <v>26700883.330884576</v>
      </c>
      <c r="R115" s="28">
        <f aca="true" t="shared" si="143" ref="R115:R146">Q115*$F$7</f>
        <v>1201539.749889806</v>
      </c>
      <c r="S115" s="28">
        <f aca="true" t="shared" si="144" ref="S115:S146">IF(F115&lt;$D$8,0,IF(F115&gt;$E$8,($E$8-$E$7),((F115-$E$7))))</f>
        <v>0</v>
      </c>
      <c r="T115" s="28">
        <f aca="true" t="shared" si="145" ref="T115:T146">S115*$F$8</f>
        <v>0</v>
      </c>
      <c r="U115" s="28">
        <f aca="true" t="shared" si="146" ref="U115:U146">IF(F115&lt;$D$9,0,IF(F115&gt;$E$9,($E$9-$E$8),((F115-$E$8))))</f>
        <v>0</v>
      </c>
      <c r="V115" s="28">
        <f aca="true" t="shared" si="147" ref="V115:V146">U115*$F$9</f>
        <v>0</v>
      </c>
      <c r="W115" s="4">
        <f aca="true" t="shared" si="148" ref="W115:W146">K115+M115+O115+Q115+S115+U115</f>
        <v>546700883.3308846</v>
      </c>
      <c r="X115" s="24">
        <f aca="true" t="shared" si="149" ref="X115:X146">L115+N115+P115+R115+T115+V115</f>
        <v>2326539.749889806</v>
      </c>
      <c r="Y115" s="27">
        <f aca="true" t="shared" si="150" ref="Y115:Y146">(IF(C115&gt;$E$4,$E$4,C115))-K115</f>
        <v>0</v>
      </c>
      <c r="Z115" s="28">
        <f aca="true" t="shared" si="151" ref="Z115:Z146">Y115*$F$4</f>
        <v>0</v>
      </c>
      <c r="AA115" s="28">
        <f aca="true" t="shared" si="152" ref="AA115:AA146">Y115*$N$4</f>
        <v>0</v>
      </c>
      <c r="AB115" s="28">
        <f aca="true" t="shared" si="153" ref="AB115:AB146">(IF(C115&lt;$D$5,0,IF(C115&gt;$E$5,($E$5-$E$4),((C115-$E$4)))))-M115</f>
        <v>0</v>
      </c>
      <c r="AC115" s="28">
        <f aca="true" t="shared" si="154" ref="AC115:AC146">AB115*$F$5</f>
        <v>0</v>
      </c>
      <c r="AD115" s="28">
        <f aca="true" t="shared" si="155" ref="AD115:AD146">AB115*$N$5</f>
        <v>0</v>
      </c>
      <c r="AE115" s="28">
        <f aca="true" t="shared" si="156" ref="AE115:AE146">(IF(C115&lt;$D$6,0,IF(C115&gt;$E$6,($E$6-$E$5),((C115-$E$5)))))-O115</f>
        <v>0</v>
      </c>
      <c r="AF115" s="28">
        <f aca="true" t="shared" si="157" ref="AF115:AF146">AE115*$F$6</f>
        <v>0</v>
      </c>
      <c r="AG115" s="28">
        <f aca="true" t="shared" si="158" ref="AG115:AG146">AE115*$N$6</f>
        <v>0</v>
      </c>
      <c r="AH115" s="28">
        <f aca="true" t="shared" si="159" ref="AH115:AH146">(IF(C115&lt;$D$7,0,IF(C115&gt;$E$7,($E$7-$E$6),((C115-$E$6)))))-Q115</f>
        <v>13299116.669115424</v>
      </c>
      <c r="AI115" s="28">
        <f aca="true" t="shared" si="160" ref="AI115:AI146">AH115*$F$7</f>
        <v>598460.2501101941</v>
      </c>
      <c r="AJ115" s="28">
        <f aca="true" t="shared" si="161" ref="AJ115:AJ146">AH115*$N$7</f>
        <v>786248.6684167116</v>
      </c>
      <c r="AK115" s="28">
        <f aca="true" t="shared" si="162" ref="AK115:AK146">(IF(C115&lt;$D$8,0,IF(C115&gt;$E$8,($E$8-$E$7),((C115-$E$7)))))-S115</f>
        <v>26000000</v>
      </c>
      <c r="AL115" s="28">
        <f aca="true" t="shared" si="163" ref="AL115:AL146">AK115*$F$8</f>
        <v>1300000</v>
      </c>
      <c r="AM115" s="28">
        <f aca="true" t="shared" si="164" ref="AM115:AM146">AK115*$N$8</f>
        <v>1407129.561868428</v>
      </c>
      <c r="AN115" s="28">
        <f aca="true" t="shared" si="165" ref="AN115:AN146">(IF(C115&lt;$D$9,0,IF(C115&gt;$E$9,($E$9-$E$8),((C115-$E$8)))))-U115</f>
        <v>0</v>
      </c>
      <c r="AO115" s="28">
        <f aca="true" t="shared" si="166" ref="AO115:AO146">AN115*$F$9</f>
        <v>0</v>
      </c>
      <c r="AP115" s="28">
        <f aca="true" t="shared" si="167" ref="AP115:AP146">AN115*$N$9</f>
        <v>0</v>
      </c>
      <c r="AQ115" s="4">
        <f aca="true" t="shared" si="168" ref="AQ115:AQ146">Y115+AB115+AE115+AH115+AK115+AN115</f>
        <v>39299116.669115424</v>
      </c>
      <c r="AR115" s="24">
        <f aca="true" t="shared" si="169" ref="AR115:AR146">Z115+AC115+AF115+AI115+AL115+AO115</f>
        <v>1898460.250110194</v>
      </c>
      <c r="AS115" s="24">
        <f aca="true" t="shared" si="170" ref="AS115:AS146">AA115+AD115+AG115+AJ115+AM115+AP115</f>
        <v>2193378.2302851398</v>
      </c>
    </row>
    <row r="116" spans="2:45" ht="12.75">
      <c r="B116" s="56">
        <f t="shared" si="132"/>
        <v>587</v>
      </c>
      <c r="C116" s="23">
        <f aca="true" t="shared" si="171" ref="C116:C147">C115+1000000</f>
        <v>587000000</v>
      </c>
      <c r="D116" s="24">
        <f t="shared" si="128"/>
        <v>-176178.86008180073</v>
      </c>
      <c r="E116" s="24">
        <f t="shared" si="129"/>
        <v>4275000</v>
      </c>
      <c r="F116" s="25">
        <f t="shared" si="130"/>
        <v>547633819.9918587</v>
      </c>
      <c r="G116" s="70">
        <f t="shared" si="131"/>
        <v>0</v>
      </c>
      <c r="H116" s="6">
        <f t="shared" si="133"/>
        <v>0.05</v>
      </c>
      <c r="I116" s="26">
        <f t="shared" si="134"/>
        <v>-0.14437095526227425</v>
      </c>
      <c r="J116" s="30">
        <f t="shared" si="135"/>
        <v>0.296330048929624</v>
      </c>
      <c r="K116" s="27">
        <f t="shared" si="136"/>
        <v>490000000</v>
      </c>
      <c r="L116" s="28">
        <f t="shared" si="137"/>
        <v>0</v>
      </c>
      <c r="M116" s="28">
        <f t="shared" si="138"/>
        <v>15000000</v>
      </c>
      <c r="N116" s="28">
        <f t="shared" si="139"/>
        <v>525000</v>
      </c>
      <c r="O116" s="28">
        <f t="shared" si="140"/>
        <v>15000000</v>
      </c>
      <c r="P116" s="28">
        <f t="shared" si="141"/>
        <v>600000</v>
      </c>
      <c r="Q116" s="28">
        <f t="shared" si="142"/>
        <v>27633819.99185872</v>
      </c>
      <c r="R116" s="28">
        <f t="shared" si="143"/>
        <v>1243521.8996336423</v>
      </c>
      <c r="S116" s="28">
        <f t="shared" si="144"/>
        <v>0</v>
      </c>
      <c r="T116" s="28">
        <f t="shared" si="145"/>
        <v>0</v>
      </c>
      <c r="U116" s="28">
        <f t="shared" si="146"/>
        <v>0</v>
      </c>
      <c r="V116" s="28">
        <f t="shared" si="147"/>
        <v>0</v>
      </c>
      <c r="W116" s="4">
        <f t="shared" si="148"/>
        <v>547633819.9918587</v>
      </c>
      <c r="X116" s="24">
        <f t="shared" si="149"/>
        <v>2368521.8996336423</v>
      </c>
      <c r="Y116" s="27">
        <f t="shared" si="150"/>
        <v>0</v>
      </c>
      <c r="Z116" s="28">
        <f t="shared" si="151"/>
        <v>0</v>
      </c>
      <c r="AA116" s="28">
        <f t="shared" si="152"/>
        <v>0</v>
      </c>
      <c r="AB116" s="28">
        <f t="shared" si="153"/>
        <v>0</v>
      </c>
      <c r="AC116" s="28">
        <f t="shared" si="154"/>
        <v>0</v>
      </c>
      <c r="AD116" s="28">
        <f t="shared" si="155"/>
        <v>0</v>
      </c>
      <c r="AE116" s="28">
        <f t="shared" si="156"/>
        <v>0</v>
      </c>
      <c r="AF116" s="28">
        <f t="shared" si="157"/>
        <v>0</v>
      </c>
      <c r="AG116" s="28">
        <f t="shared" si="158"/>
        <v>0</v>
      </c>
      <c r="AH116" s="28">
        <f t="shared" si="159"/>
        <v>12366180.00814128</v>
      </c>
      <c r="AI116" s="28">
        <f t="shared" si="160"/>
        <v>556478.1003663576</v>
      </c>
      <c r="AJ116" s="28">
        <f t="shared" si="161"/>
        <v>731093.1099192431</v>
      </c>
      <c r="AK116" s="28">
        <f t="shared" si="162"/>
        <v>27000000</v>
      </c>
      <c r="AL116" s="28">
        <f t="shared" si="163"/>
        <v>1350000</v>
      </c>
      <c r="AM116" s="28">
        <f t="shared" si="164"/>
        <v>1461249.9296325985</v>
      </c>
      <c r="AN116" s="28">
        <f t="shared" si="165"/>
        <v>0</v>
      </c>
      <c r="AO116" s="28">
        <f t="shared" si="166"/>
        <v>0</v>
      </c>
      <c r="AP116" s="28">
        <f t="shared" si="167"/>
        <v>0</v>
      </c>
      <c r="AQ116" s="4">
        <f t="shared" si="168"/>
        <v>39366180.00814128</v>
      </c>
      <c r="AR116" s="24">
        <f t="shared" si="169"/>
        <v>1906478.1003663577</v>
      </c>
      <c r="AS116" s="24">
        <f t="shared" si="170"/>
        <v>2192343.0395518416</v>
      </c>
    </row>
    <row r="117" spans="2:45" ht="12.75">
      <c r="B117" s="56">
        <f t="shared" si="132"/>
        <v>588</v>
      </c>
      <c r="C117" s="23">
        <f t="shared" si="171"/>
        <v>588000000</v>
      </c>
      <c r="D117" s="24">
        <f t="shared" si="128"/>
        <v>-219196.2005589353</v>
      </c>
      <c r="E117" s="24">
        <f t="shared" si="129"/>
        <v>4325000</v>
      </c>
      <c r="F117" s="25">
        <f t="shared" si="130"/>
        <v>548566756.6528329</v>
      </c>
      <c r="G117" s="70">
        <f t="shared" si="131"/>
        <v>0</v>
      </c>
      <c r="H117" s="6">
        <f t="shared" si="133"/>
        <v>0.05</v>
      </c>
      <c r="I117" s="26">
        <f t="shared" si="134"/>
        <v>-0.14437095526227425</v>
      </c>
      <c r="J117" s="30">
        <f t="shared" si="135"/>
        <v>0.296330048929624</v>
      </c>
      <c r="K117" s="27">
        <f t="shared" si="136"/>
        <v>490000000</v>
      </c>
      <c r="L117" s="28">
        <f t="shared" si="137"/>
        <v>0</v>
      </c>
      <c r="M117" s="28">
        <f t="shared" si="138"/>
        <v>15000000</v>
      </c>
      <c r="N117" s="28">
        <f t="shared" si="139"/>
        <v>525000</v>
      </c>
      <c r="O117" s="28">
        <f t="shared" si="140"/>
        <v>15000000</v>
      </c>
      <c r="P117" s="28">
        <f t="shared" si="141"/>
        <v>600000</v>
      </c>
      <c r="Q117" s="28">
        <f t="shared" si="142"/>
        <v>28566756.652832866</v>
      </c>
      <c r="R117" s="28">
        <f t="shared" si="143"/>
        <v>1285504.049377479</v>
      </c>
      <c r="S117" s="28">
        <f t="shared" si="144"/>
        <v>0</v>
      </c>
      <c r="T117" s="28">
        <f t="shared" si="145"/>
        <v>0</v>
      </c>
      <c r="U117" s="28">
        <f t="shared" si="146"/>
        <v>0</v>
      </c>
      <c r="V117" s="28">
        <f t="shared" si="147"/>
        <v>0</v>
      </c>
      <c r="W117" s="4">
        <f t="shared" si="148"/>
        <v>548566756.6528329</v>
      </c>
      <c r="X117" s="24">
        <f t="shared" si="149"/>
        <v>2410504.0493774787</v>
      </c>
      <c r="Y117" s="27">
        <f t="shared" si="150"/>
        <v>0</v>
      </c>
      <c r="Z117" s="28">
        <f t="shared" si="151"/>
        <v>0</v>
      </c>
      <c r="AA117" s="28">
        <f t="shared" si="152"/>
        <v>0</v>
      </c>
      <c r="AB117" s="28">
        <f t="shared" si="153"/>
        <v>0</v>
      </c>
      <c r="AC117" s="28">
        <f t="shared" si="154"/>
        <v>0</v>
      </c>
      <c r="AD117" s="28">
        <f t="shared" si="155"/>
        <v>0</v>
      </c>
      <c r="AE117" s="28">
        <f t="shared" si="156"/>
        <v>0</v>
      </c>
      <c r="AF117" s="28">
        <f t="shared" si="157"/>
        <v>0</v>
      </c>
      <c r="AG117" s="28">
        <f t="shared" si="158"/>
        <v>0</v>
      </c>
      <c r="AH117" s="28">
        <f t="shared" si="159"/>
        <v>11433243.347167134</v>
      </c>
      <c r="AI117" s="28">
        <f t="shared" si="160"/>
        <v>514495.95062252105</v>
      </c>
      <c r="AJ117" s="28">
        <f t="shared" si="161"/>
        <v>675937.5514217746</v>
      </c>
      <c r="AK117" s="28">
        <f t="shared" si="162"/>
        <v>28000000</v>
      </c>
      <c r="AL117" s="28">
        <f t="shared" si="163"/>
        <v>1400000</v>
      </c>
      <c r="AM117" s="28">
        <f t="shared" si="164"/>
        <v>1515370.2973967688</v>
      </c>
      <c r="AN117" s="28">
        <f t="shared" si="165"/>
        <v>0</v>
      </c>
      <c r="AO117" s="28">
        <f t="shared" si="166"/>
        <v>0</v>
      </c>
      <c r="AP117" s="28">
        <f t="shared" si="167"/>
        <v>0</v>
      </c>
      <c r="AQ117" s="4">
        <f t="shared" si="168"/>
        <v>39433243.347167134</v>
      </c>
      <c r="AR117" s="24">
        <f t="shared" si="169"/>
        <v>1914495.950622521</v>
      </c>
      <c r="AS117" s="24">
        <f t="shared" si="170"/>
        <v>2191307.8488185434</v>
      </c>
    </row>
    <row r="118" spans="2:45" ht="12.75">
      <c r="B118" s="56">
        <f t="shared" si="132"/>
        <v>589</v>
      </c>
      <c r="C118" s="23">
        <f t="shared" si="171"/>
        <v>589000000</v>
      </c>
      <c r="D118" s="24">
        <f t="shared" si="128"/>
        <v>-262213.54103608243</v>
      </c>
      <c r="E118" s="24">
        <f t="shared" si="129"/>
        <v>4375000</v>
      </c>
      <c r="F118" s="25">
        <f t="shared" si="130"/>
        <v>549499693.3138071</v>
      </c>
      <c r="G118" s="70">
        <f t="shared" si="131"/>
        <v>0</v>
      </c>
      <c r="H118" s="6">
        <f t="shared" si="133"/>
        <v>0.05</v>
      </c>
      <c r="I118" s="26">
        <f t="shared" si="134"/>
        <v>-0.14437095526227425</v>
      </c>
      <c r="J118" s="30">
        <f t="shared" si="135"/>
        <v>0.296330048929624</v>
      </c>
      <c r="K118" s="27">
        <f t="shared" si="136"/>
        <v>490000000</v>
      </c>
      <c r="L118" s="28">
        <f t="shared" si="137"/>
        <v>0</v>
      </c>
      <c r="M118" s="28">
        <f t="shared" si="138"/>
        <v>15000000</v>
      </c>
      <c r="N118" s="28">
        <f t="shared" si="139"/>
        <v>525000</v>
      </c>
      <c r="O118" s="28">
        <f t="shared" si="140"/>
        <v>15000000</v>
      </c>
      <c r="P118" s="28">
        <f t="shared" si="141"/>
        <v>600000</v>
      </c>
      <c r="Q118" s="28">
        <f t="shared" si="142"/>
        <v>29499693.31380713</v>
      </c>
      <c r="R118" s="28">
        <f t="shared" si="143"/>
        <v>1327486.1991213209</v>
      </c>
      <c r="S118" s="28">
        <f t="shared" si="144"/>
        <v>0</v>
      </c>
      <c r="T118" s="28">
        <f t="shared" si="145"/>
        <v>0</v>
      </c>
      <c r="U118" s="28">
        <f t="shared" si="146"/>
        <v>0</v>
      </c>
      <c r="V118" s="28">
        <f t="shared" si="147"/>
        <v>0</v>
      </c>
      <c r="W118" s="4">
        <f t="shared" si="148"/>
        <v>549499693.3138071</v>
      </c>
      <c r="X118" s="24">
        <f t="shared" si="149"/>
        <v>2452486.1991213206</v>
      </c>
      <c r="Y118" s="27">
        <f t="shared" si="150"/>
        <v>0</v>
      </c>
      <c r="Z118" s="28">
        <f t="shared" si="151"/>
        <v>0</v>
      </c>
      <c r="AA118" s="28">
        <f t="shared" si="152"/>
        <v>0</v>
      </c>
      <c r="AB118" s="28">
        <f t="shared" si="153"/>
        <v>0</v>
      </c>
      <c r="AC118" s="28">
        <f t="shared" si="154"/>
        <v>0</v>
      </c>
      <c r="AD118" s="28">
        <f t="shared" si="155"/>
        <v>0</v>
      </c>
      <c r="AE118" s="28">
        <f t="shared" si="156"/>
        <v>0</v>
      </c>
      <c r="AF118" s="28">
        <f t="shared" si="157"/>
        <v>0</v>
      </c>
      <c r="AG118" s="28">
        <f t="shared" si="158"/>
        <v>0</v>
      </c>
      <c r="AH118" s="28">
        <f t="shared" si="159"/>
        <v>10500306.68619287</v>
      </c>
      <c r="AI118" s="28">
        <f t="shared" si="160"/>
        <v>472513.80087867915</v>
      </c>
      <c r="AJ118" s="28">
        <f t="shared" si="161"/>
        <v>620781.992924299</v>
      </c>
      <c r="AK118" s="28">
        <f t="shared" si="162"/>
        <v>29000000</v>
      </c>
      <c r="AL118" s="28">
        <f t="shared" si="163"/>
        <v>1450000</v>
      </c>
      <c r="AM118" s="28">
        <f t="shared" si="164"/>
        <v>1569490.665160939</v>
      </c>
      <c r="AN118" s="28">
        <f t="shared" si="165"/>
        <v>0</v>
      </c>
      <c r="AO118" s="28">
        <f t="shared" si="166"/>
        <v>0</v>
      </c>
      <c r="AP118" s="28">
        <f t="shared" si="167"/>
        <v>0</v>
      </c>
      <c r="AQ118" s="4">
        <f t="shared" si="168"/>
        <v>39500306.68619287</v>
      </c>
      <c r="AR118" s="24">
        <f t="shared" si="169"/>
        <v>1922513.8008786791</v>
      </c>
      <c r="AS118" s="24">
        <f t="shared" si="170"/>
        <v>2190272.658085238</v>
      </c>
    </row>
    <row r="119" spans="2:45" ht="12.75">
      <c r="B119" s="56">
        <f t="shared" si="132"/>
        <v>590</v>
      </c>
      <c r="C119" s="23">
        <f t="shared" si="171"/>
        <v>590000000</v>
      </c>
      <c r="D119" s="24">
        <f t="shared" si="128"/>
        <v>-305230.881513217</v>
      </c>
      <c r="E119" s="24">
        <f t="shared" si="129"/>
        <v>4425000</v>
      </c>
      <c r="F119" s="25">
        <f t="shared" si="130"/>
        <v>550432629.9747813</v>
      </c>
      <c r="G119" s="70">
        <f t="shared" si="131"/>
        <v>0</v>
      </c>
      <c r="H119" s="6">
        <f t="shared" si="133"/>
        <v>0.05</v>
      </c>
      <c r="I119" s="26">
        <f t="shared" si="134"/>
        <v>-0.14437095526227425</v>
      </c>
      <c r="J119" s="30">
        <f t="shared" si="135"/>
        <v>0.296330048929624</v>
      </c>
      <c r="K119" s="27">
        <f t="shared" si="136"/>
        <v>490000000</v>
      </c>
      <c r="L119" s="28">
        <f t="shared" si="137"/>
        <v>0</v>
      </c>
      <c r="M119" s="28">
        <f t="shared" si="138"/>
        <v>15000000</v>
      </c>
      <c r="N119" s="28">
        <f t="shared" si="139"/>
        <v>525000</v>
      </c>
      <c r="O119" s="28">
        <f t="shared" si="140"/>
        <v>15000000</v>
      </c>
      <c r="P119" s="28">
        <f t="shared" si="141"/>
        <v>600000</v>
      </c>
      <c r="Q119" s="28">
        <f t="shared" si="142"/>
        <v>30432629.974781275</v>
      </c>
      <c r="R119" s="28">
        <f t="shared" si="143"/>
        <v>1369468.3488651572</v>
      </c>
      <c r="S119" s="28">
        <f t="shared" si="144"/>
        <v>0</v>
      </c>
      <c r="T119" s="28">
        <f t="shared" si="145"/>
        <v>0</v>
      </c>
      <c r="U119" s="28">
        <f t="shared" si="146"/>
        <v>0</v>
      </c>
      <c r="V119" s="28">
        <f t="shared" si="147"/>
        <v>0</v>
      </c>
      <c r="W119" s="4">
        <f t="shared" si="148"/>
        <v>550432629.9747813</v>
      </c>
      <c r="X119" s="24">
        <f t="shared" si="149"/>
        <v>2494468.348865157</v>
      </c>
      <c r="Y119" s="27">
        <f t="shared" si="150"/>
        <v>0</v>
      </c>
      <c r="Z119" s="28">
        <f t="shared" si="151"/>
        <v>0</v>
      </c>
      <c r="AA119" s="28">
        <f t="shared" si="152"/>
        <v>0</v>
      </c>
      <c r="AB119" s="28">
        <f t="shared" si="153"/>
        <v>0</v>
      </c>
      <c r="AC119" s="28">
        <f t="shared" si="154"/>
        <v>0</v>
      </c>
      <c r="AD119" s="28">
        <f t="shared" si="155"/>
        <v>0</v>
      </c>
      <c r="AE119" s="28">
        <f t="shared" si="156"/>
        <v>0</v>
      </c>
      <c r="AF119" s="28">
        <f t="shared" si="157"/>
        <v>0</v>
      </c>
      <c r="AG119" s="28">
        <f t="shared" si="158"/>
        <v>0</v>
      </c>
      <c r="AH119" s="28">
        <f t="shared" si="159"/>
        <v>9567370.025218725</v>
      </c>
      <c r="AI119" s="28">
        <f t="shared" si="160"/>
        <v>430531.6511348426</v>
      </c>
      <c r="AJ119" s="28">
        <f t="shared" si="161"/>
        <v>565626.4344268305</v>
      </c>
      <c r="AK119" s="28">
        <f t="shared" si="162"/>
        <v>30000000</v>
      </c>
      <c r="AL119" s="28">
        <f t="shared" si="163"/>
        <v>1500000</v>
      </c>
      <c r="AM119" s="28">
        <f t="shared" si="164"/>
        <v>1623611.0329251094</v>
      </c>
      <c r="AN119" s="28">
        <f t="shared" si="165"/>
        <v>0</v>
      </c>
      <c r="AO119" s="28">
        <f t="shared" si="166"/>
        <v>0</v>
      </c>
      <c r="AP119" s="28">
        <f t="shared" si="167"/>
        <v>0</v>
      </c>
      <c r="AQ119" s="4">
        <f t="shared" si="168"/>
        <v>39567370.025218725</v>
      </c>
      <c r="AR119" s="24">
        <f t="shared" si="169"/>
        <v>1930531.6511348425</v>
      </c>
      <c r="AS119" s="24">
        <f t="shared" si="170"/>
        <v>2189237.46735194</v>
      </c>
    </row>
    <row r="120" spans="2:45" ht="12.75">
      <c r="B120" s="56">
        <f t="shared" si="132"/>
        <v>591</v>
      </c>
      <c r="C120" s="23">
        <f t="shared" si="171"/>
        <v>591000000</v>
      </c>
      <c r="D120" s="24">
        <f t="shared" si="128"/>
        <v>-348248.2219903646</v>
      </c>
      <c r="E120" s="24">
        <f t="shared" si="129"/>
        <v>4475000</v>
      </c>
      <c r="F120" s="25">
        <f t="shared" si="130"/>
        <v>551365566.6357555</v>
      </c>
      <c r="G120" s="70">
        <f t="shared" si="131"/>
        <v>0</v>
      </c>
      <c r="H120" s="6">
        <f t="shared" si="133"/>
        <v>0.05</v>
      </c>
      <c r="I120" s="26">
        <f t="shared" si="134"/>
        <v>-0.14437095526227425</v>
      </c>
      <c r="J120" s="30">
        <f t="shared" si="135"/>
        <v>0.296330048929624</v>
      </c>
      <c r="K120" s="27">
        <f t="shared" si="136"/>
        <v>490000000</v>
      </c>
      <c r="L120" s="28">
        <f t="shared" si="137"/>
        <v>0</v>
      </c>
      <c r="M120" s="28">
        <f t="shared" si="138"/>
        <v>15000000</v>
      </c>
      <c r="N120" s="28">
        <f t="shared" si="139"/>
        <v>525000</v>
      </c>
      <c r="O120" s="28">
        <f t="shared" si="140"/>
        <v>15000000</v>
      </c>
      <c r="P120" s="28">
        <f t="shared" si="141"/>
        <v>600000</v>
      </c>
      <c r="Q120" s="28">
        <f t="shared" si="142"/>
        <v>31365566.63575554</v>
      </c>
      <c r="R120" s="28">
        <f t="shared" si="143"/>
        <v>1411450.4986089992</v>
      </c>
      <c r="S120" s="28">
        <f t="shared" si="144"/>
        <v>0</v>
      </c>
      <c r="T120" s="28">
        <f t="shared" si="145"/>
        <v>0</v>
      </c>
      <c r="U120" s="28">
        <f t="shared" si="146"/>
        <v>0</v>
      </c>
      <c r="V120" s="28">
        <f t="shared" si="147"/>
        <v>0</v>
      </c>
      <c r="W120" s="4">
        <f t="shared" si="148"/>
        <v>551365566.6357555</v>
      </c>
      <c r="X120" s="24">
        <f t="shared" si="149"/>
        <v>2536450.498608999</v>
      </c>
      <c r="Y120" s="27">
        <f t="shared" si="150"/>
        <v>0</v>
      </c>
      <c r="Z120" s="28">
        <f t="shared" si="151"/>
        <v>0</v>
      </c>
      <c r="AA120" s="28">
        <f t="shared" si="152"/>
        <v>0</v>
      </c>
      <c r="AB120" s="28">
        <f t="shared" si="153"/>
        <v>0</v>
      </c>
      <c r="AC120" s="28">
        <f t="shared" si="154"/>
        <v>0</v>
      </c>
      <c r="AD120" s="28">
        <f t="shared" si="155"/>
        <v>0</v>
      </c>
      <c r="AE120" s="28">
        <f t="shared" si="156"/>
        <v>0</v>
      </c>
      <c r="AF120" s="28">
        <f t="shared" si="157"/>
        <v>0</v>
      </c>
      <c r="AG120" s="28">
        <f t="shared" si="158"/>
        <v>0</v>
      </c>
      <c r="AH120" s="28">
        <f t="shared" si="159"/>
        <v>8634433.364244461</v>
      </c>
      <c r="AI120" s="28">
        <f t="shared" si="160"/>
        <v>388549.50139100075</v>
      </c>
      <c r="AJ120" s="28">
        <f t="shared" si="161"/>
        <v>510470.8759293549</v>
      </c>
      <c r="AK120" s="28">
        <f t="shared" si="162"/>
        <v>31000000</v>
      </c>
      <c r="AL120" s="28">
        <f t="shared" si="163"/>
        <v>1550000</v>
      </c>
      <c r="AM120" s="28">
        <f t="shared" si="164"/>
        <v>1677731.4006892797</v>
      </c>
      <c r="AN120" s="28">
        <f t="shared" si="165"/>
        <v>0</v>
      </c>
      <c r="AO120" s="28">
        <f t="shared" si="166"/>
        <v>0</v>
      </c>
      <c r="AP120" s="28">
        <f t="shared" si="167"/>
        <v>0</v>
      </c>
      <c r="AQ120" s="4">
        <f t="shared" si="168"/>
        <v>39634433.36424446</v>
      </c>
      <c r="AR120" s="24">
        <f t="shared" si="169"/>
        <v>1938549.5013910008</v>
      </c>
      <c r="AS120" s="24">
        <f t="shared" si="170"/>
        <v>2188202.2766186344</v>
      </c>
    </row>
    <row r="121" spans="2:45" ht="12.75">
      <c r="B121" s="56">
        <f t="shared" si="132"/>
        <v>592</v>
      </c>
      <c r="C121" s="23">
        <f t="shared" si="171"/>
        <v>592000000</v>
      </c>
      <c r="D121" s="24">
        <f t="shared" si="128"/>
        <v>-391265.56246749964</v>
      </c>
      <c r="E121" s="24">
        <f t="shared" si="129"/>
        <v>4525000</v>
      </c>
      <c r="F121" s="25">
        <f t="shared" si="130"/>
        <v>552298503.2967297</v>
      </c>
      <c r="G121" s="70">
        <f t="shared" si="131"/>
        <v>0</v>
      </c>
      <c r="H121" s="6">
        <f t="shared" si="133"/>
        <v>0.05</v>
      </c>
      <c r="I121" s="26">
        <f t="shared" si="134"/>
        <v>-0.14437095526227425</v>
      </c>
      <c r="J121" s="30">
        <f t="shared" si="135"/>
        <v>0.296330048929624</v>
      </c>
      <c r="K121" s="27">
        <f t="shared" si="136"/>
        <v>490000000</v>
      </c>
      <c r="L121" s="28">
        <f t="shared" si="137"/>
        <v>0</v>
      </c>
      <c r="M121" s="28">
        <f t="shared" si="138"/>
        <v>15000000</v>
      </c>
      <c r="N121" s="28">
        <f t="shared" si="139"/>
        <v>525000</v>
      </c>
      <c r="O121" s="28">
        <f t="shared" si="140"/>
        <v>15000000</v>
      </c>
      <c r="P121" s="28">
        <f t="shared" si="141"/>
        <v>600000</v>
      </c>
      <c r="Q121" s="28">
        <f t="shared" si="142"/>
        <v>32298503.296729684</v>
      </c>
      <c r="R121" s="28">
        <f t="shared" si="143"/>
        <v>1453432.6483528358</v>
      </c>
      <c r="S121" s="28">
        <f t="shared" si="144"/>
        <v>0</v>
      </c>
      <c r="T121" s="28">
        <f t="shared" si="145"/>
        <v>0</v>
      </c>
      <c r="U121" s="28">
        <f t="shared" si="146"/>
        <v>0</v>
      </c>
      <c r="V121" s="28">
        <f t="shared" si="147"/>
        <v>0</v>
      </c>
      <c r="W121" s="4">
        <f t="shared" si="148"/>
        <v>552298503.2967297</v>
      </c>
      <c r="X121" s="24">
        <f t="shared" si="149"/>
        <v>2578432.648352836</v>
      </c>
      <c r="Y121" s="27">
        <f t="shared" si="150"/>
        <v>0</v>
      </c>
      <c r="Z121" s="28">
        <f t="shared" si="151"/>
        <v>0</v>
      </c>
      <c r="AA121" s="28">
        <f t="shared" si="152"/>
        <v>0</v>
      </c>
      <c r="AB121" s="28">
        <f t="shared" si="153"/>
        <v>0</v>
      </c>
      <c r="AC121" s="28">
        <f t="shared" si="154"/>
        <v>0</v>
      </c>
      <c r="AD121" s="28">
        <f t="shared" si="155"/>
        <v>0</v>
      </c>
      <c r="AE121" s="28">
        <f t="shared" si="156"/>
        <v>0</v>
      </c>
      <c r="AF121" s="28">
        <f t="shared" si="157"/>
        <v>0</v>
      </c>
      <c r="AG121" s="28">
        <f t="shared" si="158"/>
        <v>0</v>
      </c>
      <c r="AH121" s="28">
        <f t="shared" si="159"/>
        <v>7701496.703270316</v>
      </c>
      <c r="AI121" s="28">
        <f t="shared" si="160"/>
        <v>346567.3516471642</v>
      </c>
      <c r="AJ121" s="28">
        <f t="shared" si="161"/>
        <v>455315.3174318864</v>
      </c>
      <c r="AK121" s="28">
        <f t="shared" si="162"/>
        <v>32000000</v>
      </c>
      <c r="AL121" s="28">
        <f t="shared" si="163"/>
        <v>1600000</v>
      </c>
      <c r="AM121" s="28">
        <f t="shared" si="164"/>
        <v>1731851.76845345</v>
      </c>
      <c r="AN121" s="28">
        <f t="shared" si="165"/>
        <v>0</v>
      </c>
      <c r="AO121" s="28">
        <f t="shared" si="166"/>
        <v>0</v>
      </c>
      <c r="AP121" s="28">
        <f t="shared" si="167"/>
        <v>0</v>
      </c>
      <c r="AQ121" s="4">
        <f t="shared" si="168"/>
        <v>39701496.703270316</v>
      </c>
      <c r="AR121" s="24">
        <f t="shared" si="169"/>
        <v>1946567.3516471642</v>
      </c>
      <c r="AS121" s="24">
        <f t="shared" si="170"/>
        <v>2187167.085885336</v>
      </c>
    </row>
    <row r="122" spans="2:45" ht="12.75">
      <c r="B122" s="56">
        <f t="shared" si="132"/>
        <v>593</v>
      </c>
      <c r="C122" s="23">
        <f t="shared" si="171"/>
        <v>593000000</v>
      </c>
      <c r="D122" s="24">
        <f t="shared" si="128"/>
        <v>-434282.9029446463</v>
      </c>
      <c r="E122" s="24">
        <f t="shared" si="129"/>
        <v>4575000</v>
      </c>
      <c r="F122" s="25">
        <f t="shared" si="130"/>
        <v>553231439.957704</v>
      </c>
      <c r="G122" s="70">
        <f t="shared" si="131"/>
        <v>0</v>
      </c>
      <c r="H122" s="6">
        <f t="shared" si="133"/>
        <v>0.05</v>
      </c>
      <c r="I122" s="26">
        <f t="shared" si="134"/>
        <v>-0.14437095526227425</v>
      </c>
      <c r="J122" s="30">
        <f t="shared" si="135"/>
        <v>0.296330048929624</v>
      </c>
      <c r="K122" s="27">
        <f t="shared" si="136"/>
        <v>490000000</v>
      </c>
      <c r="L122" s="28">
        <f t="shared" si="137"/>
        <v>0</v>
      </c>
      <c r="M122" s="28">
        <f t="shared" si="138"/>
        <v>15000000</v>
      </c>
      <c r="N122" s="28">
        <f t="shared" si="139"/>
        <v>525000</v>
      </c>
      <c r="O122" s="28">
        <f t="shared" si="140"/>
        <v>15000000</v>
      </c>
      <c r="P122" s="28">
        <f t="shared" si="141"/>
        <v>600000</v>
      </c>
      <c r="Q122" s="28">
        <f t="shared" si="142"/>
        <v>33231439.957703948</v>
      </c>
      <c r="R122" s="28">
        <f t="shared" si="143"/>
        <v>1495414.7980966775</v>
      </c>
      <c r="S122" s="28">
        <f t="shared" si="144"/>
        <v>0</v>
      </c>
      <c r="T122" s="28">
        <f t="shared" si="145"/>
        <v>0</v>
      </c>
      <c r="U122" s="28">
        <f t="shared" si="146"/>
        <v>0</v>
      </c>
      <c r="V122" s="28">
        <f t="shared" si="147"/>
        <v>0</v>
      </c>
      <c r="W122" s="4">
        <f t="shared" si="148"/>
        <v>553231439.957704</v>
      </c>
      <c r="X122" s="24">
        <f t="shared" si="149"/>
        <v>2620414.7980966773</v>
      </c>
      <c r="Y122" s="27">
        <f t="shared" si="150"/>
        <v>0</v>
      </c>
      <c r="Z122" s="28">
        <f t="shared" si="151"/>
        <v>0</v>
      </c>
      <c r="AA122" s="28">
        <f t="shared" si="152"/>
        <v>0</v>
      </c>
      <c r="AB122" s="28">
        <f t="shared" si="153"/>
        <v>0</v>
      </c>
      <c r="AC122" s="28">
        <f t="shared" si="154"/>
        <v>0</v>
      </c>
      <c r="AD122" s="28">
        <f t="shared" si="155"/>
        <v>0</v>
      </c>
      <c r="AE122" s="28">
        <f t="shared" si="156"/>
        <v>0</v>
      </c>
      <c r="AF122" s="28">
        <f t="shared" si="157"/>
        <v>0</v>
      </c>
      <c r="AG122" s="28">
        <f t="shared" si="158"/>
        <v>0</v>
      </c>
      <c r="AH122" s="28">
        <f t="shared" si="159"/>
        <v>6768560.042296052</v>
      </c>
      <c r="AI122" s="28">
        <f t="shared" si="160"/>
        <v>304585.2019033223</v>
      </c>
      <c r="AJ122" s="28">
        <f t="shared" si="161"/>
        <v>400159.7589344108</v>
      </c>
      <c r="AK122" s="28">
        <f t="shared" si="162"/>
        <v>33000000</v>
      </c>
      <c r="AL122" s="28">
        <f t="shared" si="163"/>
        <v>1650000</v>
      </c>
      <c r="AM122" s="28">
        <f t="shared" si="164"/>
        <v>1785972.1362176202</v>
      </c>
      <c r="AN122" s="28">
        <f t="shared" si="165"/>
        <v>0</v>
      </c>
      <c r="AO122" s="28">
        <f t="shared" si="166"/>
        <v>0</v>
      </c>
      <c r="AP122" s="28">
        <f t="shared" si="167"/>
        <v>0</v>
      </c>
      <c r="AQ122" s="4">
        <f t="shared" si="168"/>
        <v>39768560.04229605</v>
      </c>
      <c r="AR122" s="24">
        <f t="shared" si="169"/>
        <v>1954585.2019033222</v>
      </c>
      <c r="AS122" s="24">
        <f t="shared" si="170"/>
        <v>2186131.895152031</v>
      </c>
    </row>
    <row r="123" spans="2:45" ht="12.75">
      <c r="B123" s="56">
        <f t="shared" si="132"/>
        <v>594</v>
      </c>
      <c r="C123" s="23">
        <f t="shared" si="171"/>
        <v>594000000</v>
      </c>
      <c r="D123" s="24">
        <f t="shared" si="128"/>
        <v>-477300.24342179345</v>
      </c>
      <c r="E123" s="24">
        <f t="shared" si="129"/>
        <v>4625000</v>
      </c>
      <c r="F123" s="25">
        <f t="shared" si="130"/>
        <v>554164376.6186782</v>
      </c>
      <c r="G123" s="70">
        <f t="shared" si="131"/>
        <v>0</v>
      </c>
      <c r="H123" s="6">
        <f t="shared" si="133"/>
        <v>0.05</v>
      </c>
      <c r="I123" s="26">
        <f t="shared" si="134"/>
        <v>-0.14437095526227425</v>
      </c>
      <c r="J123" s="30">
        <f t="shared" si="135"/>
        <v>0.296330048929624</v>
      </c>
      <c r="K123" s="27">
        <f t="shared" si="136"/>
        <v>490000000</v>
      </c>
      <c r="L123" s="28">
        <f t="shared" si="137"/>
        <v>0</v>
      </c>
      <c r="M123" s="28">
        <f t="shared" si="138"/>
        <v>15000000</v>
      </c>
      <c r="N123" s="28">
        <f t="shared" si="139"/>
        <v>525000</v>
      </c>
      <c r="O123" s="28">
        <f t="shared" si="140"/>
        <v>15000000</v>
      </c>
      <c r="P123" s="28">
        <f t="shared" si="141"/>
        <v>600000</v>
      </c>
      <c r="Q123" s="28">
        <f t="shared" si="142"/>
        <v>34164376.61867821</v>
      </c>
      <c r="R123" s="28">
        <f t="shared" si="143"/>
        <v>1537396.9478405195</v>
      </c>
      <c r="S123" s="28">
        <f t="shared" si="144"/>
        <v>0</v>
      </c>
      <c r="T123" s="28">
        <f t="shared" si="145"/>
        <v>0</v>
      </c>
      <c r="U123" s="28">
        <f t="shared" si="146"/>
        <v>0</v>
      </c>
      <c r="V123" s="28">
        <f t="shared" si="147"/>
        <v>0</v>
      </c>
      <c r="W123" s="4">
        <f t="shared" si="148"/>
        <v>554164376.6186782</v>
      </c>
      <c r="X123" s="24">
        <f t="shared" si="149"/>
        <v>2662396.9478405192</v>
      </c>
      <c r="Y123" s="27">
        <f t="shared" si="150"/>
        <v>0</v>
      </c>
      <c r="Z123" s="28">
        <f t="shared" si="151"/>
        <v>0</v>
      </c>
      <c r="AA123" s="28">
        <f t="shared" si="152"/>
        <v>0</v>
      </c>
      <c r="AB123" s="28">
        <f t="shared" si="153"/>
        <v>0</v>
      </c>
      <c r="AC123" s="28">
        <f t="shared" si="154"/>
        <v>0</v>
      </c>
      <c r="AD123" s="28">
        <f t="shared" si="155"/>
        <v>0</v>
      </c>
      <c r="AE123" s="28">
        <f t="shared" si="156"/>
        <v>0</v>
      </c>
      <c r="AF123" s="28">
        <f t="shared" si="157"/>
        <v>0</v>
      </c>
      <c r="AG123" s="28">
        <f t="shared" si="158"/>
        <v>0</v>
      </c>
      <c r="AH123" s="28">
        <f t="shared" si="159"/>
        <v>5835623.381321788</v>
      </c>
      <c r="AI123" s="28">
        <f t="shared" si="160"/>
        <v>262603.05215948046</v>
      </c>
      <c r="AJ123" s="28">
        <f t="shared" si="161"/>
        <v>345004.20043693524</v>
      </c>
      <c r="AK123" s="28">
        <f t="shared" si="162"/>
        <v>34000000</v>
      </c>
      <c r="AL123" s="28">
        <f t="shared" si="163"/>
        <v>1700000</v>
      </c>
      <c r="AM123" s="28">
        <f t="shared" si="164"/>
        <v>1840092.5039817907</v>
      </c>
      <c r="AN123" s="28">
        <f t="shared" si="165"/>
        <v>0</v>
      </c>
      <c r="AO123" s="28">
        <f t="shared" si="166"/>
        <v>0</v>
      </c>
      <c r="AP123" s="28">
        <f t="shared" si="167"/>
        <v>0</v>
      </c>
      <c r="AQ123" s="4">
        <f t="shared" si="168"/>
        <v>39835623.38132179</v>
      </c>
      <c r="AR123" s="24">
        <f t="shared" si="169"/>
        <v>1962603.0521594805</v>
      </c>
      <c r="AS123" s="24">
        <f t="shared" si="170"/>
        <v>2185096.704418726</v>
      </c>
    </row>
    <row r="124" spans="2:45" ht="12.75">
      <c r="B124" s="56">
        <f t="shared" si="132"/>
        <v>595</v>
      </c>
      <c r="C124" s="23">
        <f t="shared" si="171"/>
        <v>595000000</v>
      </c>
      <c r="D124" s="24">
        <f t="shared" si="128"/>
        <v>-520317.5838989285</v>
      </c>
      <c r="E124" s="24">
        <f t="shared" si="129"/>
        <v>4675000</v>
      </c>
      <c r="F124" s="25">
        <f t="shared" si="130"/>
        <v>555097313.2796524</v>
      </c>
      <c r="G124" s="70">
        <f t="shared" si="131"/>
        <v>0</v>
      </c>
      <c r="H124" s="6">
        <f t="shared" si="133"/>
        <v>0.05</v>
      </c>
      <c r="I124" s="26">
        <f t="shared" si="134"/>
        <v>-0.14437095526227425</v>
      </c>
      <c r="J124" s="30">
        <f t="shared" si="135"/>
        <v>0.296330048929624</v>
      </c>
      <c r="K124" s="27">
        <f t="shared" si="136"/>
        <v>490000000</v>
      </c>
      <c r="L124" s="28">
        <f t="shared" si="137"/>
        <v>0</v>
      </c>
      <c r="M124" s="28">
        <f t="shared" si="138"/>
        <v>15000000</v>
      </c>
      <c r="N124" s="28">
        <f t="shared" si="139"/>
        <v>525000</v>
      </c>
      <c r="O124" s="28">
        <f t="shared" si="140"/>
        <v>15000000</v>
      </c>
      <c r="P124" s="28">
        <f t="shared" si="141"/>
        <v>600000</v>
      </c>
      <c r="Q124" s="28">
        <f t="shared" si="142"/>
        <v>35097313.27965236</v>
      </c>
      <c r="R124" s="28">
        <f t="shared" si="143"/>
        <v>1579379.097584356</v>
      </c>
      <c r="S124" s="28">
        <f t="shared" si="144"/>
        <v>0</v>
      </c>
      <c r="T124" s="28">
        <f t="shared" si="145"/>
        <v>0</v>
      </c>
      <c r="U124" s="28">
        <f t="shared" si="146"/>
        <v>0</v>
      </c>
      <c r="V124" s="28">
        <f t="shared" si="147"/>
        <v>0</v>
      </c>
      <c r="W124" s="4">
        <f t="shared" si="148"/>
        <v>555097313.2796524</v>
      </c>
      <c r="X124" s="24">
        <f t="shared" si="149"/>
        <v>2704379.097584356</v>
      </c>
      <c r="Y124" s="27">
        <f t="shared" si="150"/>
        <v>0</v>
      </c>
      <c r="Z124" s="28">
        <f t="shared" si="151"/>
        <v>0</v>
      </c>
      <c r="AA124" s="28">
        <f t="shared" si="152"/>
        <v>0</v>
      </c>
      <c r="AB124" s="28">
        <f t="shared" si="153"/>
        <v>0</v>
      </c>
      <c r="AC124" s="28">
        <f t="shared" si="154"/>
        <v>0</v>
      </c>
      <c r="AD124" s="28">
        <f t="shared" si="155"/>
        <v>0</v>
      </c>
      <c r="AE124" s="28">
        <f t="shared" si="156"/>
        <v>0</v>
      </c>
      <c r="AF124" s="28">
        <f t="shared" si="157"/>
        <v>0</v>
      </c>
      <c r="AG124" s="28">
        <f t="shared" si="158"/>
        <v>0</v>
      </c>
      <c r="AH124" s="28">
        <f t="shared" si="159"/>
        <v>4902686.720347643</v>
      </c>
      <c r="AI124" s="28">
        <f t="shared" si="160"/>
        <v>220620.9024156439</v>
      </c>
      <c r="AJ124" s="28">
        <f t="shared" si="161"/>
        <v>289848.6419394667</v>
      </c>
      <c r="AK124" s="28">
        <f t="shared" si="162"/>
        <v>35000000</v>
      </c>
      <c r="AL124" s="28">
        <f t="shared" si="163"/>
        <v>1750000</v>
      </c>
      <c r="AM124" s="28">
        <f t="shared" si="164"/>
        <v>1894212.871745961</v>
      </c>
      <c r="AN124" s="28">
        <f t="shared" si="165"/>
        <v>0</v>
      </c>
      <c r="AO124" s="28">
        <f t="shared" si="166"/>
        <v>0</v>
      </c>
      <c r="AP124" s="28">
        <f t="shared" si="167"/>
        <v>0</v>
      </c>
      <c r="AQ124" s="4">
        <f t="shared" si="168"/>
        <v>39902686.72034764</v>
      </c>
      <c r="AR124" s="24">
        <f t="shared" si="169"/>
        <v>1970620.902415644</v>
      </c>
      <c r="AS124" s="24">
        <f t="shared" si="170"/>
        <v>2184061.5136854276</v>
      </c>
    </row>
    <row r="125" spans="2:45" ht="12.75">
      <c r="B125" s="56">
        <f t="shared" si="132"/>
        <v>596</v>
      </c>
      <c r="C125" s="23">
        <f t="shared" si="171"/>
        <v>596000000</v>
      </c>
      <c r="D125" s="24">
        <f t="shared" si="128"/>
        <v>-563334.9243760752</v>
      </c>
      <c r="E125" s="24">
        <f t="shared" si="129"/>
        <v>4725000</v>
      </c>
      <c r="F125" s="25">
        <f t="shared" si="130"/>
        <v>556030249.9406266</v>
      </c>
      <c r="G125" s="70">
        <f t="shared" si="131"/>
        <v>0</v>
      </c>
      <c r="H125" s="6">
        <f t="shared" si="133"/>
        <v>0.05</v>
      </c>
      <c r="I125" s="26">
        <f t="shared" si="134"/>
        <v>-0.14437095526227425</v>
      </c>
      <c r="J125" s="30">
        <f t="shared" si="135"/>
        <v>0.296330048929624</v>
      </c>
      <c r="K125" s="27">
        <f t="shared" si="136"/>
        <v>490000000</v>
      </c>
      <c r="L125" s="28">
        <f t="shared" si="137"/>
        <v>0</v>
      </c>
      <c r="M125" s="28">
        <f t="shared" si="138"/>
        <v>15000000</v>
      </c>
      <c r="N125" s="28">
        <f t="shared" si="139"/>
        <v>525000</v>
      </c>
      <c r="O125" s="28">
        <f t="shared" si="140"/>
        <v>15000000</v>
      </c>
      <c r="P125" s="28">
        <f t="shared" si="141"/>
        <v>600000</v>
      </c>
      <c r="Q125" s="28">
        <f t="shared" si="142"/>
        <v>36030249.94062662</v>
      </c>
      <c r="R125" s="28">
        <f t="shared" si="143"/>
        <v>1621361.2473281978</v>
      </c>
      <c r="S125" s="28">
        <f t="shared" si="144"/>
        <v>0</v>
      </c>
      <c r="T125" s="28">
        <f t="shared" si="145"/>
        <v>0</v>
      </c>
      <c r="U125" s="28">
        <f t="shared" si="146"/>
        <v>0</v>
      </c>
      <c r="V125" s="28">
        <f t="shared" si="147"/>
        <v>0</v>
      </c>
      <c r="W125" s="4">
        <f t="shared" si="148"/>
        <v>556030249.9406266</v>
      </c>
      <c r="X125" s="24">
        <f t="shared" si="149"/>
        <v>2746361.2473281976</v>
      </c>
      <c r="Y125" s="27">
        <f t="shared" si="150"/>
        <v>0</v>
      </c>
      <c r="Z125" s="28">
        <f t="shared" si="151"/>
        <v>0</v>
      </c>
      <c r="AA125" s="28">
        <f t="shared" si="152"/>
        <v>0</v>
      </c>
      <c r="AB125" s="28">
        <f t="shared" si="153"/>
        <v>0</v>
      </c>
      <c r="AC125" s="28">
        <f t="shared" si="154"/>
        <v>0</v>
      </c>
      <c r="AD125" s="28">
        <f t="shared" si="155"/>
        <v>0</v>
      </c>
      <c r="AE125" s="28">
        <f t="shared" si="156"/>
        <v>0</v>
      </c>
      <c r="AF125" s="28">
        <f t="shared" si="157"/>
        <v>0</v>
      </c>
      <c r="AG125" s="28">
        <f t="shared" si="158"/>
        <v>0</v>
      </c>
      <c r="AH125" s="28">
        <f t="shared" si="159"/>
        <v>3969750.0593733788</v>
      </c>
      <c r="AI125" s="28">
        <f t="shared" si="160"/>
        <v>178638.75267180204</v>
      </c>
      <c r="AJ125" s="28">
        <f t="shared" si="161"/>
        <v>234693.0834419911</v>
      </c>
      <c r="AK125" s="28">
        <f t="shared" si="162"/>
        <v>36000000</v>
      </c>
      <c r="AL125" s="28">
        <f t="shared" si="163"/>
        <v>1800000</v>
      </c>
      <c r="AM125" s="28">
        <f t="shared" si="164"/>
        <v>1948333.2395101313</v>
      </c>
      <c r="AN125" s="28">
        <f t="shared" si="165"/>
        <v>0</v>
      </c>
      <c r="AO125" s="28">
        <f t="shared" si="166"/>
        <v>0</v>
      </c>
      <c r="AP125" s="28">
        <f t="shared" si="167"/>
        <v>0</v>
      </c>
      <c r="AQ125" s="4">
        <f t="shared" si="168"/>
        <v>39969750.05937338</v>
      </c>
      <c r="AR125" s="24">
        <f t="shared" si="169"/>
        <v>1978638.752671802</v>
      </c>
      <c r="AS125" s="24">
        <f t="shared" si="170"/>
        <v>2183026.3229521224</v>
      </c>
    </row>
    <row r="126" spans="2:45" ht="12.75">
      <c r="B126" s="56">
        <f t="shared" si="132"/>
        <v>597</v>
      </c>
      <c r="C126" s="23">
        <f t="shared" si="171"/>
        <v>597000000</v>
      </c>
      <c r="D126" s="24">
        <f t="shared" si="128"/>
        <v>-606352.2648532102</v>
      </c>
      <c r="E126" s="24">
        <f t="shared" si="129"/>
        <v>4775000</v>
      </c>
      <c r="F126" s="25">
        <f t="shared" si="130"/>
        <v>556963186.6016008</v>
      </c>
      <c r="G126" s="70">
        <f t="shared" si="131"/>
        <v>0</v>
      </c>
      <c r="H126" s="6">
        <f t="shared" si="133"/>
        <v>0.05</v>
      </c>
      <c r="I126" s="26">
        <f t="shared" si="134"/>
        <v>-0.14437095526227425</v>
      </c>
      <c r="J126" s="30">
        <f t="shared" si="135"/>
        <v>0.296330048929624</v>
      </c>
      <c r="K126" s="27">
        <f t="shared" si="136"/>
        <v>490000000</v>
      </c>
      <c r="L126" s="28">
        <f t="shared" si="137"/>
        <v>0</v>
      </c>
      <c r="M126" s="28">
        <f t="shared" si="138"/>
        <v>15000000</v>
      </c>
      <c r="N126" s="28">
        <f t="shared" si="139"/>
        <v>525000</v>
      </c>
      <c r="O126" s="28">
        <f t="shared" si="140"/>
        <v>15000000</v>
      </c>
      <c r="P126" s="28">
        <f t="shared" si="141"/>
        <v>600000</v>
      </c>
      <c r="Q126" s="28">
        <f t="shared" si="142"/>
        <v>36963186.601600766</v>
      </c>
      <c r="R126" s="28">
        <f t="shared" si="143"/>
        <v>1663343.3970720344</v>
      </c>
      <c r="S126" s="28">
        <f t="shared" si="144"/>
        <v>0</v>
      </c>
      <c r="T126" s="28">
        <f t="shared" si="145"/>
        <v>0</v>
      </c>
      <c r="U126" s="28">
        <f t="shared" si="146"/>
        <v>0</v>
      </c>
      <c r="V126" s="28">
        <f t="shared" si="147"/>
        <v>0</v>
      </c>
      <c r="W126" s="4">
        <f t="shared" si="148"/>
        <v>556963186.6016008</v>
      </c>
      <c r="X126" s="24">
        <f t="shared" si="149"/>
        <v>2788343.3970720344</v>
      </c>
      <c r="Y126" s="27">
        <f t="shared" si="150"/>
        <v>0</v>
      </c>
      <c r="Z126" s="28">
        <f t="shared" si="151"/>
        <v>0</v>
      </c>
      <c r="AA126" s="28">
        <f t="shared" si="152"/>
        <v>0</v>
      </c>
      <c r="AB126" s="28">
        <f t="shared" si="153"/>
        <v>0</v>
      </c>
      <c r="AC126" s="28">
        <f t="shared" si="154"/>
        <v>0</v>
      </c>
      <c r="AD126" s="28">
        <f t="shared" si="155"/>
        <v>0</v>
      </c>
      <c r="AE126" s="28">
        <f t="shared" si="156"/>
        <v>0</v>
      </c>
      <c r="AF126" s="28">
        <f t="shared" si="157"/>
        <v>0</v>
      </c>
      <c r="AG126" s="28">
        <f t="shared" si="158"/>
        <v>0</v>
      </c>
      <c r="AH126" s="28">
        <f t="shared" si="159"/>
        <v>3036813.398399234</v>
      </c>
      <c r="AI126" s="28">
        <f t="shared" si="160"/>
        <v>136656.60292796552</v>
      </c>
      <c r="AJ126" s="28">
        <f t="shared" si="161"/>
        <v>179537.52494452256</v>
      </c>
      <c r="AK126" s="28">
        <f t="shared" si="162"/>
        <v>37000000</v>
      </c>
      <c r="AL126" s="28">
        <f t="shared" si="163"/>
        <v>1850000</v>
      </c>
      <c r="AM126" s="28">
        <f t="shared" si="164"/>
        <v>2002453.6072743016</v>
      </c>
      <c r="AN126" s="28">
        <f t="shared" si="165"/>
        <v>0</v>
      </c>
      <c r="AO126" s="28">
        <f t="shared" si="166"/>
        <v>0</v>
      </c>
      <c r="AP126" s="28">
        <f t="shared" si="167"/>
        <v>0</v>
      </c>
      <c r="AQ126" s="4">
        <f t="shared" si="168"/>
        <v>40036813.398399234</v>
      </c>
      <c r="AR126" s="24">
        <f t="shared" si="169"/>
        <v>1986656.6029279656</v>
      </c>
      <c r="AS126" s="24">
        <f t="shared" si="170"/>
        <v>2181991.1322188242</v>
      </c>
    </row>
    <row r="127" spans="2:45" ht="12.75">
      <c r="B127" s="56">
        <f t="shared" si="132"/>
        <v>598</v>
      </c>
      <c r="C127" s="23">
        <f t="shared" si="171"/>
        <v>598000000</v>
      </c>
      <c r="D127" s="24">
        <f t="shared" si="128"/>
        <v>-649369.6053303573</v>
      </c>
      <c r="E127" s="24">
        <f t="shared" si="129"/>
        <v>4825000</v>
      </c>
      <c r="F127" s="25">
        <f t="shared" si="130"/>
        <v>557896123.262575</v>
      </c>
      <c r="G127" s="70">
        <f t="shared" si="131"/>
        <v>0</v>
      </c>
      <c r="H127" s="6">
        <f t="shared" si="133"/>
        <v>0.05</v>
      </c>
      <c r="I127" s="26">
        <f t="shared" si="134"/>
        <v>-0.14437095526227425</v>
      </c>
      <c r="J127" s="30">
        <f t="shared" si="135"/>
        <v>0.296330048929624</v>
      </c>
      <c r="K127" s="27">
        <f t="shared" si="136"/>
        <v>490000000</v>
      </c>
      <c r="L127" s="28">
        <f t="shared" si="137"/>
        <v>0</v>
      </c>
      <c r="M127" s="28">
        <f t="shared" si="138"/>
        <v>15000000</v>
      </c>
      <c r="N127" s="28">
        <f t="shared" si="139"/>
        <v>525000</v>
      </c>
      <c r="O127" s="28">
        <f t="shared" si="140"/>
        <v>15000000</v>
      </c>
      <c r="P127" s="28">
        <f t="shared" si="141"/>
        <v>600000</v>
      </c>
      <c r="Q127" s="28">
        <f t="shared" si="142"/>
        <v>37896123.26257503</v>
      </c>
      <c r="R127" s="28">
        <f t="shared" si="143"/>
        <v>1705325.5468158764</v>
      </c>
      <c r="S127" s="28">
        <f t="shared" si="144"/>
        <v>0</v>
      </c>
      <c r="T127" s="28">
        <f t="shared" si="145"/>
        <v>0</v>
      </c>
      <c r="U127" s="28">
        <f t="shared" si="146"/>
        <v>0</v>
      </c>
      <c r="V127" s="28">
        <f t="shared" si="147"/>
        <v>0</v>
      </c>
      <c r="W127" s="4">
        <f t="shared" si="148"/>
        <v>557896123.262575</v>
      </c>
      <c r="X127" s="24">
        <f t="shared" si="149"/>
        <v>2830325.5468158764</v>
      </c>
      <c r="Y127" s="27">
        <f t="shared" si="150"/>
        <v>0</v>
      </c>
      <c r="Z127" s="28">
        <f t="shared" si="151"/>
        <v>0</v>
      </c>
      <c r="AA127" s="28">
        <f t="shared" si="152"/>
        <v>0</v>
      </c>
      <c r="AB127" s="28">
        <f t="shared" si="153"/>
        <v>0</v>
      </c>
      <c r="AC127" s="28">
        <f t="shared" si="154"/>
        <v>0</v>
      </c>
      <c r="AD127" s="28">
        <f t="shared" si="155"/>
        <v>0</v>
      </c>
      <c r="AE127" s="28">
        <f t="shared" si="156"/>
        <v>0</v>
      </c>
      <c r="AF127" s="28">
        <f t="shared" si="157"/>
        <v>0</v>
      </c>
      <c r="AG127" s="28">
        <f t="shared" si="158"/>
        <v>0</v>
      </c>
      <c r="AH127" s="28">
        <f t="shared" si="159"/>
        <v>2103876.7374249697</v>
      </c>
      <c r="AI127" s="28">
        <f t="shared" si="160"/>
        <v>94674.45318412363</v>
      </c>
      <c r="AJ127" s="28">
        <f t="shared" si="161"/>
        <v>124381.966447047</v>
      </c>
      <c r="AK127" s="28">
        <f t="shared" si="162"/>
        <v>38000000</v>
      </c>
      <c r="AL127" s="28">
        <f t="shared" si="163"/>
        <v>1900000</v>
      </c>
      <c r="AM127" s="28">
        <f t="shared" si="164"/>
        <v>2056573.9750384719</v>
      </c>
      <c r="AN127" s="28">
        <f t="shared" si="165"/>
        <v>0</v>
      </c>
      <c r="AO127" s="28">
        <f t="shared" si="166"/>
        <v>0</v>
      </c>
      <c r="AP127" s="28">
        <f t="shared" si="167"/>
        <v>0</v>
      </c>
      <c r="AQ127" s="4">
        <f t="shared" si="168"/>
        <v>40103876.73742497</v>
      </c>
      <c r="AR127" s="24">
        <f t="shared" si="169"/>
        <v>1994674.4531841236</v>
      </c>
      <c r="AS127" s="24">
        <f t="shared" si="170"/>
        <v>2180955.941485519</v>
      </c>
    </row>
    <row r="128" spans="2:45" ht="12.75">
      <c r="B128" s="56">
        <f t="shared" si="132"/>
        <v>599</v>
      </c>
      <c r="C128" s="23">
        <f t="shared" si="171"/>
        <v>599000000</v>
      </c>
      <c r="D128" s="24">
        <f t="shared" si="128"/>
        <v>-692386.9458074919</v>
      </c>
      <c r="E128" s="24">
        <f t="shared" si="129"/>
        <v>4875000</v>
      </c>
      <c r="F128" s="25">
        <f t="shared" si="130"/>
        <v>558829059.9235492</v>
      </c>
      <c r="G128" s="70">
        <f t="shared" si="131"/>
        <v>0</v>
      </c>
      <c r="H128" s="6">
        <f t="shared" si="133"/>
        <v>0.05</v>
      </c>
      <c r="I128" s="26">
        <f t="shared" si="134"/>
        <v>-0.14437095526227425</v>
      </c>
      <c r="J128" s="30">
        <f t="shared" si="135"/>
        <v>0.296330048929624</v>
      </c>
      <c r="K128" s="27">
        <f t="shared" si="136"/>
        <v>490000000</v>
      </c>
      <c r="L128" s="28">
        <f t="shared" si="137"/>
        <v>0</v>
      </c>
      <c r="M128" s="28">
        <f t="shared" si="138"/>
        <v>15000000</v>
      </c>
      <c r="N128" s="28">
        <f t="shared" si="139"/>
        <v>525000</v>
      </c>
      <c r="O128" s="28">
        <f t="shared" si="140"/>
        <v>15000000</v>
      </c>
      <c r="P128" s="28">
        <f t="shared" si="141"/>
        <v>600000</v>
      </c>
      <c r="Q128" s="28">
        <f t="shared" si="142"/>
        <v>38829059.923549175</v>
      </c>
      <c r="R128" s="28">
        <f t="shared" si="143"/>
        <v>1747307.6965597128</v>
      </c>
      <c r="S128" s="28">
        <f t="shared" si="144"/>
        <v>0</v>
      </c>
      <c r="T128" s="28">
        <f t="shared" si="145"/>
        <v>0</v>
      </c>
      <c r="U128" s="28">
        <f t="shared" si="146"/>
        <v>0</v>
      </c>
      <c r="V128" s="28">
        <f t="shared" si="147"/>
        <v>0</v>
      </c>
      <c r="W128" s="4">
        <f t="shared" si="148"/>
        <v>558829059.9235492</v>
      </c>
      <c r="X128" s="24">
        <f t="shared" si="149"/>
        <v>2872307.6965597128</v>
      </c>
      <c r="Y128" s="27">
        <f t="shared" si="150"/>
        <v>0</v>
      </c>
      <c r="Z128" s="28">
        <f t="shared" si="151"/>
        <v>0</v>
      </c>
      <c r="AA128" s="28">
        <f t="shared" si="152"/>
        <v>0</v>
      </c>
      <c r="AB128" s="28">
        <f t="shared" si="153"/>
        <v>0</v>
      </c>
      <c r="AC128" s="28">
        <f t="shared" si="154"/>
        <v>0</v>
      </c>
      <c r="AD128" s="28">
        <f t="shared" si="155"/>
        <v>0</v>
      </c>
      <c r="AE128" s="28">
        <f t="shared" si="156"/>
        <v>0</v>
      </c>
      <c r="AF128" s="28">
        <f t="shared" si="157"/>
        <v>0</v>
      </c>
      <c r="AG128" s="28">
        <f t="shared" si="158"/>
        <v>0</v>
      </c>
      <c r="AH128" s="28">
        <f t="shared" si="159"/>
        <v>1170940.0764508247</v>
      </c>
      <c r="AI128" s="28">
        <f t="shared" si="160"/>
        <v>52692.30344028711</v>
      </c>
      <c r="AJ128" s="28">
        <f t="shared" si="161"/>
        <v>69226.40794957847</v>
      </c>
      <c r="AK128" s="28">
        <f t="shared" si="162"/>
        <v>39000000</v>
      </c>
      <c r="AL128" s="28">
        <f t="shared" si="163"/>
        <v>1950000</v>
      </c>
      <c r="AM128" s="28">
        <f t="shared" si="164"/>
        <v>2110694.3428026424</v>
      </c>
      <c r="AN128" s="28">
        <f t="shared" si="165"/>
        <v>0</v>
      </c>
      <c r="AO128" s="28">
        <f t="shared" si="166"/>
        <v>0</v>
      </c>
      <c r="AP128" s="28">
        <f t="shared" si="167"/>
        <v>0</v>
      </c>
      <c r="AQ128" s="4">
        <f t="shared" si="168"/>
        <v>40170940.076450825</v>
      </c>
      <c r="AR128" s="24">
        <f t="shared" si="169"/>
        <v>2002692.303440287</v>
      </c>
      <c r="AS128" s="24">
        <f t="shared" si="170"/>
        <v>2179920.750752221</v>
      </c>
    </row>
    <row r="129" spans="2:45" ht="12.75">
      <c r="B129" s="56">
        <f t="shared" si="132"/>
        <v>600</v>
      </c>
      <c r="C129" s="23">
        <f t="shared" si="171"/>
        <v>600000000</v>
      </c>
      <c r="D129" s="24">
        <f t="shared" si="128"/>
        <v>-735404.286284639</v>
      </c>
      <c r="E129" s="24">
        <f t="shared" si="129"/>
        <v>4925000</v>
      </c>
      <c r="F129" s="25">
        <f t="shared" si="130"/>
        <v>559761996.5845234</v>
      </c>
      <c r="G129" s="70">
        <f t="shared" si="131"/>
        <v>0</v>
      </c>
      <c r="H129" s="6">
        <f t="shared" si="133"/>
        <v>0.05</v>
      </c>
      <c r="I129" s="26">
        <f t="shared" si="134"/>
        <v>-0.14437095526227425</v>
      </c>
      <c r="J129" s="30">
        <f t="shared" si="135"/>
        <v>0.296330048929624</v>
      </c>
      <c r="K129" s="27">
        <f t="shared" si="136"/>
        <v>490000000</v>
      </c>
      <c r="L129" s="28">
        <f t="shared" si="137"/>
        <v>0</v>
      </c>
      <c r="M129" s="28">
        <f t="shared" si="138"/>
        <v>15000000</v>
      </c>
      <c r="N129" s="28">
        <f t="shared" si="139"/>
        <v>525000</v>
      </c>
      <c r="O129" s="28">
        <f t="shared" si="140"/>
        <v>15000000</v>
      </c>
      <c r="P129" s="28">
        <f t="shared" si="141"/>
        <v>600000</v>
      </c>
      <c r="Q129" s="28">
        <f t="shared" si="142"/>
        <v>39761996.58452344</v>
      </c>
      <c r="R129" s="28">
        <f t="shared" si="143"/>
        <v>1789289.8463035547</v>
      </c>
      <c r="S129" s="28">
        <f t="shared" si="144"/>
        <v>0</v>
      </c>
      <c r="T129" s="28">
        <f t="shared" si="145"/>
        <v>0</v>
      </c>
      <c r="U129" s="28">
        <f t="shared" si="146"/>
        <v>0</v>
      </c>
      <c r="V129" s="28">
        <f t="shared" si="147"/>
        <v>0</v>
      </c>
      <c r="W129" s="4">
        <f t="shared" si="148"/>
        <v>559761996.5845234</v>
      </c>
      <c r="X129" s="24">
        <f t="shared" si="149"/>
        <v>2914289.8463035547</v>
      </c>
      <c r="Y129" s="27">
        <f t="shared" si="150"/>
        <v>0</v>
      </c>
      <c r="Z129" s="28">
        <f t="shared" si="151"/>
        <v>0</v>
      </c>
      <c r="AA129" s="28">
        <f t="shared" si="152"/>
        <v>0</v>
      </c>
      <c r="AB129" s="28">
        <f t="shared" si="153"/>
        <v>0</v>
      </c>
      <c r="AC129" s="28">
        <f t="shared" si="154"/>
        <v>0</v>
      </c>
      <c r="AD129" s="28">
        <f t="shared" si="155"/>
        <v>0</v>
      </c>
      <c r="AE129" s="28">
        <f t="shared" si="156"/>
        <v>0</v>
      </c>
      <c r="AF129" s="28">
        <f t="shared" si="157"/>
        <v>0</v>
      </c>
      <c r="AG129" s="28">
        <f t="shared" si="158"/>
        <v>0</v>
      </c>
      <c r="AH129" s="28">
        <f t="shared" si="159"/>
        <v>238003.4154765606</v>
      </c>
      <c r="AI129" s="28">
        <f t="shared" si="160"/>
        <v>10710.153696445226</v>
      </c>
      <c r="AJ129" s="28">
        <f t="shared" si="161"/>
        <v>14070.849452102888</v>
      </c>
      <c r="AK129" s="28">
        <f t="shared" si="162"/>
        <v>40000000</v>
      </c>
      <c r="AL129" s="28">
        <f t="shared" si="163"/>
        <v>2000000</v>
      </c>
      <c r="AM129" s="28">
        <f t="shared" si="164"/>
        <v>2164814.7105668127</v>
      </c>
      <c r="AN129" s="28">
        <f t="shared" si="165"/>
        <v>0</v>
      </c>
      <c r="AO129" s="28">
        <f t="shared" si="166"/>
        <v>0</v>
      </c>
      <c r="AP129" s="28">
        <f t="shared" si="167"/>
        <v>0</v>
      </c>
      <c r="AQ129" s="4">
        <f t="shared" si="168"/>
        <v>40238003.41547656</v>
      </c>
      <c r="AR129" s="24">
        <f t="shared" si="169"/>
        <v>2010710.1536964453</v>
      </c>
      <c r="AS129" s="24">
        <f t="shared" si="170"/>
        <v>2178885.5600189157</v>
      </c>
    </row>
    <row r="130" spans="2:45" ht="12.75">
      <c r="B130" s="56">
        <f t="shared" si="132"/>
        <v>601</v>
      </c>
      <c r="C130" s="23">
        <f t="shared" si="171"/>
        <v>601000000</v>
      </c>
      <c r="D130" s="24">
        <f t="shared" si="128"/>
        <v>-778421.6267617741</v>
      </c>
      <c r="E130" s="24">
        <f t="shared" si="129"/>
        <v>4975000</v>
      </c>
      <c r="F130" s="25">
        <f t="shared" si="130"/>
        <v>560694933.2454976</v>
      </c>
      <c r="G130" s="70">
        <f t="shared" si="131"/>
        <v>0</v>
      </c>
      <c r="H130" s="6">
        <f t="shared" si="133"/>
        <v>0.05</v>
      </c>
      <c r="I130" s="26">
        <f t="shared" si="134"/>
        <v>-0.14437095526227425</v>
      </c>
      <c r="J130" s="30">
        <f t="shared" si="135"/>
        <v>0.296330048929624</v>
      </c>
      <c r="K130" s="27">
        <f t="shared" si="136"/>
        <v>490000000</v>
      </c>
      <c r="L130" s="28">
        <f t="shared" si="137"/>
        <v>0</v>
      </c>
      <c r="M130" s="28">
        <f t="shared" si="138"/>
        <v>15000000</v>
      </c>
      <c r="N130" s="28">
        <f t="shared" si="139"/>
        <v>525000</v>
      </c>
      <c r="O130" s="28">
        <f t="shared" si="140"/>
        <v>15000000</v>
      </c>
      <c r="P130" s="28">
        <f t="shared" si="141"/>
        <v>600000</v>
      </c>
      <c r="Q130" s="28">
        <f t="shared" si="142"/>
        <v>40000000</v>
      </c>
      <c r="R130" s="28">
        <f t="shared" si="143"/>
        <v>1800000</v>
      </c>
      <c r="S130" s="28">
        <f t="shared" si="144"/>
        <v>694933.2454975843</v>
      </c>
      <c r="T130" s="28">
        <f t="shared" si="145"/>
        <v>34746.66227487922</v>
      </c>
      <c r="U130" s="28">
        <f t="shared" si="146"/>
        <v>0</v>
      </c>
      <c r="V130" s="28">
        <f t="shared" si="147"/>
        <v>0</v>
      </c>
      <c r="W130" s="4">
        <f t="shared" si="148"/>
        <v>560694933.2454976</v>
      </c>
      <c r="X130" s="24">
        <f t="shared" si="149"/>
        <v>2959746.6622748794</v>
      </c>
      <c r="Y130" s="27">
        <f t="shared" si="150"/>
        <v>0</v>
      </c>
      <c r="Z130" s="28">
        <f t="shared" si="151"/>
        <v>0</v>
      </c>
      <c r="AA130" s="28">
        <f t="shared" si="152"/>
        <v>0</v>
      </c>
      <c r="AB130" s="28">
        <f t="shared" si="153"/>
        <v>0</v>
      </c>
      <c r="AC130" s="28">
        <f t="shared" si="154"/>
        <v>0</v>
      </c>
      <c r="AD130" s="28">
        <f t="shared" si="155"/>
        <v>0</v>
      </c>
      <c r="AE130" s="28">
        <f t="shared" si="156"/>
        <v>0</v>
      </c>
      <c r="AF130" s="28">
        <f t="shared" si="157"/>
        <v>0</v>
      </c>
      <c r="AG130" s="28">
        <f t="shared" si="158"/>
        <v>0</v>
      </c>
      <c r="AH130" s="28">
        <f t="shared" si="159"/>
        <v>0</v>
      </c>
      <c r="AI130" s="28">
        <f t="shared" si="160"/>
        <v>0</v>
      </c>
      <c r="AJ130" s="28">
        <f t="shared" si="161"/>
        <v>0</v>
      </c>
      <c r="AK130" s="28">
        <f t="shared" si="162"/>
        <v>40305066.754502416</v>
      </c>
      <c r="AL130" s="28">
        <f t="shared" si="163"/>
        <v>2015253.3377251208</v>
      </c>
      <c r="AM130" s="28">
        <f t="shared" si="164"/>
        <v>2181325.0355131053</v>
      </c>
      <c r="AN130" s="28">
        <f t="shared" si="165"/>
        <v>0</v>
      </c>
      <c r="AO130" s="28">
        <f t="shared" si="166"/>
        <v>0</v>
      </c>
      <c r="AP130" s="28">
        <f t="shared" si="167"/>
        <v>0</v>
      </c>
      <c r="AQ130" s="4">
        <f t="shared" si="168"/>
        <v>40305066.754502416</v>
      </c>
      <c r="AR130" s="24">
        <f t="shared" si="169"/>
        <v>2015253.3377251208</v>
      </c>
      <c r="AS130" s="24">
        <f t="shared" si="170"/>
        <v>2181325.0355131053</v>
      </c>
    </row>
    <row r="131" spans="2:45" ht="12.75">
      <c r="B131" s="56">
        <f t="shared" si="132"/>
        <v>602</v>
      </c>
      <c r="C131" s="23">
        <f t="shared" si="171"/>
        <v>602000000</v>
      </c>
      <c r="D131" s="24">
        <f t="shared" si="128"/>
        <v>-821438.9672389212</v>
      </c>
      <c r="E131" s="24">
        <f t="shared" si="129"/>
        <v>5025000</v>
      </c>
      <c r="F131" s="25">
        <f t="shared" si="130"/>
        <v>561627869.9064718</v>
      </c>
      <c r="G131" s="70">
        <f t="shared" si="131"/>
        <v>0</v>
      </c>
      <c r="H131" s="6">
        <f t="shared" si="133"/>
        <v>0.05</v>
      </c>
      <c r="I131" s="26">
        <f t="shared" si="134"/>
        <v>-0.14437095526227425</v>
      </c>
      <c r="J131" s="30">
        <f t="shared" si="135"/>
        <v>0.296330048929624</v>
      </c>
      <c r="K131" s="27">
        <f t="shared" si="136"/>
        <v>490000000</v>
      </c>
      <c r="L131" s="28">
        <f t="shared" si="137"/>
        <v>0</v>
      </c>
      <c r="M131" s="28">
        <f t="shared" si="138"/>
        <v>15000000</v>
      </c>
      <c r="N131" s="28">
        <f t="shared" si="139"/>
        <v>525000</v>
      </c>
      <c r="O131" s="28">
        <f t="shared" si="140"/>
        <v>15000000</v>
      </c>
      <c r="P131" s="28">
        <f t="shared" si="141"/>
        <v>600000</v>
      </c>
      <c r="Q131" s="28">
        <f t="shared" si="142"/>
        <v>40000000</v>
      </c>
      <c r="R131" s="28">
        <f t="shared" si="143"/>
        <v>1800000</v>
      </c>
      <c r="S131" s="28">
        <f t="shared" si="144"/>
        <v>1627869.9064718485</v>
      </c>
      <c r="T131" s="28">
        <f t="shared" si="145"/>
        <v>81393.49532359243</v>
      </c>
      <c r="U131" s="28">
        <f t="shared" si="146"/>
        <v>0</v>
      </c>
      <c r="V131" s="28">
        <f t="shared" si="147"/>
        <v>0</v>
      </c>
      <c r="W131" s="4">
        <f t="shared" si="148"/>
        <v>561627869.9064718</v>
      </c>
      <c r="X131" s="24">
        <f t="shared" si="149"/>
        <v>3006393.4953235923</v>
      </c>
      <c r="Y131" s="27">
        <f t="shared" si="150"/>
        <v>0</v>
      </c>
      <c r="Z131" s="28">
        <f t="shared" si="151"/>
        <v>0</v>
      </c>
      <c r="AA131" s="28">
        <f t="shared" si="152"/>
        <v>0</v>
      </c>
      <c r="AB131" s="28">
        <f t="shared" si="153"/>
        <v>0</v>
      </c>
      <c r="AC131" s="28">
        <f t="shared" si="154"/>
        <v>0</v>
      </c>
      <c r="AD131" s="28">
        <f t="shared" si="155"/>
        <v>0</v>
      </c>
      <c r="AE131" s="28">
        <f t="shared" si="156"/>
        <v>0</v>
      </c>
      <c r="AF131" s="28">
        <f t="shared" si="157"/>
        <v>0</v>
      </c>
      <c r="AG131" s="28">
        <f t="shared" si="158"/>
        <v>0</v>
      </c>
      <c r="AH131" s="28">
        <f t="shared" si="159"/>
        <v>0</v>
      </c>
      <c r="AI131" s="28">
        <f t="shared" si="160"/>
        <v>0</v>
      </c>
      <c r="AJ131" s="28">
        <f t="shared" si="161"/>
        <v>0</v>
      </c>
      <c r="AK131" s="28">
        <f t="shared" si="162"/>
        <v>40372130.09352815</v>
      </c>
      <c r="AL131" s="28">
        <f t="shared" si="163"/>
        <v>2018606.5046764077</v>
      </c>
      <c r="AM131" s="28">
        <f t="shared" si="164"/>
        <v>2184954.528084671</v>
      </c>
      <c r="AN131" s="28">
        <f t="shared" si="165"/>
        <v>0</v>
      </c>
      <c r="AO131" s="28">
        <f t="shared" si="166"/>
        <v>0</v>
      </c>
      <c r="AP131" s="28">
        <f t="shared" si="167"/>
        <v>0</v>
      </c>
      <c r="AQ131" s="4">
        <f t="shared" si="168"/>
        <v>40372130.09352815</v>
      </c>
      <c r="AR131" s="24">
        <f t="shared" si="169"/>
        <v>2018606.5046764077</v>
      </c>
      <c r="AS131" s="24">
        <f t="shared" si="170"/>
        <v>2184954.528084671</v>
      </c>
    </row>
    <row r="132" spans="2:45" ht="12.75">
      <c r="B132" s="56">
        <f t="shared" si="132"/>
        <v>603</v>
      </c>
      <c r="C132" s="23">
        <f t="shared" si="171"/>
        <v>603000000</v>
      </c>
      <c r="D132" s="24">
        <f t="shared" si="128"/>
        <v>-864456.3077160558</v>
      </c>
      <c r="E132" s="24">
        <f t="shared" si="129"/>
        <v>5075000</v>
      </c>
      <c r="F132" s="25">
        <f t="shared" si="130"/>
        <v>562560806.567446</v>
      </c>
      <c r="G132" s="70">
        <f t="shared" si="131"/>
        <v>0</v>
      </c>
      <c r="H132" s="6">
        <f t="shared" si="133"/>
        <v>0.05</v>
      </c>
      <c r="I132" s="26">
        <f t="shared" si="134"/>
        <v>-0.14437095526227425</v>
      </c>
      <c r="J132" s="30">
        <f t="shared" si="135"/>
        <v>0.296330048929624</v>
      </c>
      <c r="K132" s="27">
        <f t="shared" si="136"/>
        <v>490000000</v>
      </c>
      <c r="L132" s="28">
        <f t="shared" si="137"/>
        <v>0</v>
      </c>
      <c r="M132" s="28">
        <f t="shared" si="138"/>
        <v>15000000</v>
      </c>
      <c r="N132" s="28">
        <f t="shared" si="139"/>
        <v>525000</v>
      </c>
      <c r="O132" s="28">
        <f t="shared" si="140"/>
        <v>15000000</v>
      </c>
      <c r="P132" s="28">
        <f t="shared" si="141"/>
        <v>600000</v>
      </c>
      <c r="Q132" s="28">
        <f t="shared" si="142"/>
        <v>40000000</v>
      </c>
      <c r="R132" s="28">
        <f t="shared" si="143"/>
        <v>1800000</v>
      </c>
      <c r="S132" s="28">
        <f t="shared" si="144"/>
        <v>2560806.5674459934</v>
      </c>
      <c r="T132" s="28">
        <f t="shared" si="145"/>
        <v>128040.32837229967</v>
      </c>
      <c r="U132" s="28">
        <f t="shared" si="146"/>
        <v>0</v>
      </c>
      <c r="V132" s="28">
        <f t="shared" si="147"/>
        <v>0</v>
      </c>
      <c r="W132" s="4">
        <f t="shared" si="148"/>
        <v>562560806.567446</v>
      </c>
      <c r="X132" s="24">
        <f t="shared" si="149"/>
        <v>3053040.3283722997</v>
      </c>
      <c r="Y132" s="27">
        <f t="shared" si="150"/>
        <v>0</v>
      </c>
      <c r="Z132" s="28">
        <f t="shared" si="151"/>
        <v>0</v>
      </c>
      <c r="AA132" s="28">
        <f t="shared" si="152"/>
        <v>0</v>
      </c>
      <c r="AB132" s="28">
        <f t="shared" si="153"/>
        <v>0</v>
      </c>
      <c r="AC132" s="28">
        <f t="shared" si="154"/>
        <v>0</v>
      </c>
      <c r="AD132" s="28">
        <f t="shared" si="155"/>
        <v>0</v>
      </c>
      <c r="AE132" s="28">
        <f t="shared" si="156"/>
        <v>0</v>
      </c>
      <c r="AF132" s="28">
        <f t="shared" si="157"/>
        <v>0</v>
      </c>
      <c r="AG132" s="28">
        <f t="shared" si="158"/>
        <v>0</v>
      </c>
      <c r="AH132" s="28">
        <f t="shared" si="159"/>
        <v>0</v>
      </c>
      <c r="AI132" s="28">
        <f t="shared" si="160"/>
        <v>0</v>
      </c>
      <c r="AJ132" s="28">
        <f t="shared" si="161"/>
        <v>0</v>
      </c>
      <c r="AK132" s="28">
        <f t="shared" si="162"/>
        <v>40439193.43255401</v>
      </c>
      <c r="AL132" s="28">
        <f t="shared" si="163"/>
        <v>2021959.6716277003</v>
      </c>
      <c r="AM132" s="28">
        <f t="shared" si="164"/>
        <v>2188584.020656244</v>
      </c>
      <c r="AN132" s="28">
        <f t="shared" si="165"/>
        <v>0</v>
      </c>
      <c r="AO132" s="28">
        <f t="shared" si="166"/>
        <v>0</v>
      </c>
      <c r="AP132" s="28">
        <f t="shared" si="167"/>
        <v>0</v>
      </c>
      <c r="AQ132" s="4">
        <f t="shared" si="168"/>
        <v>40439193.43255401</v>
      </c>
      <c r="AR132" s="24">
        <f t="shared" si="169"/>
        <v>2021959.6716277003</v>
      </c>
      <c r="AS132" s="24">
        <f t="shared" si="170"/>
        <v>2188584.020656244</v>
      </c>
    </row>
    <row r="133" spans="2:45" ht="12.75">
      <c r="B133" s="56">
        <f t="shared" si="132"/>
        <v>604</v>
      </c>
      <c r="C133" s="23">
        <f t="shared" si="171"/>
        <v>604000000</v>
      </c>
      <c r="D133" s="24">
        <f t="shared" si="128"/>
        <v>-907473.6481931908</v>
      </c>
      <c r="E133" s="24">
        <f t="shared" si="129"/>
        <v>5125000</v>
      </c>
      <c r="F133" s="25">
        <f t="shared" si="130"/>
        <v>563493743.2284201</v>
      </c>
      <c r="G133" s="70">
        <f t="shared" si="131"/>
        <v>0</v>
      </c>
      <c r="H133" s="6">
        <f t="shared" si="133"/>
        <v>0.05</v>
      </c>
      <c r="I133" s="26">
        <f t="shared" si="134"/>
        <v>-0.14437095526227425</v>
      </c>
      <c r="J133" s="30">
        <f t="shared" si="135"/>
        <v>0.296330048929624</v>
      </c>
      <c r="K133" s="27">
        <f t="shared" si="136"/>
        <v>490000000</v>
      </c>
      <c r="L133" s="28">
        <f t="shared" si="137"/>
        <v>0</v>
      </c>
      <c r="M133" s="28">
        <f t="shared" si="138"/>
        <v>15000000</v>
      </c>
      <c r="N133" s="28">
        <f t="shared" si="139"/>
        <v>525000</v>
      </c>
      <c r="O133" s="28">
        <f t="shared" si="140"/>
        <v>15000000</v>
      </c>
      <c r="P133" s="28">
        <f t="shared" si="141"/>
        <v>600000</v>
      </c>
      <c r="Q133" s="28">
        <f t="shared" si="142"/>
        <v>40000000</v>
      </c>
      <c r="R133" s="28">
        <f t="shared" si="143"/>
        <v>1800000</v>
      </c>
      <c r="S133" s="28">
        <f t="shared" si="144"/>
        <v>3493743.2284201384</v>
      </c>
      <c r="T133" s="28">
        <f t="shared" si="145"/>
        <v>174687.16142100692</v>
      </c>
      <c r="U133" s="28">
        <f t="shared" si="146"/>
        <v>0</v>
      </c>
      <c r="V133" s="28">
        <f t="shared" si="147"/>
        <v>0</v>
      </c>
      <c r="W133" s="4">
        <f t="shared" si="148"/>
        <v>563493743.2284201</v>
      </c>
      <c r="X133" s="24">
        <f t="shared" si="149"/>
        <v>3099687.161421007</v>
      </c>
      <c r="Y133" s="27">
        <f t="shared" si="150"/>
        <v>0</v>
      </c>
      <c r="Z133" s="28">
        <f t="shared" si="151"/>
        <v>0</v>
      </c>
      <c r="AA133" s="28">
        <f t="shared" si="152"/>
        <v>0</v>
      </c>
      <c r="AB133" s="28">
        <f t="shared" si="153"/>
        <v>0</v>
      </c>
      <c r="AC133" s="28">
        <f t="shared" si="154"/>
        <v>0</v>
      </c>
      <c r="AD133" s="28">
        <f t="shared" si="155"/>
        <v>0</v>
      </c>
      <c r="AE133" s="28">
        <f t="shared" si="156"/>
        <v>0</v>
      </c>
      <c r="AF133" s="28">
        <f t="shared" si="157"/>
        <v>0</v>
      </c>
      <c r="AG133" s="28">
        <f t="shared" si="158"/>
        <v>0</v>
      </c>
      <c r="AH133" s="28">
        <f t="shared" si="159"/>
        <v>0</v>
      </c>
      <c r="AI133" s="28">
        <f t="shared" si="160"/>
        <v>0</v>
      </c>
      <c r="AJ133" s="28">
        <f t="shared" si="161"/>
        <v>0</v>
      </c>
      <c r="AK133" s="28">
        <f t="shared" si="162"/>
        <v>40506256.77157986</v>
      </c>
      <c r="AL133" s="28">
        <f t="shared" si="163"/>
        <v>2025312.8385789932</v>
      </c>
      <c r="AM133" s="28">
        <f t="shared" si="164"/>
        <v>2192213.513227816</v>
      </c>
      <c r="AN133" s="28">
        <f t="shared" si="165"/>
        <v>0</v>
      </c>
      <c r="AO133" s="28">
        <f t="shared" si="166"/>
        <v>0</v>
      </c>
      <c r="AP133" s="28">
        <f t="shared" si="167"/>
        <v>0</v>
      </c>
      <c r="AQ133" s="4">
        <f t="shared" si="168"/>
        <v>40506256.77157986</v>
      </c>
      <c r="AR133" s="24">
        <f t="shared" si="169"/>
        <v>2025312.8385789932</v>
      </c>
      <c r="AS133" s="24">
        <f t="shared" si="170"/>
        <v>2192213.513227816</v>
      </c>
    </row>
    <row r="134" spans="2:45" ht="12.75">
      <c r="B134" s="56">
        <f t="shared" si="132"/>
        <v>605</v>
      </c>
      <c r="C134" s="23">
        <f t="shared" si="171"/>
        <v>605000000</v>
      </c>
      <c r="D134" s="24">
        <f t="shared" si="128"/>
        <v>-950490.9886703375</v>
      </c>
      <c r="E134" s="24">
        <f t="shared" si="129"/>
        <v>5175000</v>
      </c>
      <c r="F134" s="25">
        <f t="shared" si="130"/>
        <v>564426679.8893944</v>
      </c>
      <c r="G134" s="70">
        <f t="shared" si="131"/>
        <v>0</v>
      </c>
      <c r="H134" s="6">
        <f t="shared" si="133"/>
        <v>0.05</v>
      </c>
      <c r="I134" s="26">
        <f t="shared" si="134"/>
        <v>-0.14437095526227425</v>
      </c>
      <c r="J134" s="30">
        <f t="shared" si="135"/>
        <v>0.296330048929624</v>
      </c>
      <c r="K134" s="27">
        <f t="shared" si="136"/>
        <v>490000000</v>
      </c>
      <c r="L134" s="28">
        <f t="shared" si="137"/>
        <v>0</v>
      </c>
      <c r="M134" s="28">
        <f t="shared" si="138"/>
        <v>15000000</v>
      </c>
      <c r="N134" s="28">
        <f t="shared" si="139"/>
        <v>525000</v>
      </c>
      <c r="O134" s="28">
        <f t="shared" si="140"/>
        <v>15000000</v>
      </c>
      <c r="P134" s="28">
        <f t="shared" si="141"/>
        <v>600000</v>
      </c>
      <c r="Q134" s="28">
        <f t="shared" si="142"/>
        <v>40000000</v>
      </c>
      <c r="R134" s="28">
        <f t="shared" si="143"/>
        <v>1800000</v>
      </c>
      <c r="S134" s="28">
        <f t="shared" si="144"/>
        <v>4426679.8893944025</v>
      </c>
      <c r="T134" s="28">
        <f t="shared" si="145"/>
        <v>221333.99446972014</v>
      </c>
      <c r="U134" s="28">
        <f t="shared" si="146"/>
        <v>0</v>
      </c>
      <c r="V134" s="28">
        <f t="shared" si="147"/>
        <v>0</v>
      </c>
      <c r="W134" s="4">
        <f t="shared" si="148"/>
        <v>564426679.8893944</v>
      </c>
      <c r="X134" s="24">
        <f t="shared" si="149"/>
        <v>3146333.99446972</v>
      </c>
      <c r="Y134" s="27">
        <f t="shared" si="150"/>
        <v>0</v>
      </c>
      <c r="Z134" s="28">
        <f t="shared" si="151"/>
        <v>0</v>
      </c>
      <c r="AA134" s="28">
        <f t="shared" si="152"/>
        <v>0</v>
      </c>
      <c r="AB134" s="28">
        <f t="shared" si="153"/>
        <v>0</v>
      </c>
      <c r="AC134" s="28">
        <f t="shared" si="154"/>
        <v>0</v>
      </c>
      <c r="AD134" s="28">
        <f t="shared" si="155"/>
        <v>0</v>
      </c>
      <c r="AE134" s="28">
        <f t="shared" si="156"/>
        <v>0</v>
      </c>
      <c r="AF134" s="28">
        <f t="shared" si="157"/>
        <v>0</v>
      </c>
      <c r="AG134" s="28">
        <f t="shared" si="158"/>
        <v>0</v>
      </c>
      <c r="AH134" s="28">
        <f t="shared" si="159"/>
        <v>0</v>
      </c>
      <c r="AI134" s="28">
        <f t="shared" si="160"/>
        <v>0</v>
      </c>
      <c r="AJ134" s="28">
        <f t="shared" si="161"/>
        <v>0</v>
      </c>
      <c r="AK134" s="28">
        <f t="shared" si="162"/>
        <v>40573320.1106056</v>
      </c>
      <c r="AL134" s="28">
        <f t="shared" si="163"/>
        <v>2028666.00553028</v>
      </c>
      <c r="AM134" s="28">
        <f t="shared" si="164"/>
        <v>2195843.0057993825</v>
      </c>
      <c r="AN134" s="28">
        <f t="shared" si="165"/>
        <v>0</v>
      </c>
      <c r="AO134" s="28">
        <f t="shared" si="166"/>
        <v>0</v>
      </c>
      <c r="AP134" s="28">
        <f t="shared" si="167"/>
        <v>0</v>
      </c>
      <c r="AQ134" s="4">
        <f t="shared" si="168"/>
        <v>40573320.1106056</v>
      </c>
      <c r="AR134" s="24">
        <f t="shared" si="169"/>
        <v>2028666.00553028</v>
      </c>
      <c r="AS134" s="24">
        <f t="shared" si="170"/>
        <v>2195843.0057993825</v>
      </c>
    </row>
    <row r="135" spans="2:45" ht="12.75">
      <c r="B135" s="56">
        <f t="shared" si="132"/>
        <v>606</v>
      </c>
      <c r="C135" s="23">
        <f t="shared" si="171"/>
        <v>606000000</v>
      </c>
      <c r="D135" s="24">
        <f t="shared" si="128"/>
        <v>-993508.3291474725</v>
      </c>
      <c r="E135" s="24">
        <f t="shared" si="129"/>
        <v>5225000</v>
      </c>
      <c r="F135" s="25">
        <f t="shared" si="130"/>
        <v>565359616.5503685</v>
      </c>
      <c r="G135" s="70">
        <f t="shared" si="131"/>
        <v>0</v>
      </c>
      <c r="H135" s="6">
        <f t="shared" si="133"/>
        <v>0.05</v>
      </c>
      <c r="I135" s="26">
        <f t="shared" si="134"/>
        <v>-0.14437095526227425</v>
      </c>
      <c r="J135" s="30">
        <f t="shared" si="135"/>
        <v>0.296330048929624</v>
      </c>
      <c r="K135" s="27">
        <f t="shared" si="136"/>
        <v>490000000</v>
      </c>
      <c r="L135" s="28">
        <f t="shared" si="137"/>
        <v>0</v>
      </c>
      <c r="M135" s="28">
        <f t="shared" si="138"/>
        <v>15000000</v>
      </c>
      <c r="N135" s="28">
        <f t="shared" si="139"/>
        <v>525000</v>
      </c>
      <c r="O135" s="28">
        <f t="shared" si="140"/>
        <v>15000000</v>
      </c>
      <c r="P135" s="28">
        <f t="shared" si="141"/>
        <v>600000</v>
      </c>
      <c r="Q135" s="28">
        <f t="shared" si="142"/>
        <v>40000000</v>
      </c>
      <c r="R135" s="28">
        <f t="shared" si="143"/>
        <v>1800000</v>
      </c>
      <c r="S135" s="28">
        <f t="shared" si="144"/>
        <v>5359616.550368547</v>
      </c>
      <c r="T135" s="28">
        <f t="shared" si="145"/>
        <v>267980.8275184274</v>
      </c>
      <c r="U135" s="28">
        <f t="shared" si="146"/>
        <v>0</v>
      </c>
      <c r="V135" s="28">
        <f t="shared" si="147"/>
        <v>0</v>
      </c>
      <c r="W135" s="4">
        <f t="shared" si="148"/>
        <v>565359616.5503685</v>
      </c>
      <c r="X135" s="24">
        <f t="shared" si="149"/>
        <v>3192980.8275184273</v>
      </c>
      <c r="Y135" s="27">
        <f t="shared" si="150"/>
        <v>0</v>
      </c>
      <c r="Z135" s="28">
        <f t="shared" si="151"/>
        <v>0</v>
      </c>
      <c r="AA135" s="28">
        <f t="shared" si="152"/>
        <v>0</v>
      </c>
      <c r="AB135" s="28">
        <f t="shared" si="153"/>
        <v>0</v>
      </c>
      <c r="AC135" s="28">
        <f t="shared" si="154"/>
        <v>0</v>
      </c>
      <c r="AD135" s="28">
        <f t="shared" si="155"/>
        <v>0</v>
      </c>
      <c r="AE135" s="28">
        <f t="shared" si="156"/>
        <v>0</v>
      </c>
      <c r="AF135" s="28">
        <f t="shared" si="157"/>
        <v>0</v>
      </c>
      <c r="AG135" s="28">
        <f t="shared" si="158"/>
        <v>0</v>
      </c>
      <c r="AH135" s="28">
        <f t="shared" si="159"/>
        <v>0</v>
      </c>
      <c r="AI135" s="28">
        <f t="shared" si="160"/>
        <v>0</v>
      </c>
      <c r="AJ135" s="28">
        <f t="shared" si="161"/>
        <v>0</v>
      </c>
      <c r="AK135" s="28">
        <f t="shared" si="162"/>
        <v>40640383.44963145</v>
      </c>
      <c r="AL135" s="28">
        <f t="shared" si="163"/>
        <v>2032019.1724815727</v>
      </c>
      <c r="AM135" s="28">
        <f t="shared" si="164"/>
        <v>2199472.4983709548</v>
      </c>
      <c r="AN135" s="28">
        <f t="shared" si="165"/>
        <v>0</v>
      </c>
      <c r="AO135" s="28">
        <f t="shared" si="166"/>
        <v>0</v>
      </c>
      <c r="AP135" s="28">
        <f t="shared" si="167"/>
        <v>0</v>
      </c>
      <c r="AQ135" s="4">
        <f t="shared" si="168"/>
        <v>40640383.44963145</v>
      </c>
      <c r="AR135" s="24">
        <f t="shared" si="169"/>
        <v>2032019.1724815727</v>
      </c>
      <c r="AS135" s="24">
        <f t="shared" si="170"/>
        <v>2199472.4983709548</v>
      </c>
    </row>
    <row r="136" spans="2:45" ht="12.75">
      <c r="B136" s="56">
        <f t="shared" si="132"/>
        <v>607</v>
      </c>
      <c r="C136" s="23">
        <f t="shared" si="171"/>
        <v>607000000</v>
      </c>
      <c r="D136" s="24">
        <f t="shared" si="128"/>
        <v>-1036525.6696246197</v>
      </c>
      <c r="E136" s="24">
        <f t="shared" si="129"/>
        <v>5275000</v>
      </c>
      <c r="F136" s="25">
        <f t="shared" si="130"/>
        <v>566292553.2113428</v>
      </c>
      <c r="G136" s="70">
        <f t="shared" si="131"/>
        <v>0</v>
      </c>
      <c r="H136" s="6">
        <f t="shared" si="133"/>
        <v>0.05</v>
      </c>
      <c r="I136" s="26">
        <f t="shared" si="134"/>
        <v>-0.14437095526227425</v>
      </c>
      <c r="J136" s="30">
        <f t="shared" si="135"/>
        <v>0.296330048929624</v>
      </c>
      <c r="K136" s="27">
        <f t="shared" si="136"/>
        <v>490000000</v>
      </c>
      <c r="L136" s="28">
        <f t="shared" si="137"/>
        <v>0</v>
      </c>
      <c r="M136" s="28">
        <f t="shared" si="138"/>
        <v>15000000</v>
      </c>
      <c r="N136" s="28">
        <f t="shared" si="139"/>
        <v>525000</v>
      </c>
      <c r="O136" s="28">
        <f t="shared" si="140"/>
        <v>15000000</v>
      </c>
      <c r="P136" s="28">
        <f t="shared" si="141"/>
        <v>600000</v>
      </c>
      <c r="Q136" s="28">
        <f t="shared" si="142"/>
        <v>40000000</v>
      </c>
      <c r="R136" s="28">
        <f t="shared" si="143"/>
        <v>1800000</v>
      </c>
      <c r="S136" s="28">
        <f t="shared" si="144"/>
        <v>6292553.211342812</v>
      </c>
      <c r="T136" s="28">
        <f t="shared" si="145"/>
        <v>314627.6605671406</v>
      </c>
      <c r="U136" s="28">
        <f t="shared" si="146"/>
        <v>0</v>
      </c>
      <c r="V136" s="28">
        <f t="shared" si="147"/>
        <v>0</v>
      </c>
      <c r="W136" s="4">
        <f t="shared" si="148"/>
        <v>566292553.2113428</v>
      </c>
      <c r="X136" s="24">
        <f t="shared" si="149"/>
        <v>3239627.6605671407</v>
      </c>
      <c r="Y136" s="27">
        <f t="shared" si="150"/>
        <v>0</v>
      </c>
      <c r="Z136" s="28">
        <f t="shared" si="151"/>
        <v>0</v>
      </c>
      <c r="AA136" s="28">
        <f t="shared" si="152"/>
        <v>0</v>
      </c>
      <c r="AB136" s="28">
        <f t="shared" si="153"/>
        <v>0</v>
      </c>
      <c r="AC136" s="28">
        <f t="shared" si="154"/>
        <v>0</v>
      </c>
      <c r="AD136" s="28">
        <f t="shared" si="155"/>
        <v>0</v>
      </c>
      <c r="AE136" s="28">
        <f t="shared" si="156"/>
        <v>0</v>
      </c>
      <c r="AF136" s="28">
        <f t="shared" si="157"/>
        <v>0</v>
      </c>
      <c r="AG136" s="28">
        <f t="shared" si="158"/>
        <v>0</v>
      </c>
      <c r="AH136" s="28">
        <f t="shared" si="159"/>
        <v>0</v>
      </c>
      <c r="AI136" s="28">
        <f t="shared" si="160"/>
        <v>0</v>
      </c>
      <c r="AJ136" s="28">
        <f t="shared" si="161"/>
        <v>0</v>
      </c>
      <c r="AK136" s="28">
        <f t="shared" si="162"/>
        <v>40707446.78865719</v>
      </c>
      <c r="AL136" s="28">
        <f t="shared" si="163"/>
        <v>2035372.3394328596</v>
      </c>
      <c r="AM136" s="28">
        <f t="shared" si="164"/>
        <v>2203101.990942521</v>
      </c>
      <c r="AN136" s="28">
        <f t="shared" si="165"/>
        <v>0</v>
      </c>
      <c r="AO136" s="28">
        <f t="shared" si="166"/>
        <v>0</v>
      </c>
      <c r="AP136" s="28">
        <f t="shared" si="167"/>
        <v>0</v>
      </c>
      <c r="AQ136" s="4">
        <f t="shared" si="168"/>
        <v>40707446.78865719</v>
      </c>
      <c r="AR136" s="24">
        <f t="shared" si="169"/>
        <v>2035372.3394328596</v>
      </c>
      <c r="AS136" s="24">
        <f t="shared" si="170"/>
        <v>2203101.990942521</v>
      </c>
    </row>
    <row r="137" spans="2:45" ht="12.75">
      <c r="B137" s="56">
        <f t="shared" si="132"/>
        <v>608</v>
      </c>
      <c r="C137" s="23">
        <f t="shared" si="171"/>
        <v>608000000</v>
      </c>
      <c r="D137" s="24">
        <f t="shared" si="128"/>
        <v>-1079543.0101017668</v>
      </c>
      <c r="E137" s="24">
        <f t="shared" si="129"/>
        <v>5325000</v>
      </c>
      <c r="F137" s="25">
        <f t="shared" si="130"/>
        <v>567225489.8723171</v>
      </c>
      <c r="G137" s="70">
        <f t="shared" si="131"/>
        <v>0</v>
      </c>
      <c r="H137" s="6">
        <f t="shared" si="133"/>
        <v>0.05</v>
      </c>
      <c r="I137" s="26">
        <f t="shared" si="134"/>
        <v>-0.14437095526227425</v>
      </c>
      <c r="J137" s="30">
        <f t="shared" si="135"/>
        <v>0.296330048929624</v>
      </c>
      <c r="K137" s="27">
        <f t="shared" si="136"/>
        <v>490000000</v>
      </c>
      <c r="L137" s="28">
        <f t="shared" si="137"/>
        <v>0</v>
      </c>
      <c r="M137" s="28">
        <f t="shared" si="138"/>
        <v>15000000</v>
      </c>
      <c r="N137" s="28">
        <f t="shared" si="139"/>
        <v>525000</v>
      </c>
      <c r="O137" s="28">
        <f t="shared" si="140"/>
        <v>15000000</v>
      </c>
      <c r="P137" s="28">
        <f t="shared" si="141"/>
        <v>600000</v>
      </c>
      <c r="Q137" s="28">
        <f t="shared" si="142"/>
        <v>40000000</v>
      </c>
      <c r="R137" s="28">
        <f t="shared" si="143"/>
        <v>1800000</v>
      </c>
      <c r="S137" s="28">
        <f t="shared" si="144"/>
        <v>7225489.872317076</v>
      </c>
      <c r="T137" s="28">
        <f t="shared" si="145"/>
        <v>361274.49361585383</v>
      </c>
      <c r="U137" s="28">
        <f t="shared" si="146"/>
        <v>0</v>
      </c>
      <c r="V137" s="28">
        <f t="shared" si="147"/>
        <v>0</v>
      </c>
      <c r="W137" s="4">
        <f t="shared" si="148"/>
        <v>567225489.8723171</v>
      </c>
      <c r="X137" s="24">
        <f t="shared" si="149"/>
        <v>3286274.4936158536</v>
      </c>
      <c r="Y137" s="27">
        <f t="shared" si="150"/>
        <v>0</v>
      </c>
      <c r="Z137" s="28">
        <f t="shared" si="151"/>
        <v>0</v>
      </c>
      <c r="AA137" s="28">
        <f t="shared" si="152"/>
        <v>0</v>
      </c>
      <c r="AB137" s="28">
        <f t="shared" si="153"/>
        <v>0</v>
      </c>
      <c r="AC137" s="28">
        <f t="shared" si="154"/>
        <v>0</v>
      </c>
      <c r="AD137" s="28">
        <f t="shared" si="155"/>
        <v>0</v>
      </c>
      <c r="AE137" s="28">
        <f t="shared" si="156"/>
        <v>0</v>
      </c>
      <c r="AF137" s="28">
        <f t="shared" si="157"/>
        <v>0</v>
      </c>
      <c r="AG137" s="28">
        <f t="shared" si="158"/>
        <v>0</v>
      </c>
      <c r="AH137" s="28">
        <f t="shared" si="159"/>
        <v>0</v>
      </c>
      <c r="AI137" s="28">
        <f t="shared" si="160"/>
        <v>0</v>
      </c>
      <c r="AJ137" s="28">
        <f t="shared" si="161"/>
        <v>0</v>
      </c>
      <c r="AK137" s="28">
        <f t="shared" si="162"/>
        <v>40774510.127682924</v>
      </c>
      <c r="AL137" s="28">
        <f t="shared" si="163"/>
        <v>2038725.5063841464</v>
      </c>
      <c r="AM137" s="28">
        <f t="shared" si="164"/>
        <v>2206731.483514087</v>
      </c>
      <c r="AN137" s="28">
        <f t="shared" si="165"/>
        <v>0</v>
      </c>
      <c r="AO137" s="28">
        <f t="shared" si="166"/>
        <v>0</v>
      </c>
      <c r="AP137" s="28">
        <f t="shared" si="167"/>
        <v>0</v>
      </c>
      <c r="AQ137" s="4">
        <f t="shared" si="168"/>
        <v>40774510.127682924</v>
      </c>
      <c r="AR137" s="24">
        <f t="shared" si="169"/>
        <v>2038725.5063841464</v>
      </c>
      <c r="AS137" s="24">
        <f t="shared" si="170"/>
        <v>2206731.483514087</v>
      </c>
    </row>
    <row r="138" spans="2:45" ht="12.75">
      <c r="B138" s="56">
        <f t="shared" si="132"/>
        <v>609</v>
      </c>
      <c r="C138" s="23">
        <f t="shared" si="171"/>
        <v>609000000</v>
      </c>
      <c r="D138" s="24">
        <f t="shared" si="128"/>
        <v>-1122560.350578914</v>
      </c>
      <c r="E138" s="24">
        <f t="shared" si="129"/>
        <v>5375000</v>
      </c>
      <c r="F138" s="25">
        <f t="shared" si="130"/>
        <v>568158426.5332913</v>
      </c>
      <c r="G138" s="70">
        <f t="shared" si="131"/>
        <v>0</v>
      </c>
      <c r="H138" s="6">
        <f t="shared" si="133"/>
        <v>0.05</v>
      </c>
      <c r="I138" s="26">
        <f t="shared" si="134"/>
        <v>-0.14437095526227425</v>
      </c>
      <c r="J138" s="30">
        <f t="shared" si="135"/>
        <v>0.296330048929624</v>
      </c>
      <c r="K138" s="27">
        <f t="shared" si="136"/>
        <v>490000000</v>
      </c>
      <c r="L138" s="28">
        <f t="shared" si="137"/>
        <v>0</v>
      </c>
      <c r="M138" s="28">
        <f t="shared" si="138"/>
        <v>15000000</v>
      </c>
      <c r="N138" s="28">
        <f t="shared" si="139"/>
        <v>525000</v>
      </c>
      <c r="O138" s="28">
        <f t="shared" si="140"/>
        <v>15000000</v>
      </c>
      <c r="P138" s="28">
        <f t="shared" si="141"/>
        <v>600000</v>
      </c>
      <c r="Q138" s="28">
        <f t="shared" si="142"/>
        <v>40000000</v>
      </c>
      <c r="R138" s="28">
        <f t="shared" si="143"/>
        <v>1800000</v>
      </c>
      <c r="S138" s="28">
        <f t="shared" si="144"/>
        <v>8158426.53329134</v>
      </c>
      <c r="T138" s="28">
        <f t="shared" si="145"/>
        <v>407921.326664567</v>
      </c>
      <c r="U138" s="28">
        <f t="shared" si="146"/>
        <v>0</v>
      </c>
      <c r="V138" s="28">
        <f t="shared" si="147"/>
        <v>0</v>
      </c>
      <c r="W138" s="4">
        <f t="shared" si="148"/>
        <v>568158426.5332913</v>
      </c>
      <c r="X138" s="24">
        <f t="shared" si="149"/>
        <v>3332921.326664567</v>
      </c>
      <c r="Y138" s="27">
        <f t="shared" si="150"/>
        <v>0</v>
      </c>
      <c r="Z138" s="28">
        <f t="shared" si="151"/>
        <v>0</v>
      </c>
      <c r="AA138" s="28">
        <f t="shared" si="152"/>
        <v>0</v>
      </c>
      <c r="AB138" s="28">
        <f t="shared" si="153"/>
        <v>0</v>
      </c>
      <c r="AC138" s="28">
        <f t="shared" si="154"/>
        <v>0</v>
      </c>
      <c r="AD138" s="28">
        <f t="shared" si="155"/>
        <v>0</v>
      </c>
      <c r="AE138" s="28">
        <f t="shared" si="156"/>
        <v>0</v>
      </c>
      <c r="AF138" s="28">
        <f t="shared" si="157"/>
        <v>0</v>
      </c>
      <c r="AG138" s="28">
        <f t="shared" si="158"/>
        <v>0</v>
      </c>
      <c r="AH138" s="28">
        <f t="shared" si="159"/>
        <v>0</v>
      </c>
      <c r="AI138" s="28">
        <f t="shared" si="160"/>
        <v>0</v>
      </c>
      <c r="AJ138" s="28">
        <f t="shared" si="161"/>
        <v>0</v>
      </c>
      <c r="AK138" s="28">
        <f t="shared" si="162"/>
        <v>40841573.46670866</v>
      </c>
      <c r="AL138" s="28">
        <f t="shared" si="163"/>
        <v>2042078.673335433</v>
      </c>
      <c r="AM138" s="28">
        <f t="shared" si="164"/>
        <v>2210360.976085653</v>
      </c>
      <c r="AN138" s="28">
        <f t="shared" si="165"/>
        <v>0</v>
      </c>
      <c r="AO138" s="28">
        <f t="shared" si="166"/>
        <v>0</v>
      </c>
      <c r="AP138" s="28">
        <f t="shared" si="167"/>
        <v>0</v>
      </c>
      <c r="AQ138" s="4">
        <f t="shared" si="168"/>
        <v>40841573.46670866</v>
      </c>
      <c r="AR138" s="24">
        <f t="shared" si="169"/>
        <v>2042078.673335433</v>
      </c>
      <c r="AS138" s="24">
        <f t="shared" si="170"/>
        <v>2210360.976085653</v>
      </c>
    </row>
    <row r="139" spans="2:45" ht="12.75">
      <c r="B139" s="56">
        <f t="shared" si="132"/>
        <v>610</v>
      </c>
      <c r="C139" s="23">
        <f t="shared" si="171"/>
        <v>610000000</v>
      </c>
      <c r="D139" s="24">
        <f t="shared" si="128"/>
        <v>-1165577.691056049</v>
      </c>
      <c r="E139" s="24">
        <f t="shared" si="129"/>
        <v>5425000</v>
      </c>
      <c r="F139" s="25">
        <f t="shared" si="130"/>
        <v>569091363.1942655</v>
      </c>
      <c r="G139" s="70">
        <f t="shared" si="131"/>
        <v>0</v>
      </c>
      <c r="H139" s="6">
        <f t="shared" si="133"/>
        <v>0.05</v>
      </c>
      <c r="I139" s="26">
        <f t="shared" si="134"/>
        <v>-0.14437095526227425</v>
      </c>
      <c r="J139" s="30">
        <f t="shared" si="135"/>
        <v>0.296330048929624</v>
      </c>
      <c r="K139" s="27">
        <f t="shared" si="136"/>
        <v>490000000</v>
      </c>
      <c r="L139" s="28">
        <f t="shared" si="137"/>
        <v>0</v>
      </c>
      <c r="M139" s="28">
        <f t="shared" si="138"/>
        <v>15000000</v>
      </c>
      <c r="N139" s="28">
        <f t="shared" si="139"/>
        <v>525000</v>
      </c>
      <c r="O139" s="28">
        <f t="shared" si="140"/>
        <v>15000000</v>
      </c>
      <c r="P139" s="28">
        <f t="shared" si="141"/>
        <v>600000</v>
      </c>
      <c r="Q139" s="28">
        <f t="shared" si="142"/>
        <v>40000000</v>
      </c>
      <c r="R139" s="28">
        <f t="shared" si="143"/>
        <v>1800000</v>
      </c>
      <c r="S139" s="28">
        <f t="shared" si="144"/>
        <v>9091363.194265485</v>
      </c>
      <c r="T139" s="28">
        <f t="shared" si="145"/>
        <v>454568.1597132743</v>
      </c>
      <c r="U139" s="28">
        <f t="shared" si="146"/>
        <v>0</v>
      </c>
      <c r="V139" s="28">
        <f t="shared" si="147"/>
        <v>0</v>
      </c>
      <c r="W139" s="4">
        <f t="shared" si="148"/>
        <v>569091363.1942655</v>
      </c>
      <c r="X139" s="24">
        <f t="shared" si="149"/>
        <v>3379568.1597132743</v>
      </c>
      <c r="Y139" s="27">
        <f t="shared" si="150"/>
        <v>0</v>
      </c>
      <c r="Z139" s="28">
        <f t="shared" si="151"/>
        <v>0</v>
      </c>
      <c r="AA139" s="28">
        <f t="shared" si="152"/>
        <v>0</v>
      </c>
      <c r="AB139" s="28">
        <f t="shared" si="153"/>
        <v>0</v>
      </c>
      <c r="AC139" s="28">
        <f t="shared" si="154"/>
        <v>0</v>
      </c>
      <c r="AD139" s="28">
        <f t="shared" si="155"/>
        <v>0</v>
      </c>
      <c r="AE139" s="28">
        <f t="shared" si="156"/>
        <v>0</v>
      </c>
      <c r="AF139" s="28">
        <f t="shared" si="157"/>
        <v>0</v>
      </c>
      <c r="AG139" s="28">
        <f t="shared" si="158"/>
        <v>0</v>
      </c>
      <c r="AH139" s="28">
        <f t="shared" si="159"/>
        <v>0</v>
      </c>
      <c r="AI139" s="28">
        <f t="shared" si="160"/>
        <v>0</v>
      </c>
      <c r="AJ139" s="28">
        <f t="shared" si="161"/>
        <v>0</v>
      </c>
      <c r="AK139" s="28">
        <f t="shared" si="162"/>
        <v>40908636.805734515</v>
      </c>
      <c r="AL139" s="28">
        <f t="shared" si="163"/>
        <v>2045431.840286726</v>
      </c>
      <c r="AM139" s="28">
        <f t="shared" si="164"/>
        <v>2213990.4686572254</v>
      </c>
      <c r="AN139" s="28">
        <f t="shared" si="165"/>
        <v>0</v>
      </c>
      <c r="AO139" s="28">
        <f t="shared" si="166"/>
        <v>0</v>
      </c>
      <c r="AP139" s="28">
        <f t="shared" si="167"/>
        <v>0</v>
      </c>
      <c r="AQ139" s="4">
        <f t="shared" si="168"/>
        <v>40908636.805734515</v>
      </c>
      <c r="AR139" s="24">
        <f t="shared" si="169"/>
        <v>2045431.840286726</v>
      </c>
      <c r="AS139" s="24">
        <f t="shared" si="170"/>
        <v>2213990.4686572254</v>
      </c>
    </row>
    <row r="140" spans="2:45" ht="12.75">
      <c r="B140" s="56">
        <f t="shared" si="132"/>
        <v>611</v>
      </c>
      <c r="C140" s="23">
        <f t="shared" si="171"/>
        <v>611000000</v>
      </c>
      <c r="D140" s="24">
        <f t="shared" si="128"/>
        <v>-1208595.0315331835</v>
      </c>
      <c r="E140" s="24">
        <f t="shared" si="129"/>
        <v>5475000</v>
      </c>
      <c r="F140" s="25">
        <f t="shared" si="130"/>
        <v>570024299.8552396</v>
      </c>
      <c r="G140" s="70">
        <f t="shared" si="131"/>
        <v>0</v>
      </c>
      <c r="H140" s="6">
        <f t="shared" si="133"/>
        <v>0.05</v>
      </c>
      <c r="I140" s="26">
        <f t="shared" si="134"/>
        <v>-0.14437095526227425</v>
      </c>
      <c r="J140" s="30">
        <f t="shared" si="135"/>
        <v>0.296330048929624</v>
      </c>
      <c r="K140" s="27">
        <f t="shared" si="136"/>
        <v>490000000</v>
      </c>
      <c r="L140" s="28">
        <f t="shared" si="137"/>
        <v>0</v>
      </c>
      <c r="M140" s="28">
        <f t="shared" si="138"/>
        <v>15000000</v>
      </c>
      <c r="N140" s="28">
        <f t="shared" si="139"/>
        <v>525000</v>
      </c>
      <c r="O140" s="28">
        <f t="shared" si="140"/>
        <v>15000000</v>
      </c>
      <c r="P140" s="28">
        <f t="shared" si="141"/>
        <v>600000</v>
      </c>
      <c r="Q140" s="28">
        <f t="shared" si="142"/>
        <v>40000000</v>
      </c>
      <c r="R140" s="28">
        <f t="shared" si="143"/>
        <v>1800000</v>
      </c>
      <c r="S140" s="28">
        <f t="shared" si="144"/>
        <v>10024299.85523963</v>
      </c>
      <c r="T140" s="28">
        <f t="shared" si="145"/>
        <v>501214.9927619815</v>
      </c>
      <c r="U140" s="28">
        <f t="shared" si="146"/>
        <v>0</v>
      </c>
      <c r="V140" s="28">
        <f t="shared" si="147"/>
        <v>0</v>
      </c>
      <c r="W140" s="4">
        <f t="shared" si="148"/>
        <v>570024299.8552396</v>
      </c>
      <c r="X140" s="24">
        <f t="shared" si="149"/>
        <v>3426214.9927619817</v>
      </c>
      <c r="Y140" s="27">
        <f t="shared" si="150"/>
        <v>0</v>
      </c>
      <c r="Z140" s="28">
        <f t="shared" si="151"/>
        <v>0</v>
      </c>
      <c r="AA140" s="28">
        <f t="shared" si="152"/>
        <v>0</v>
      </c>
      <c r="AB140" s="28">
        <f t="shared" si="153"/>
        <v>0</v>
      </c>
      <c r="AC140" s="28">
        <f t="shared" si="154"/>
        <v>0</v>
      </c>
      <c r="AD140" s="28">
        <f t="shared" si="155"/>
        <v>0</v>
      </c>
      <c r="AE140" s="28">
        <f t="shared" si="156"/>
        <v>0</v>
      </c>
      <c r="AF140" s="28">
        <f t="shared" si="157"/>
        <v>0</v>
      </c>
      <c r="AG140" s="28">
        <f t="shared" si="158"/>
        <v>0</v>
      </c>
      <c r="AH140" s="28">
        <f t="shared" si="159"/>
        <v>0</v>
      </c>
      <c r="AI140" s="28">
        <f t="shared" si="160"/>
        <v>0</v>
      </c>
      <c r="AJ140" s="28">
        <f t="shared" si="161"/>
        <v>0</v>
      </c>
      <c r="AK140" s="28">
        <f t="shared" si="162"/>
        <v>40975700.14476037</v>
      </c>
      <c r="AL140" s="28">
        <f t="shared" si="163"/>
        <v>2048785.0072380186</v>
      </c>
      <c r="AM140" s="28">
        <f t="shared" si="164"/>
        <v>2217619.961228798</v>
      </c>
      <c r="AN140" s="28">
        <f t="shared" si="165"/>
        <v>0</v>
      </c>
      <c r="AO140" s="28">
        <f t="shared" si="166"/>
        <v>0</v>
      </c>
      <c r="AP140" s="28">
        <f t="shared" si="167"/>
        <v>0</v>
      </c>
      <c r="AQ140" s="4">
        <f t="shared" si="168"/>
        <v>40975700.14476037</v>
      </c>
      <c r="AR140" s="24">
        <f t="shared" si="169"/>
        <v>2048785.0072380186</v>
      </c>
      <c r="AS140" s="24">
        <f t="shared" si="170"/>
        <v>2217619.961228798</v>
      </c>
    </row>
    <row r="141" spans="2:45" ht="12.75">
      <c r="B141" s="56">
        <f t="shared" si="132"/>
        <v>612</v>
      </c>
      <c r="C141" s="23">
        <f t="shared" si="171"/>
        <v>612000000</v>
      </c>
      <c r="D141" s="24">
        <f t="shared" si="128"/>
        <v>-1251612.3720103307</v>
      </c>
      <c r="E141" s="24">
        <f t="shared" si="129"/>
        <v>5525000</v>
      </c>
      <c r="F141" s="25">
        <f t="shared" si="130"/>
        <v>570957236.5162139</v>
      </c>
      <c r="G141" s="70">
        <f t="shared" si="131"/>
        <v>0</v>
      </c>
      <c r="H141" s="6">
        <f t="shared" si="133"/>
        <v>0.05</v>
      </c>
      <c r="I141" s="26">
        <f t="shared" si="134"/>
        <v>-0.14437095526227425</v>
      </c>
      <c r="J141" s="30">
        <f t="shared" si="135"/>
        <v>0.296330048929624</v>
      </c>
      <c r="K141" s="27">
        <f t="shared" si="136"/>
        <v>490000000</v>
      </c>
      <c r="L141" s="28">
        <f t="shared" si="137"/>
        <v>0</v>
      </c>
      <c r="M141" s="28">
        <f t="shared" si="138"/>
        <v>15000000</v>
      </c>
      <c r="N141" s="28">
        <f t="shared" si="139"/>
        <v>525000</v>
      </c>
      <c r="O141" s="28">
        <f t="shared" si="140"/>
        <v>15000000</v>
      </c>
      <c r="P141" s="28">
        <f t="shared" si="141"/>
        <v>600000</v>
      </c>
      <c r="Q141" s="28">
        <f t="shared" si="142"/>
        <v>40000000</v>
      </c>
      <c r="R141" s="28">
        <f t="shared" si="143"/>
        <v>1800000</v>
      </c>
      <c r="S141" s="28">
        <f t="shared" si="144"/>
        <v>10957236.516213894</v>
      </c>
      <c r="T141" s="28">
        <f t="shared" si="145"/>
        <v>547861.8258106947</v>
      </c>
      <c r="U141" s="28">
        <f t="shared" si="146"/>
        <v>0</v>
      </c>
      <c r="V141" s="28">
        <f t="shared" si="147"/>
        <v>0</v>
      </c>
      <c r="W141" s="4">
        <f t="shared" si="148"/>
        <v>570957236.5162139</v>
      </c>
      <c r="X141" s="24">
        <f t="shared" si="149"/>
        <v>3472861.8258106946</v>
      </c>
      <c r="Y141" s="27">
        <f t="shared" si="150"/>
        <v>0</v>
      </c>
      <c r="Z141" s="28">
        <f t="shared" si="151"/>
        <v>0</v>
      </c>
      <c r="AA141" s="28">
        <f t="shared" si="152"/>
        <v>0</v>
      </c>
      <c r="AB141" s="28">
        <f t="shared" si="153"/>
        <v>0</v>
      </c>
      <c r="AC141" s="28">
        <f t="shared" si="154"/>
        <v>0</v>
      </c>
      <c r="AD141" s="28">
        <f t="shared" si="155"/>
        <v>0</v>
      </c>
      <c r="AE141" s="28">
        <f t="shared" si="156"/>
        <v>0</v>
      </c>
      <c r="AF141" s="28">
        <f t="shared" si="157"/>
        <v>0</v>
      </c>
      <c r="AG141" s="28">
        <f t="shared" si="158"/>
        <v>0</v>
      </c>
      <c r="AH141" s="28">
        <f t="shared" si="159"/>
        <v>0</v>
      </c>
      <c r="AI141" s="28">
        <f t="shared" si="160"/>
        <v>0</v>
      </c>
      <c r="AJ141" s="28">
        <f t="shared" si="161"/>
        <v>0</v>
      </c>
      <c r="AK141" s="28">
        <f t="shared" si="162"/>
        <v>41042763.483786106</v>
      </c>
      <c r="AL141" s="28">
        <f t="shared" si="163"/>
        <v>2052138.1741893054</v>
      </c>
      <c r="AM141" s="28">
        <f t="shared" si="164"/>
        <v>2221249.453800364</v>
      </c>
      <c r="AN141" s="28">
        <f t="shared" si="165"/>
        <v>0</v>
      </c>
      <c r="AO141" s="28">
        <f t="shared" si="166"/>
        <v>0</v>
      </c>
      <c r="AP141" s="28">
        <f t="shared" si="167"/>
        <v>0</v>
      </c>
      <c r="AQ141" s="4">
        <f t="shared" si="168"/>
        <v>41042763.483786106</v>
      </c>
      <c r="AR141" s="24">
        <f t="shared" si="169"/>
        <v>2052138.1741893054</v>
      </c>
      <c r="AS141" s="24">
        <f t="shared" si="170"/>
        <v>2221249.453800364</v>
      </c>
    </row>
    <row r="142" spans="2:45" ht="12.75">
      <c r="B142" s="56">
        <f t="shared" si="132"/>
        <v>613</v>
      </c>
      <c r="C142" s="23">
        <f t="shared" si="171"/>
        <v>613000000</v>
      </c>
      <c r="D142" s="24">
        <f t="shared" si="128"/>
        <v>-1294629.7124874652</v>
      </c>
      <c r="E142" s="24">
        <f t="shared" si="129"/>
        <v>5575000</v>
      </c>
      <c r="F142" s="25">
        <f t="shared" si="130"/>
        <v>571890173.177188</v>
      </c>
      <c r="G142" s="70">
        <f t="shared" si="131"/>
        <v>0</v>
      </c>
      <c r="H142" s="6">
        <f t="shared" si="133"/>
        <v>0.05</v>
      </c>
      <c r="I142" s="26">
        <f t="shared" si="134"/>
        <v>-0.14437095526227425</v>
      </c>
      <c r="J142" s="30">
        <f t="shared" si="135"/>
        <v>0.296330048929624</v>
      </c>
      <c r="K142" s="27">
        <f t="shared" si="136"/>
        <v>490000000</v>
      </c>
      <c r="L142" s="28">
        <f t="shared" si="137"/>
        <v>0</v>
      </c>
      <c r="M142" s="28">
        <f t="shared" si="138"/>
        <v>15000000</v>
      </c>
      <c r="N142" s="28">
        <f t="shared" si="139"/>
        <v>525000</v>
      </c>
      <c r="O142" s="28">
        <f t="shared" si="140"/>
        <v>15000000</v>
      </c>
      <c r="P142" s="28">
        <f t="shared" si="141"/>
        <v>600000</v>
      </c>
      <c r="Q142" s="28">
        <f t="shared" si="142"/>
        <v>40000000</v>
      </c>
      <c r="R142" s="28">
        <f t="shared" si="143"/>
        <v>1800000</v>
      </c>
      <c r="S142" s="28">
        <f t="shared" si="144"/>
        <v>11890173.177188039</v>
      </c>
      <c r="T142" s="28">
        <f t="shared" si="145"/>
        <v>594508.6588594019</v>
      </c>
      <c r="U142" s="28">
        <f t="shared" si="146"/>
        <v>0</v>
      </c>
      <c r="V142" s="28">
        <f t="shared" si="147"/>
        <v>0</v>
      </c>
      <c r="W142" s="4">
        <f t="shared" si="148"/>
        <v>571890173.177188</v>
      </c>
      <c r="X142" s="24">
        <f t="shared" si="149"/>
        <v>3519508.658859402</v>
      </c>
      <c r="Y142" s="27">
        <f t="shared" si="150"/>
        <v>0</v>
      </c>
      <c r="Z142" s="28">
        <f t="shared" si="151"/>
        <v>0</v>
      </c>
      <c r="AA142" s="28">
        <f t="shared" si="152"/>
        <v>0</v>
      </c>
      <c r="AB142" s="28">
        <f t="shared" si="153"/>
        <v>0</v>
      </c>
      <c r="AC142" s="28">
        <f t="shared" si="154"/>
        <v>0</v>
      </c>
      <c r="AD142" s="28">
        <f t="shared" si="155"/>
        <v>0</v>
      </c>
      <c r="AE142" s="28">
        <f t="shared" si="156"/>
        <v>0</v>
      </c>
      <c r="AF142" s="28">
        <f t="shared" si="157"/>
        <v>0</v>
      </c>
      <c r="AG142" s="28">
        <f t="shared" si="158"/>
        <v>0</v>
      </c>
      <c r="AH142" s="28">
        <f t="shared" si="159"/>
        <v>0</v>
      </c>
      <c r="AI142" s="28">
        <f t="shared" si="160"/>
        <v>0</v>
      </c>
      <c r="AJ142" s="28">
        <f t="shared" si="161"/>
        <v>0</v>
      </c>
      <c r="AK142" s="28">
        <f t="shared" si="162"/>
        <v>41109826.82281196</v>
      </c>
      <c r="AL142" s="28">
        <f t="shared" si="163"/>
        <v>2055491.341140598</v>
      </c>
      <c r="AM142" s="28">
        <f t="shared" si="164"/>
        <v>2224878.9463719367</v>
      </c>
      <c r="AN142" s="28">
        <f t="shared" si="165"/>
        <v>0</v>
      </c>
      <c r="AO142" s="28">
        <f t="shared" si="166"/>
        <v>0</v>
      </c>
      <c r="AP142" s="28">
        <f t="shared" si="167"/>
        <v>0</v>
      </c>
      <c r="AQ142" s="4">
        <f t="shared" si="168"/>
        <v>41109826.82281196</v>
      </c>
      <c r="AR142" s="24">
        <f t="shared" si="169"/>
        <v>2055491.341140598</v>
      </c>
      <c r="AS142" s="24">
        <f t="shared" si="170"/>
        <v>2224878.9463719367</v>
      </c>
    </row>
    <row r="143" spans="2:45" ht="12.75">
      <c r="B143" s="56">
        <f t="shared" si="132"/>
        <v>614</v>
      </c>
      <c r="C143" s="23">
        <f t="shared" si="171"/>
        <v>614000000</v>
      </c>
      <c r="D143" s="24">
        <f t="shared" si="128"/>
        <v>-1337647.0529646128</v>
      </c>
      <c r="E143" s="24">
        <f t="shared" si="129"/>
        <v>5625000</v>
      </c>
      <c r="F143" s="25">
        <f t="shared" si="130"/>
        <v>572823109.8381623</v>
      </c>
      <c r="G143" s="70">
        <f t="shared" si="131"/>
        <v>0</v>
      </c>
      <c r="H143" s="6">
        <f t="shared" si="133"/>
        <v>0.05</v>
      </c>
      <c r="I143" s="26">
        <f t="shared" si="134"/>
        <v>-0.14437095526227425</v>
      </c>
      <c r="J143" s="30">
        <f t="shared" si="135"/>
        <v>0.296330048929624</v>
      </c>
      <c r="K143" s="27">
        <f t="shared" si="136"/>
        <v>490000000</v>
      </c>
      <c r="L143" s="28">
        <f t="shared" si="137"/>
        <v>0</v>
      </c>
      <c r="M143" s="28">
        <f t="shared" si="138"/>
        <v>15000000</v>
      </c>
      <c r="N143" s="28">
        <f t="shared" si="139"/>
        <v>525000</v>
      </c>
      <c r="O143" s="28">
        <f t="shared" si="140"/>
        <v>15000000</v>
      </c>
      <c r="P143" s="28">
        <f t="shared" si="141"/>
        <v>600000</v>
      </c>
      <c r="Q143" s="28">
        <f t="shared" si="142"/>
        <v>40000000</v>
      </c>
      <c r="R143" s="28">
        <f t="shared" si="143"/>
        <v>1800000</v>
      </c>
      <c r="S143" s="28">
        <f t="shared" si="144"/>
        <v>12823109.838162303</v>
      </c>
      <c r="T143" s="28">
        <f t="shared" si="145"/>
        <v>641155.4919081152</v>
      </c>
      <c r="U143" s="28">
        <f t="shared" si="146"/>
        <v>0</v>
      </c>
      <c r="V143" s="28">
        <f t="shared" si="147"/>
        <v>0</v>
      </c>
      <c r="W143" s="4">
        <f t="shared" si="148"/>
        <v>572823109.8381623</v>
      </c>
      <c r="X143" s="24">
        <f t="shared" si="149"/>
        <v>3566155.4919081153</v>
      </c>
      <c r="Y143" s="27">
        <f t="shared" si="150"/>
        <v>0</v>
      </c>
      <c r="Z143" s="28">
        <f t="shared" si="151"/>
        <v>0</v>
      </c>
      <c r="AA143" s="28">
        <f t="shared" si="152"/>
        <v>0</v>
      </c>
      <c r="AB143" s="28">
        <f t="shared" si="153"/>
        <v>0</v>
      </c>
      <c r="AC143" s="28">
        <f t="shared" si="154"/>
        <v>0</v>
      </c>
      <c r="AD143" s="28">
        <f t="shared" si="155"/>
        <v>0</v>
      </c>
      <c r="AE143" s="28">
        <f t="shared" si="156"/>
        <v>0</v>
      </c>
      <c r="AF143" s="28">
        <f t="shared" si="157"/>
        <v>0</v>
      </c>
      <c r="AG143" s="28">
        <f t="shared" si="158"/>
        <v>0</v>
      </c>
      <c r="AH143" s="28">
        <f t="shared" si="159"/>
        <v>0</v>
      </c>
      <c r="AI143" s="28">
        <f t="shared" si="160"/>
        <v>0</v>
      </c>
      <c r="AJ143" s="28">
        <f t="shared" si="161"/>
        <v>0</v>
      </c>
      <c r="AK143" s="28">
        <f t="shared" si="162"/>
        <v>41176890.1618377</v>
      </c>
      <c r="AL143" s="28">
        <f t="shared" si="163"/>
        <v>2058844.508091885</v>
      </c>
      <c r="AM143" s="28">
        <f t="shared" si="164"/>
        <v>2228508.4389435025</v>
      </c>
      <c r="AN143" s="28">
        <f t="shared" si="165"/>
        <v>0</v>
      </c>
      <c r="AO143" s="28">
        <f t="shared" si="166"/>
        <v>0</v>
      </c>
      <c r="AP143" s="28">
        <f t="shared" si="167"/>
        <v>0</v>
      </c>
      <c r="AQ143" s="4">
        <f t="shared" si="168"/>
        <v>41176890.1618377</v>
      </c>
      <c r="AR143" s="24">
        <f t="shared" si="169"/>
        <v>2058844.508091885</v>
      </c>
      <c r="AS143" s="24">
        <f t="shared" si="170"/>
        <v>2228508.4389435025</v>
      </c>
    </row>
    <row r="144" spans="2:45" ht="12.75">
      <c r="B144" s="56">
        <f t="shared" si="132"/>
        <v>615</v>
      </c>
      <c r="C144" s="23">
        <f t="shared" si="171"/>
        <v>615000000</v>
      </c>
      <c r="D144" s="24">
        <f t="shared" si="128"/>
        <v>-1380664.393441747</v>
      </c>
      <c r="E144" s="24">
        <f t="shared" si="129"/>
        <v>5675000</v>
      </c>
      <c r="F144" s="25">
        <f t="shared" si="130"/>
        <v>573756046.4991364</v>
      </c>
      <c r="G144" s="70">
        <f t="shared" si="131"/>
        <v>0</v>
      </c>
      <c r="H144" s="6">
        <f t="shared" si="133"/>
        <v>0.05</v>
      </c>
      <c r="I144" s="26">
        <f t="shared" si="134"/>
        <v>-0.14437095526227425</v>
      </c>
      <c r="J144" s="30">
        <f t="shared" si="135"/>
        <v>0.296330048929624</v>
      </c>
      <c r="K144" s="27">
        <f t="shared" si="136"/>
        <v>490000000</v>
      </c>
      <c r="L144" s="28">
        <f t="shared" si="137"/>
        <v>0</v>
      </c>
      <c r="M144" s="28">
        <f t="shared" si="138"/>
        <v>15000000</v>
      </c>
      <c r="N144" s="28">
        <f t="shared" si="139"/>
        <v>525000</v>
      </c>
      <c r="O144" s="28">
        <f t="shared" si="140"/>
        <v>15000000</v>
      </c>
      <c r="P144" s="28">
        <f t="shared" si="141"/>
        <v>600000</v>
      </c>
      <c r="Q144" s="28">
        <f t="shared" si="142"/>
        <v>40000000</v>
      </c>
      <c r="R144" s="28">
        <f t="shared" si="143"/>
        <v>1800000</v>
      </c>
      <c r="S144" s="28">
        <f t="shared" si="144"/>
        <v>13756046.499136448</v>
      </c>
      <c r="T144" s="28">
        <f t="shared" si="145"/>
        <v>687802.3249568224</v>
      </c>
      <c r="U144" s="28">
        <f t="shared" si="146"/>
        <v>0</v>
      </c>
      <c r="V144" s="28">
        <f t="shared" si="147"/>
        <v>0</v>
      </c>
      <c r="W144" s="4">
        <f t="shared" si="148"/>
        <v>573756046.4991364</v>
      </c>
      <c r="X144" s="24">
        <f t="shared" si="149"/>
        <v>3612802.324956822</v>
      </c>
      <c r="Y144" s="27">
        <f t="shared" si="150"/>
        <v>0</v>
      </c>
      <c r="Z144" s="28">
        <f t="shared" si="151"/>
        <v>0</v>
      </c>
      <c r="AA144" s="28">
        <f t="shared" si="152"/>
        <v>0</v>
      </c>
      <c r="AB144" s="28">
        <f t="shared" si="153"/>
        <v>0</v>
      </c>
      <c r="AC144" s="28">
        <f t="shared" si="154"/>
        <v>0</v>
      </c>
      <c r="AD144" s="28">
        <f t="shared" si="155"/>
        <v>0</v>
      </c>
      <c r="AE144" s="28">
        <f t="shared" si="156"/>
        <v>0</v>
      </c>
      <c r="AF144" s="28">
        <f t="shared" si="157"/>
        <v>0</v>
      </c>
      <c r="AG144" s="28">
        <f t="shared" si="158"/>
        <v>0</v>
      </c>
      <c r="AH144" s="28">
        <f t="shared" si="159"/>
        <v>0</v>
      </c>
      <c r="AI144" s="28">
        <f t="shared" si="160"/>
        <v>0</v>
      </c>
      <c r="AJ144" s="28">
        <f t="shared" si="161"/>
        <v>0</v>
      </c>
      <c r="AK144" s="28">
        <f t="shared" si="162"/>
        <v>41243953.50086355</v>
      </c>
      <c r="AL144" s="28">
        <f t="shared" si="163"/>
        <v>2062197.6750431778</v>
      </c>
      <c r="AM144" s="28">
        <f t="shared" si="164"/>
        <v>2232137.9315150753</v>
      </c>
      <c r="AN144" s="28">
        <f t="shared" si="165"/>
        <v>0</v>
      </c>
      <c r="AO144" s="28">
        <f t="shared" si="166"/>
        <v>0</v>
      </c>
      <c r="AP144" s="28">
        <f t="shared" si="167"/>
        <v>0</v>
      </c>
      <c r="AQ144" s="4">
        <f t="shared" si="168"/>
        <v>41243953.50086355</v>
      </c>
      <c r="AR144" s="24">
        <f t="shared" si="169"/>
        <v>2062197.6750431778</v>
      </c>
      <c r="AS144" s="24">
        <f t="shared" si="170"/>
        <v>2232137.9315150753</v>
      </c>
    </row>
    <row r="145" spans="2:45" ht="12.75">
      <c r="B145" s="56">
        <f t="shared" si="132"/>
        <v>616</v>
      </c>
      <c r="C145" s="23">
        <f t="shared" si="171"/>
        <v>616000000</v>
      </c>
      <c r="D145" s="24">
        <f t="shared" si="128"/>
        <v>-1423681.7339188945</v>
      </c>
      <c r="E145" s="24">
        <f t="shared" si="129"/>
        <v>5725000</v>
      </c>
      <c r="F145" s="25">
        <f t="shared" si="130"/>
        <v>574688983.1601107</v>
      </c>
      <c r="G145" s="70">
        <f t="shared" si="131"/>
        <v>0</v>
      </c>
      <c r="H145" s="6">
        <f t="shared" si="133"/>
        <v>0.05</v>
      </c>
      <c r="I145" s="26">
        <f t="shared" si="134"/>
        <v>-0.14437095526227425</v>
      </c>
      <c r="J145" s="30">
        <f t="shared" si="135"/>
        <v>0.296330048929624</v>
      </c>
      <c r="K145" s="27">
        <f t="shared" si="136"/>
        <v>490000000</v>
      </c>
      <c r="L145" s="28">
        <f t="shared" si="137"/>
        <v>0</v>
      </c>
      <c r="M145" s="28">
        <f t="shared" si="138"/>
        <v>15000000</v>
      </c>
      <c r="N145" s="28">
        <f t="shared" si="139"/>
        <v>525000</v>
      </c>
      <c r="O145" s="28">
        <f t="shared" si="140"/>
        <v>15000000</v>
      </c>
      <c r="P145" s="28">
        <f t="shared" si="141"/>
        <v>600000</v>
      </c>
      <c r="Q145" s="28">
        <f t="shared" si="142"/>
        <v>40000000</v>
      </c>
      <c r="R145" s="28">
        <f t="shared" si="143"/>
        <v>1800000</v>
      </c>
      <c r="S145" s="28">
        <f t="shared" si="144"/>
        <v>14688983.160110712</v>
      </c>
      <c r="T145" s="28">
        <f t="shared" si="145"/>
        <v>734449.1580055356</v>
      </c>
      <c r="U145" s="28">
        <f t="shared" si="146"/>
        <v>0</v>
      </c>
      <c r="V145" s="28">
        <f t="shared" si="147"/>
        <v>0</v>
      </c>
      <c r="W145" s="4">
        <f t="shared" si="148"/>
        <v>574688983.1601107</v>
      </c>
      <c r="X145" s="24">
        <f t="shared" si="149"/>
        <v>3659449.1580055356</v>
      </c>
      <c r="Y145" s="27">
        <f t="shared" si="150"/>
        <v>0</v>
      </c>
      <c r="Z145" s="28">
        <f t="shared" si="151"/>
        <v>0</v>
      </c>
      <c r="AA145" s="28">
        <f t="shared" si="152"/>
        <v>0</v>
      </c>
      <c r="AB145" s="28">
        <f t="shared" si="153"/>
        <v>0</v>
      </c>
      <c r="AC145" s="28">
        <f t="shared" si="154"/>
        <v>0</v>
      </c>
      <c r="AD145" s="28">
        <f t="shared" si="155"/>
        <v>0</v>
      </c>
      <c r="AE145" s="28">
        <f t="shared" si="156"/>
        <v>0</v>
      </c>
      <c r="AF145" s="28">
        <f t="shared" si="157"/>
        <v>0</v>
      </c>
      <c r="AG145" s="28">
        <f t="shared" si="158"/>
        <v>0</v>
      </c>
      <c r="AH145" s="28">
        <f t="shared" si="159"/>
        <v>0</v>
      </c>
      <c r="AI145" s="28">
        <f t="shared" si="160"/>
        <v>0</v>
      </c>
      <c r="AJ145" s="28">
        <f t="shared" si="161"/>
        <v>0</v>
      </c>
      <c r="AK145" s="28">
        <f t="shared" si="162"/>
        <v>41311016.83988929</v>
      </c>
      <c r="AL145" s="28">
        <f t="shared" si="163"/>
        <v>2065550.8419944644</v>
      </c>
      <c r="AM145" s="28">
        <f t="shared" si="164"/>
        <v>2235767.424086641</v>
      </c>
      <c r="AN145" s="28">
        <f t="shared" si="165"/>
        <v>0</v>
      </c>
      <c r="AO145" s="28">
        <f t="shared" si="166"/>
        <v>0</v>
      </c>
      <c r="AP145" s="28">
        <f t="shared" si="167"/>
        <v>0</v>
      </c>
      <c r="AQ145" s="4">
        <f t="shared" si="168"/>
        <v>41311016.83988929</v>
      </c>
      <c r="AR145" s="24">
        <f t="shared" si="169"/>
        <v>2065550.8419944644</v>
      </c>
      <c r="AS145" s="24">
        <f t="shared" si="170"/>
        <v>2235767.424086641</v>
      </c>
    </row>
    <row r="146" spans="2:45" ht="12.75">
      <c r="B146" s="56">
        <f t="shared" si="132"/>
        <v>617</v>
      </c>
      <c r="C146" s="23">
        <f t="shared" si="171"/>
        <v>617000000</v>
      </c>
      <c r="D146" s="24">
        <f t="shared" si="128"/>
        <v>-1466699.074396029</v>
      </c>
      <c r="E146" s="24">
        <f t="shared" si="129"/>
        <v>5775000</v>
      </c>
      <c r="F146" s="25">
        <f t="shared" si="130"/>
        <v>575621919.8210849</v>
      </c>
      <c r="G146" s="70">
        <f t="shared" si="131"/>
        <v>0</v>
      </c>
      <c r="H146" s="6">
        <f t="shared" si="133"/>
        <v>0.05</v>
      </c>
      <c r="I146" s="26">
        <f t="shared" si="134"/>
        <v>-0.14437095526227425</v>
      </c>
      <c r="J146" s="30">
        <f t="shared" si="135"/>
        <v>0.296330048929624</v>
      </c>
      <c r="K146" s="27">
        <f t="shared" si="136"/>
        <v>490000000</v>
      </c>
      <c r="L146" s="28">
        <f t="shared" si="137"/>
        <v>0</v>
      </c>
      <c r="M146" s="28">
        <f t="shared" si="138"/>
        <v>15000000</v>
      </c>
      <c r="N146" s="28">
        <f t="shared" si="139"/>
        <v>525000</v>
      </c>
      <c r="O146" s="28">
        <f t="shared" si="140"/>
        <v>15000000</v>
      </c>
      <c r="P146" s="28">
        <f t="shared" si="141"/>
        <v>600000</v>
      </c>
      <c r="Q146" s="28">
        <f t="shared" si="142"/>
        <v>40000000</v>
      </c>
      <c r="R146" s="28">
        <f t="shared" si="143"/>
        <v>1800000</v>
      </c>
      <c r="S146" s="28">
        <f t="shared" si="144"/>
        <v>15621919.821084857</v>
      </c>
      <c r="T146" s="28">
        <f t="shared" si="145"/>
        <v>781095.991054243</v>
      </c>
      <c r="U146" s="28">
        <f t="shared" si="146"/>
        <v>0</v>
      </c>
      <c r="V146" s="28">
        <f t="shared" si="147"/>
        <v>0</v>
      </c>
      <c r="W146" s="4">
        <f t="shared" si="148"/>
        <v>575621919.8210849</v>
      </c>
      <c r="X146" s="24">
        <f t="shared" si="149"/>
        <v>3706095.991054243</v>
      </c>
      <c r="Y146" s="27">
        <f t="shared" si="150"/>
        <v>0</v>
      </c>
      <c r="Z146" s="28">
        <f t="shared" si="151"/>
        <v>0</v>
      </c>
      <c r="AA146" s="28">
        <f t="shared" si="152"/>
        <v>0</v>
      </c>
      <c r="AB146" s="28">
        <f t="shared" si="153"/>
        <v>0</v>
      </c>
      <c r="AC146" s="28">
        <f t="shared" si="154"/>
        <v>0</v>
      </c>
      <c r="AD146" s="28">
        <f t="shared" si="155"/>
        <v>0</v>
      </c>
      <c r="AE146" s="28">
        <f t="shared" si="156"/>
        <v>0</v>
      </c>
      <c r="AF146" s="28">
        <f t="shared" si="157"/>
        <v>0</v>
      </c>
      <c r="AG146" s="28">
        <f t="shared" si="158"/>
        <v>0</v>
      </c>
      <c r="AH146" s="28">
        <f t="shared" si="159"/>
        <v>0</v>
      </c>
      <c r="AI146" s="28">
        <f t="shared" si="160"/>
        <v>0</v>
      </c>
      <c r="AJ146" s="28">
        <f t="shared" si="161"/>
        <v>0</v>
      </c>
      <c r="AK146" s="28">
        <f t="shared" si="162"/>
        <v>41378080.17891514</v>
      </c>
      <c r="AL146" s="28">
        <f t="shared" si="163"/>
        <v>2068904.0089457573</v>
      </c>
      <c r="AM146" s="28">
        <f t="shared" si="164"/>
        <v>2239396.916658214</v>
      </c>
      <c r="AN146" s="28">
        <f t="shared" si="165"/>
        <v>0</v>
      </c>
      <c r="AO146" s="28">
        <f t="shared" si="166"/>
        <v>0</v>
      </c>
      <c r="AP146" s="28">
        <f t="shared" si="167"/>
        <v>0</v>
      </c>
      <c r="AQ146" s="4">
        <f t="shared" si="168"/>
        <v>41378080.17891514</v>
      </c>
      <c r="AR146" s="24">
        <f t="shared" si="169"/>
        <v>2068904.0089457573</v>
      </c>
      <c r="AS146" s="24">
        <f t="shared" si="170"/>
        <v>2239396.916658214</v>
      </c>
    </row>
    <row r="147" spans="2:45" ht="12.75">
      <c r="B147" s="56">
        <f aca="true" t="shared" si="172" ref="B147:B178">C147/1000000</f>
        <v>618</v>
      </c>
      <c r="C147" s="23">
        <f t="shared" si="171"/>
        <v>618000000</v>
      </c>
      <c r="D147" s="24">
        <f t="shared" si="128"/>
        <v>-1509716.4148731763</v>
      </c>
      <c r="E147" s="24">
        <f t="shared" si="129"/>
        <v>5825000</v>
      </c>
      <c r="F147" s="25">
        <f t="shared" si="130"/>
        <v>576554856.4820591</v>
      </c>
      <c r="G147" s="70">
        <f t="shared" si="131"/>
        <v>0</v>
      </c>
      <c r="H147" s="6">
        <f aca="true" t="shared" si="173" ref="H147:H178">IF(C147&lt;$D$5,$F$4,IF(C147&lt;$D$6,$F$5,IF(C147&lt;$D$7,$F$6,IF(C147&lt;$D$8,$F$7,IF(C147&lt;$D$9,$F$8,$F$9)))))</f>
        <v>0.05</v>
      </c>
      <c r="I147" s="26">
        <f aca="true" t="shared" si="174" ref="I147:I178">-H147/$H$4</f>
        <v>-0.14437095526227425</v>
      </c>
      <c r="J147" s="30">
        <f aca="true" t="shared" si="175" ref="J147:J178">$H$4-H147</f>
        <v>0.296330048929624</v>
      </c>
      <c r="K147" s="27">
        <f aca="true" t="shared" si="176" ref="K147:K178">IF(F147&gt;$E$4,$E$4,F147)</f>
        <v>490000000</v>
      </c>
      <c r="L147" s="28">
        <f aca="true" t="shared" si="177" ref="L147:L178">K147*$F$4</f>
        <v>0</v>
      </c>
      <c r="M147" s="28">
        <f aca="true" t="shared" si="178" ref="M147:M178">IF(F147&lt;$D$5,0,IF(F147&gt;$E$5,($E$5-$E$4),((F147-$E$4))))</f>
        <v>15000000</v>
      </c>
      <c r="N147" s="28">
        <f aca="true" t="shared" si="179" ref="N147:N178">M147*$F$5</f>
        <v>525000</v>
      </c>
      <c r="O147" s="28">
        <f aca="true" t="shared" si="180" ref="O147:O178">IF(F147&lt;$D$6,0,IF(F147&gt;$E$6,($E$6-$E$5),((F147-$E$5))))</f>
        <v>15000000</v>
      </c>
      <c r="P147" s="28">
        <f aca="true" t="shared" si="181" ref="P147:P178">O147*$F$6</f>
        <v>600000</v>
      </c>
      <c r="Q147" s="28">
        <f aca="true" t="shared" si="182" ref="Q147:Q178">IF(F147&lt;$D$7,0,IF(F147&gt;$E$7,($E$7-$E$6),((F147-$E$6))))</f>
        <v>40000000</v>
      </c>
      <c r="R147" s="28">
        <f aca="true" t="shared" si="183" ref="R147:R178">Q147*$F$7</f>
        <v>1800000</v>
      </c>
      <c r="S147" s="28">
        <f aca="true" t="shared" si="184" ref="S147:S178">IF(F147&lt;$D$8,0,IF(F147&gt;$E$8,($E$8-$E$7),((F147-$E$7))))</f>
        <v>16554856.482059121</v>
      </c>
      <c r="T147" s="28">
        <f aca="true" t="shared" si="185" ref="T147:T178">S147*$F$8</f>
        <v>827742.8241029561</v>
      </c>
      <c r="U147" s="28">
        <f aca="true" t="shared" si="186" ref="U147:U178">IF(F147&lt;$D$9,0,IF(F147&gt;$E$9,($E$9-$E$8),((F147-$E$8))))</f>
        <v>0</v>
      </c>
      <c r="V147" s="28">
        <f aca="true" t="shared" si="187" ref="V147:V178">U147*$F$9</f>
        <v>0</v>
      </c>
      <c r="W147" s="4">
        <f aca="true" t="shared" si="188" ref="W147:W178">K147+M147+O147+Q147+S147+U147</f>
        <v>576554856.4820591</v>
      </c>
      <c r="X147" s="24">
        <f aca="true" t="shared" si="189" ref="X147:X178">L147+N147+P147+R147+T147+V147</f>
        <v>3752742.824102956</v>
      </c>
      <c r="Y147" s="27">
        <f aca="true" t="shared" si="190" ref="Y147:Y178">(IF(C147&gt;$E$4,$E$4,C147))-K147</f>
        <v>0</v>
      </c>
      <c r="Z147" s="28">
        <f aca="true" t="shared" si="191" ref="Z147:Z178">Y147*$F$4</f>
        <v>0</v>
      </c>
      <c r="AA147" s="28">
        <f aca="true" t="shared" si="192" ref="AA147:AA178">Y147*$N$4</f>
        <v>0</v>
      </c>
      <c r="AB147" s="28">
        <f aca="true" t="shared" si="193" ref="AB147:AB178">(IF(C147&lt;$D$5,0,IF(C147&gt;$E$5,($E$5-$E$4),((C147-$E$4)))))-M147</f>
        <v>0</v>
      </c>
      <c r="AC147" s="28">
        <f aca="true" t="shared" si="194" ref="AC147:AC178">AB147*$F$5</f>
        <v>0</v>
      </c>
      <c r="AD147" s="28">
        <f aca="true" t="shared" si="195" ref="AD147:AD178">AB147*$N$5</f>
        <v>0</v>
      </c>
      <c r="AE147" s="28">
        <f aca="true" t="shared" si="196" ref="AE147:AE178">(IF(C147&lt;$D$6,0,IF(C147&gt;$E$6,($E$6-$E$5),((C147-$E$5)))))-O147</f>
        <v>0</v>
      </c>
      <c r="AF147" s="28">
        <f aca="true" t="shared" si="197" ref="AF147:AF178">AE147*$F$6</f>
        <v>0</v>
      </c>
      <c r="AG147" s="28">
        <f aca="true" t="shared" si="198" ref="AG147:AG178">AE147*$N$6</f>
        <v>0</v>
      </c>
      <c r="AH147" s="28">
        <f aca="true" t="shared" si="199" ref="AH147:AH178">(IF(C147&lt;$D$7,0,IF(C147&gt;$E$7,($E$7-$E$6),((C147-$E$6)))))-Q147</f>
        <v>0</v>
      </c>
      <c r="AI147" s="28">
        <f aca="true" t="shared" si="200" ref="AI147:AI178">AH147*$F$7</f>
        <v>0</v>
      </c>
      <c r="AJ147" s="28">
        <f aca="true" t="shared" si="201" ref="AJ147:AJ178">AH147*$N$7</f>
        <v>0</v>
      </c>
      <c r="AK147" s="28">
        <f aca="true" t="shared" si="202" ref="AK147:AK178">(IF(C147&lt;$D$8,0,IF(C147&gt;$E$8,($E$8-$E$7),((C147-$E$7)))))-S147</f>
        <v>41445143.51794088</v>
      </c>
      <c r="AL147" s="28">
        <f aca="true" t="shared" si="203" ref="AL147:AL178">AK147*$F$8</f>
        <v>2072257.1758970441</v>
      </c>
      <c r="AM147" s="28">
        <f aca="true" t="shared" si="204" ref="AM147:AM178">AK147*$N$8</f>
        <v>2243026.4092297796</v>
      </c>
      <c r="AN147" s="28">
        <f aca="true" t="shared" si="205" ref="AN147:AN178">(IF(C147&lt;$D$9,0,IF(C147&gt;$E$9,($E$9-$E$8),((C147-$E$8)))))-U147</f>
        <v>0</v>
      </c>
      <c r="AO147" s="28">
        <f aca="true" t="shared" si="206" ref="AO147:AO178">AN147*$F$9</f>
        <v>0</v>
      </c>
      <c r="AP147" s="28">
        <f aca="true" t="shared" si="207" ref="AP147:AP178">AN147*$N$9</f>
        <v>0</v>
      </c>
      <c r="AQ147" s="4">
        <f aca="true" t="shared" si="208" ref="AQ147:AQ178">Y147+AB147+AE147+AH147+AK147+AN147</f>
        <v>41445143.51794088</v>
      </c>
      <c r="AR147" s="24">
        <f aca="true" t="shared" si="209" ref="AR147:AR178">Z147+AC147+AF147+AI147+AL147+AO147</f>
        <v>2072257.1758970441</v>
      </c>
      <c r="AS147" s="24">
        <f aca="true" t="shared" si="210" ref="AS147:AS178">AA147+AD147+AG147+AJ147+AM147+AP147</f>
        <v>2243026.4092297796</v>
      </c>
    </row>
    <row r="148" spans="2:45" ht="12.75">
      <c r="B148" s="56">
        <f t="shared" si="172"/>
        <v>619</v>
      </c>
      <c r="C148" s="23">
        <f aca="true" t="shared" si="211" ref="C148:C179">C147+1000000</f>
        <v>619000000</v>
      </c>
      <c r="D148" s="24">
        <f aca="true" t="shared" si="212" ref="D148:D189">(AS148-X148)+G148</f>
        <v>-1552733.7553503108</v>
      </c>
      <c r="E148" s="24">
        <f aca="true" t="shared" si="213" ref="E148:E189">(X148+AR148)-G148</f>
        <v>5875000</v>
      </c>
      <c r="F148" s="25">
        <f aca="true" t="shared" si="214" ref="F148:F189">C148*(($H$4/J148)^$D$12)*((($H$4-$K$4)/(J148-$K$4))^$D$11)</f>
        <v>577487793.1430333</v>
      </c>
      <c r="G148" s="70">
        <f aca="true" t="shared" si="215" ref="G148:G189">IF(C148&gt;($G$4-1000000),0,IF(C148=$E$4,0,$G$5))</f>
        <v>0</v>
      </c>
      <c r="H148" s="6">
        <f t="shared" si="173"/>
        <v>0.05</v>
      </c>
      <c r="I148" s="26">
        <f t="shared" si="174"/>
        <v>-0.14437095526227425</v>
      </c>
      <c r="J148" s="30">
        <f t="shared" si="175"/>
        <v>0.296330048929624</v>
      </c>
      <c r="K148" s="27">
        <f t="shared" si="176"/>
        <v>490000000</v>
      </c>
      <c r="L148" s="28">
        <f t="shared" si="177"/>
        <v>0</v>
      </c>
      <c r="M148" s="28">
        <f t="shared" si="178"/>
        <v>15000000</v>
      </c>
      <c r="N148" s="28">
        <f t="shared" si="179"/>
        <v>525000</v>
      </c>
      <c r="O148" s="28">
        <f t="shared" si="180"/>
        <v>15000000</v>
      </c>
      <c r="P148" s="28">
        <f t="shared" si="181"/>
        <v>600000</v>
      </c>
      <c r="Q148" s="28">
        <f t="shared" si="182"/>
        <v>40000000</v>
      </c>
      <c r="R148" s="28">
        <f t="shared" si="183"/>
        <v>1800000</v>
      </c>
      <c r="S148" s="28">
        <f t="shared" si="184"/>
        <v>17487793.143033266</v>
      </c>
      <c r="T148" s="28">
        <f t="shared" si="185"/>
        <v>874389.6571516633</v>
      </c>
      <c r="U148" s="28">
        <f t="shared" si="186"/>
        <v>0</v>
      </c>
      <c r="V148" s="28">
        <f t="shared" si="187"/>
        <v>0</v>
      </c>
      <c r="W148" s="4">
        <f t="shared" si="188"/>
        <v>577487793.1430333</v>
      </c>
      <c r="X148" s="24">
        <f t="shared" si="189"/>
        <v>3799389.657151663</v>
      </c>
      <c r="Y148" s="27">
        <f t="shared" si="190"/>
        <v>0</v>
      </c>
      <c r="Z148" s="28">
        <f t="shared" si="191"/>
        <v>0</v>
      </c>
      <c r="AA148" s="28">
        <f t="shared" si="192"/>
        <v>0</v>
      </c>
      <c r="AB148" s="28">
        <f t="shared" si="193"/>
        <v>0</v>
      </c>
      <c r="AC148" s="28">
        <f t="shared" si="194"/>
        <v>0</v>
      </c>
      <c r="AD148" s="28">
        <f t="shared" si="195"/>
        <v>0</v>
      </c>
      <c r="AE148" s="28">
        <f t="shared" si="196"/>
        <v>0</v>
      </c>
      <c r="AF148" s="28">
        <f t="shared" si="197"/>
        <v>0</v>
      </c>
      <c r="AG148" s="28">
        <f t="shared" si="198"/>
        <v>0</v>
      </c>
      <c r="AH148" s="28">
        <f t="shared" si="199"/>
        <v>0</v>
      </c>
      <c r="AI148" s="28">
        <f t="shared" si="200"/>
        <v>0</v>
      </c>
      <c r="AJ148" s="28">
        <f t="shared" si="201"/>
        <v>0</v>
      </c>
      <c r="AK148" s="28">
        <f t="shared" si="202"/>
        <v>41512206.856966734</v>
      </c>
      <c r="AL148" s="28">
        <f t="shared" si="203"/>
        <v>2075610.3428483368</v>
      </c>
      <c r="AM148" s="28">
        <f t="shared" si="204"/>
        <v>2246655.9018013524</v>
      </c>
      <c r="AN148" s="28">
        <f t="shared" si="205"/>
        <v>0</v>
      </c>
      <c r="AO148" s="28">
        <f t="shared" si="206"/>
        <v>0</v>
      </c>
      <c r="AP148" s="28">
        <f t="shared" si="207"/>
        <v>0</v>
      </c>
      <c r="AQ148" s="4">
        <f t="shared" si="208"/>
        <v>41512206.856966734</v>
      </c>
      <c r="AR148" s="24">
        <f t="shared" si="209"/>
        <v>2075610.3428483368</v>
      </c>
      <c r="AS148" s="24">
        <f t="shared" si="210"/>
        <v>2246655.9018013524</v>
      </c>
    </row>
    <row r="149" spans="2:45" ht="12.75">
      <c r="B149" s="56">
        <f t="shared" si="172"/>
        <v>620</v>
      </c>
      <c r="C149" s="23">
        <f t="shared" si="211"/>
        <v>620000000</v>
      </c>
      <c r="D149" s="24">
        <f t="shared" si="212"/>
        <v>-1595751.0958274459</v>
      </c>
      <c r="E149" s="24">
        <f t="shared" si="213"/>
        <v>5925000</v>
      </c>
      <c r="F149" s="25">
        <f t="shared" si="214"/>
        <v>578420729.8040074</v>
      </c>
      <c r="G149" s="70">
        <f t="shared" si="215"/>
        <v>0</v>
      </c>
      <c r="H149" s="6">
        <f t="shared" si="173"/>
        <v>0.05</v>
      </c>
      <c r="I149" s="26">
        <f t="shared" si="174"/>
        <v>-0.14437095526227425</v>
      </c>
      <c r="J149" s="30">
        <f t="shared" si="175"/>
        <v>0.296330048929624</v>
      </c>
      <c r="K149" s="27">
        <f t="shared" si="176"/>
        <v>490000000</v>
      </c>
      <c r="L149" s="28">
        <f t="shared" si="177"/>
        <v>0</v>
      </c>
      <c r="M149" s="28">
        <f t="shared" si="178"/>
        <v>15000000</v>
      </c>
      <c r="N149" s="28">
        <f t="shared" si="179"/>
        <v>525000</v>
      </c>
      <c r="O149" s="28">
        <f t="shared" si="180"/>
        <v>15000000</v>
      </c>
      <c r="P149" s="28">
        <f t="shared" si="181"/>
        <v>600000</v>
      </c>
      <c r="Q149" s="28">
        <f t="shared" si="182"/>
        <v>40000000</v>
      </c>
      <c r="R149" s="28">
        <f t="shared" si="183"/>
        <v>1800000</v>
      </c>
      <c r="S149" s="28">
        <f t="shared" si="184"/>
        <v>18420729.80400741</v>
      </c>
      <c r="T149" s="28">
        <f t="shared" si="185"/>
        <v>921036.4902003706</v>
      </c>
      <c r="U149" s="28">
        <f t="shared" si="186"/>
        <v>0</v>
      </c>
      <c r="V149" s="28">
        <f t="shared" si="187"/>
        <v>0</v>
      </c>
      <c r="W149" s="4">
        <f t="shared" si="188"/>
        <v>578420729.8040074</v>
      </c>
      <c r="X149" s="24">
        <f t="shared" si="189"/>
        <v>3846036.4902003706</v>
      </c>
      <c r="Y149" s="27">
        <f t="shared" si="190"/>
        <v>0</v>
      </c>
      <c r="Z149" s="28">
        <f t="shared" si="191"/>
        <v>0</v>
      </c>
      <c r="AA149" s="28">
        <f t="shared" si="192"/>
        <v>0</v>
      </c>
      <c r="AB149" s="28">
        <f t="shared" si="193"/>
        <v>0</v>
      </c>
      <c r="AC149" s="28">
        <f t="shared" si="194"/>
        <v>0</v>
      </c>
      <c r="AD149" s="28">
        <f t="shared" si="195"/>
        <v>0</v>
      </c>
      <c r="AE149" s="28">
        <f t="shared" si="196"/>
        <v>0</v>
      </c>
      <c r="AF149" s="28">
        <f t="shared" si="197"/>
        <v>0</v>
      </c>
      <c r="AG149" s="28">
        <f t="shared" si="198"/>
        <v>0</v>
      </c>
      <c r="AH149" s="28">
        <f t="shared" si="199"/>
        <v>0</v>
      </c>
      <c r="AI149" s="28">
        <f t="shared" si="200"/>
        <v>0</v>
      </c>
      <c r="AJ149" s="28">
        <f t="shared" si="201"/>
        <v>0</v>
      </c>
      <c r="AK149" s="28">
        <f t="shared" si="202"/>
        <v>41579270.19599259</v>
      </c>
      <c r="AL149" s="28">
        <f t="shared" si="203"/>
        <v>2078963.5097996294</v>
      </c>
      <c r="AM149" s="28">
        <f t="shared" si="204"/>
        <v>2250285.3943729247</v>
      </c>
      <c r="AN149" s="28">
        <f t="shared" si="205"/>
        <v>0</v>
      </c>
      <c r="AO149" s="28">
        <f t="shared" si="206"/>
        <v>0</v>
      </c>
      <c r="AP149" s="28">
        <f t="shared" si="207"/>
        <v>0</v>
      </c>
      <c r="AQ149" s="4">
        <f t="shared" si="208"/>
        <v>41579270.19599259</v>
      </c>
      <c r="AR149" s="24">
        <f t="shared" si="209"/>
        <v>2078963.5097996294</v>
      </c>
      <c r="AS149" s="24">
        <f t="shared" si="210"/>
        <v>2250285.3943729247</v>
      </c>
    </row>
    <row r="150" spans="2:45" ht="12.75">
      <c r="B150" s="56">
        <f t="shared" si="172"/>
        <v>621</v>
      </c>
      <c r="C150" s="23">
        <f t="shared" si="211"/>
        <v>621000000</v>
      </c>
      <c r="D150" s="24">
        <f t="shared" si="212"/>
        <v>-1638768.436304593</v>
      </c>
      <c r="E150" s="24">
        <f t="shared" si="213"/>
        <v>5975000</v>
      </c>
      <c r="F150" s="25">
        <f t="shared" si="214"/>
        <v>579353666.4649817</v>
      </c>
      <c r="G150" s="70">
        <f t="shared" si="215"/>
        <v>0</v>
      </c>
      <c r="H150" s="6">
        <f t="shared" si="173"/>
        <v>0.05</v>
      </c>
      <c r="I150" s="26">
        <f t="shared" si="174"/>
        <v>-0.14437095526227425</v>
      </c>
      <c r="J150" s="30">
        <f t="shared" si="175"/>
        <v>0.296330048929624</v>
      </c>
      <c r="K150" s="27">
        <f t="shared" si="176"/>
        <v>490000000</v>
      </c>
      <c r="L150" s="28">
        <f t="shared" si="177"/>
        <v>0</v>
      </c>
      <c r="M150" s="28">
        <f t="shared" si="178"/>
        <v>15000000</v>
      </c>
      <c r="N150" s="28">
        <f t="shared" si="179"/>
        <v>525000</v>
      </c>
      <c r="O150" s="28">
        <f t="shared" si="180"/>
        <v>15000000</v>
      </c>
      <c r="P150" s="28">
        <f t="shared" si="181"/>
        <v>600000</v>
      </c>
      <c r="Q150" s="28">
        <f t="shared" si="182"/>
        <v>40000000</v>
      </c>
      <c r="R150" s="28">
        <f t="shared" si="183"/>
        <v>1800000</v>
      </c>
      <c r="S150" s="28">
        <f t="shared" si="184"/>
        <v>19353666.464981675</v>
      </c>
      <c r="T150" s="28">
        <f t="shared" si="185"/>
        <v>967683.3232490838</v>
      </c>
      <c r="U150" s="28">
        <f t="shared" si="186"/>
        <v>0</v>
      </c>
      <c r="V150" s="28">
        <f t="shared" si="187"/>
        <v>0</v>
      </c>
      <c r="W150" s="4">
        <f t="shared" si="188"/>
        <v>579353666.4649817</v>
      </c>
      <c r="X150" s="24">
        <f t="shared" si="189"/>
        <v>3892683.323249084</v>
      </c>
      <c r="Y150" s="27">
        <f t="shared" si="190"/>
        <v>0</v>
      </c>
      <c r="Z150" s="28">
        <f t="shared" si="191"/>
        <v>0</v>
      </c>
      <c r="AA150" s="28">
        <f t="shared" si="192"/>
        <v>0</v>
      </c>
      <c r="AB150" s="28">
        <f t="shared" si="193"/>
        <v>0</v>
      </c>
      <c r="AC150" s="28">
        <f t="shared" si="194"/>
        <v>0</v>
      </c>
      <c r="AD150" s="28">
        <f t="shared" si="195"/>
        <v>0</v>
      </c>
      <c r="AE150" s="28">
        <f t="shared" si="196"/>
        <v>0</v>
      </c>
      <c r="AF150" s="28">
        <f t="shared" si="197"/>
        <v>0</v>
      </c>
      <c r="AG150" s="28">
        <f t="shared" si="198"/>
        <v>0</v>
      </c>
      <c r="AH150" s="28">
        <f t="shared" si="199"/>
        <v>0</v>
      </c>
      <c r="AI150" s="28">
        <f t="shared" si="200"/>
        <v>0</v>
      </c>
      <c r="AJ150" s="28">
        <f t="shared" si="201"/>
        <v>0</v>
      </c>
      <c r="AK150" s="28">
        <f t="shared" si="202"/>
        <v>41646333.535018325</v>
      </c>
      <c r="AL150" s="28">
        <f t="shared" si="203"/>
        <v>2082316.6767509163</v>
      </c>
      <c r="AM150" s="28">
        <f t="shared" si="204"/>
        <v>2253914.886944491</v>
      </c>
      <c r="AN150" s="28">
        <f t="shared" si="205"/>
        <v>0</v>
      </c>
      <c r="AO150" s="28">
        <f t="shared" si="206"/>
        <v>0</v>
      </c>
      <c r="AP150" s="28">
        <f t="shared" si="207"/>
        <v>0</v>
      </c>
      <c r="AQ150" s="4">
        <f t="shared" si="208"/>
        <v>41646333.535018325</v>
      </c>
      <c r="AR150" s="24">
        <f t="shared" si="209"/>
        <v>2082316.6767509163</v>
      </c>
      <c r="AS150" s="24">
        <f t="shared" si="210"/>
        <v>2253914.886944491</v>
      </c>
    </row>
    <row r="151" spans="2:45" ht="12.75">
      <c r="B151" s="56">
        <f t="shared" si="172"/>
        <v>622</v>
      </c>
      <c r="C151" s="23">
        <f t="shared" si="211"/>
        <v>622000000</v>
      </c>
      <c r="D151" s="24">
        <f t="shared" si="212"/>
        <v>-1681785.7767817401</v>
      </c>
      <c r="E151" s="24">
        <f t="shared" si="213"/>
        <v>6025000</v>
      </c>
      <c r="F151" s="25">
        <f t="shared" si="214"/>
        <v>580286603.1259559</v>
      </c>
      <c r="G151" s="70">
        <f t="shared" si="215"/>
        <v>0</v>
      </c>
      <c r="H151" s="6">
        <f t="shared" si="173"/>
        <v>0.05</v>
      </c>
      <c r="I151" s="26">
        <f t="shared" si="174"/>
        <v>-0.14437095526227425</v>
      </c>
      <c r="J151" s="30">
        <f t="shared" si="175"/>
        <v>0.296330048929624</v>
      </c>
      <c r="K151" s="27">
        <f t="shared" si="176"/>
        <v>490000000</v>
      </c>
      <c r="L151" s="28">
        <f t="shared" si="177"/>
        <v>0</v>
      </c>
      <c r="M151" s="28">
        <f t="shared" si="178"/>
        <v>15000000</v>
      </c>
      <c r="N151" s="28">
        <f t="shared" si="179"/>
        <v>525000</v>
      </c>
      <c r="O151" s="28">
        <f t="shared" si="180"/>
        <v>15000000</v>
      </c>
      <c r="P151" s="28">
        <f t="shared" si="181"/>
        <v>600000</v>
      </c>
      <c r="Q151" s="28">
        <f t="shared" si="182"/>
        <v>40000000</v>
      </c>
      <c r="R151" s="28">
        <f t="shared" si="183"/>
        <v>1800000</v>
      </c>
      <c r="S151" s="28">
        <f t="shared" si="184"/>
        <v>20286603.12595594</v>
      </c>
      <c r="T151" s="28">
        <f t="shared" si="185"/>
        <v>1014330.156297797</v>
      </c>
      <c r="U151" s="28">
        <f t="shared" si="186"/>
        <v>0</v>
      </c>
      <c r="V151" s="28">
        <f t="shared" si="187"/>
        <v>0</v>
      </c>
      <c r="W151" s="4">
        <f t="shared" si="188"/>
        <v>580286603.1259559</v>
      </c>
      <c r="X151" s="24">
        <f t="shared" si="189"/>
        <v>3939330.156297797</v>
      </c>
      <c r="Y151" s="27">
        <f t="shared" si="190"/>
        <v>0</v>
      </c>
      <c r="Z151" s="28">
        <f t="shared" si="191"/>
        <v>0</v>
      </c>
      <c r="AA151" s="28">
        <f t="shared" si="192"/>
        <v>0</v>
      </c>
      <c r="AB151" s="28">
        <f t="shared" si="193"/>
        <v>0</v>
      </c>
      <c r="AC151" s="28">
        <f t="shared" si="194"/>
        <v>0</v>
      </c>
      <c r="AD151" s="28">
        <f t="shared" si="195"/>
        <v>0</v>
      </c>
      <c r="AE151" s="28">
        <f t="shared" si="196"/>
        <v>0</v>
      </c>
      <c r="AF151" s="28">
        <f t="shared" si="197"/>
        <v>0</v>
      </c>
      <c r="AG151" s="28">
        <f t="shared" si="198"/>
        <v>0</v>
      </c>
      <c r="AH151" s="28">
        <f t="shared" si="199"/>
        <v>0</v>
      </c>
      <c r="AI151" s="28">
        <f t="shared" si="200"/>
        <v>0</v>
      </c>
      <c r="AJ151" s="28">
        <f t="shared" si="201"/>
        <v>0</v>
      </c>
      <c r="AK151" s="28">
        <f t="shared" si="202"/>
        <v>41713396.87404406</v>
      </c>
      <c r="AL151" s="28">
        <f t="shared" si="203"/>
        <v>2085669.8437022031</v>
      </c>
      <c r="AM151" s="28">
        <f t="shared" si="204"/>
        <v>2257544.3795160567</v>
      </c>
      <c r="AN151" s="28">
        <f t="shared" si="205"/>
        <v>0</v>
      </c>
      <c r="AO151" s="28">
        <f t="shared" si="206"/>
        <v>0</v>
      </c>
      <c r="AP151" s="28">
        <f t="shared" si="207"/>
        <v>0</v>
      </c>
      <c r="AQ151" s="4">
        <f t="shared" si="208"/>
        <v>41713396.87404406</v>
      </c>
      <c r="AR151" s="24">
        <f t="shared" si="209"/>
        <v>2085669.8437022031</v>
      </c>
      <c r="AS151" s="24">
        <f t="shared" si="210"/>
        <v>2257544.3795160567</v>
      </c>
    </row>
    <row r="152" spans="2:45" ht="12.75">
      <c r="B152" s="56">
        <f t="shared" si="172"/>
        <v>623</v>
      </c>
      <c r="C152" s="23">
        <f t="shared" si="211"/>
        <v>623000000</v>
      </c>
      <c r="D152" s="24">
        <f t="shared" si="212"/>
        <v>-1724803.1172588873</v>
      </c>
      <c r="E152" s="24">
        <f t="shared" si="213"/>
        <v>6075000</v>
      </c>
      <c r="F152" s="25">
        <f t="shared" si="214"/>
        <v>581219539.7869302</v>
      </c>
      <c r="G152" s="70">
        <f t="shared" si="215"/>
        <v>0</v>
      </c>
      <c r="H152" s="6">
        <f t="shared" si="173"/>
        <v>0.05</v>
      </c>
      <c r="I152" s="26">
        <f t="shared" si="174"/>
        <v>-0.14437095526227425</v>
      </c>
      <c r="J152" s="30">
        <f t="shared" si="175"/>
        <v>0.296330048929624</v>
      </c>
      <c r="K152" s="27">
        <f t="shared" si="176"/>
        <v>490000000</v>
      </c>
      <c r="L152" s="28">
        <f t="shared" si="177"/>
        <v>0</v>
      </c>
      <c r="M152" s="28">
        <f t="shared" si="178"/>
        <v>15000000</v>
      </c>
      <c r="N152" s="28">
        <f t="shared" si="179"/>
        <v>525000</v>
      </c>
      <c r="O152" s="28">
        <f t="shared" si="180"/>
        <v>15000000</v>
      </c>
      <c r="P152" s="28">
        <f t="shared" si="181"/>
        <v>600000</v>
      </c>
      <c r="Q152" s="28">
        <f t="shared" si="182"/>
        <v>40000000</v>
      </c>
      <c r="R152" s="28">
        <f t="shared" si="183"/>
        <v>1800000</v>
      </c>
      <c r="S152" s="28">
        <f t="shared" si="184"/>
        <v>21219539.786930203</v>
      </c>
      <c r="T152" s="28">
        <f t="shared" si="185"/>
        <v>1060976.9893465103</v>
      </c>
      <c r="U152" s="28">
        <f t="shared" si="186"/>
        <v>0</v>
      </c>
      <c r="V152" s="28">
        <f t="shared" si="187"/>
        <v>0</v>
      </c>
      <c r="W152" s="4">
        <f t="shared" si="188"/>
        <v>581219539.7869302</v>
      </c>
      <c r="X152" s="24">
        <f t="shared" si="189"/>
        <v>3985976.9893465103</v>
      </c>
      <c r="Y152" s="27">
        <f t="shared" si="190"/>
        <v>0</v>
      </c>
      <c r="Z152" s="28">
        <f t="shared" si="191"/>
        <v>0</v>
      </c>
      <c r="AA152" s="28">
        <f t="shared" si="192"/>
        <v>0</v>
      </c>
      <c r="AB152" s="28">
        <f t="shared" si="193"/>
        <v>0</v>
      </c>
      <c r="AC152" s="28">
        <f t="shared" si="194"/>
        <v>0</v>
      </c>
      <c r="AD152" s="28">
        <f t="shared" si="195"/>
        <v>0</v>
      </c>
      <c r="AE152" s="28">
        <f t="shared" si="196"/>
        <v>0</v>
      </c>
      <c r="AF152" s="28">
        <f t="shared" si="197"/>
        <v>0</v>
      </c>
      <c r="AG152" s="28">
        <f t="shared" si="198"/>
        <v>0</v>
      </c>
      <c r="AH152" s="28">
        <f t="shared" si="199"/>
        <v>0</v>
      </c>
      <c r="AI152" s="28">
        <f t="shared" si="200"/>
        <v>0</v>
      </c>
      <c r="AJ152" s="28">
        <f t="shared" si="201"/>
        <v>0</v>
      </c>
      <c r="AK152" s="28">
        <f t="shared" si="202"/>
        <v>41780460.2130698</v>
      </c>
      <c r="AL152" s="28">
        <f t="shared" si="203"/>
        <v>2089023.01065349</v>
      </c>
      <c r="AM152" s="28">
        <f t="shared" si="204"/>
        <v>2261173.872087623</v>
      </c>
      <c r="AN152" s="28">
        <f t="shared" si="205"/>
        <v>0</v>
      </c>
      <c r="AO152" s="28">
        <f t="shared" si="206"/>
        <v>0</v>
      </c>
      <c r="AP152" s="28">
        <f t="shared" si="207"/>
        <v>0</v>
      </c>
      <c r="AQ152" s="4">
        <f t="shared" si="208"/>
        <v>41780460.2130698</v>
      </c>
      <c r="AR152" s="24">
        <f t="shared" si="209"/>
        <v>2089023.01065349</v>
      </c>
      <c r="AS152" s="24">
        <f t="shared" si="210"/>
        <v>2261173.872087623</v>
      </c>
    </row>
    <row r="153" spans="2:45" ht="12.75">
      <c r="B153" s="56">
        <f t="shared" si="172"/>
        <v>624</v>
      </c>
      <c r="C153" s="23">
        <f t="shared" si="211"/>
        <v>624000000</v>
      </c>
      <c r="D153" s="24">
        <f t="shared" si="212"/>
        <v>-1767820.4577360223</v>
      </c>
      <c r="E153" s="24">
        <f t="shared" si="213"/>
        <v>6125000</v>
      </c>
      <c r="F153" s="25">
        <f t="shared" si="214"/>
        <v>582152476.4479043</v>
      </c>
      <c r="G153" s="70">
        <f t="shared" si="215"/>
        <v>0</v>
      </c>
      <c r="H153" s="6">
        <f t="shared" si="173"/>
        <v>0.05</v>
      </c>
      <c r="I153" s="26">
        <f t="shared" si="174"/>
        <v>-0.14437095526227425</v>
      </c>
      <c r="J153" s="30">
        <f t="shared" si="175"/>
        <v>0.296330048929624</v>
      </c>
      <c r="K153" s="27">
        <f t="shared" si="176"/>
        <v>490000000</v>
      </c>
      <c r="L153" s="28">
        <f t="shared" si="177"/>
        <v>0</v>
      </c>
      <c r="M153" s="28">
        <f t="shared" si="178"/>
        <v>15000000</v>
      </c>
      <c r="N153" s="28">
        <f t="shared" si="179"/>
        <v>525000</v>
      </c>
      <c r="O153" s="28">
        <f t="shared" si="180"/>
        <v>15000000</v>
      </c>
      <c r="P153" s="28">
        <f t="shared" si="181"/>
        <v>600000</v>
      </c>
      <c r="Q153" s="28">
        <f t="shared" si="182"/>
        <v>40000000</v>
      </c>
      <c r="R153" s="28">
        <f t="shared" si="183"/>
        <v>1800000</v>
      </c>
      <c r="S153" s="28">
        <f t="shared" si="184"/>
        <v>22152476.44790435</v>
      </c>
      <c r="T153" s="28">
        <f t="shared" si="185"/>
        <v>1107623.8223952174</v>
      </c>
      <c r="U153" s="28">
        <f t="shared" si="186"/>
        <v>0</v>
      </c>
      <c r="V153" s="28">
        <f t="shared" si="187"/>
        <v>0</v>
      </c>
      <c r="W153" s="4">
        <f t="shared" si="188"/>
        <v>582152476.4479043</v>
      </c>
      <c r="X153" s="24">
        <f t="shared" si="189"/>
        <v>4032623.8223952176</v>
      </c>
      <c r="Y153" s="27">
        <f t="shared" si="190"/>
        <v>0</v>
      </c>
      <c r="Z153" s="28">
        <f t="shared" si="191"/>
        <v>0</v>
      </c>
      <c r="AA153" s="28">
        <f t="shared" si="192"/>
        <v>0</v>
      </c>
      <c r="AB153" s="28">
        <f t="shared" si="193"/>
        <v>0</v>
      </c>
      <c r="AC153" s="28">
        <f t="shared" si="194"/>
        <v>0</v>
      </c>
      <c r="AD153" s="28">
        <f t="shared" si="195"/>
        <v>0</v>
      </c>
      <c r="AE153" s="28">
        <f t="shared" si="196"/>
        <v>0</v>
      </c>
      <c r="AF153" s="28">
        <f t="shared" si="197"/>
        <v>0</v>
      </c>
      <c r="AG153" s="28">
        <f t="shared" si="198"/>
        <v>0</v>
      </c>
      <c r="AH153" s="28">
        <f t="shared" si="199"/>
        <v>0</v>
      </c>
      <c r="AI153" s="28">
        <f t="shared" si="200"/>
        <v>0</v>
      </c>
      <c r="AJ153" s="28">
        <f t="shared" si="201"/>
        <v>0</v>
      </c>
      <c r="AK153" s="28">
        <f t="shared" si="202"/>
        <v>41847523.55209565</v>
      </c>
      <c r="AL153" s="28">
        <f t="shared" si="203"/>
        <v>2092376.1776047826</v>
      </c>
      <c r="AM153" s="28">
        <f t="shared" si="204"/>
        <v>2264803.3646591953</v>
      </c>
      <c r="AN153" s="28">
        <f t="shared" si="205"/>
        <v>0</v>
      </c>
      <c r="AO153" s="28">
        <f t="shared" si="206"/>
        <v>0</v>
      </c>
      <c r="AP153" s="28">
        <f t="shared" si="207"/>
        <v>0</v>
      </c>
      <c r="AQ153" s="4">
        <f t="shared" si="208"/>
        <v>41847523.55209565</v>
      </c>
      <c r="AR153" s="24">
        <f t="shared" si="209"/>
        <v>2092376.1776047826</v>
      </c>
      <c r="AS153" s="24">
        <f t="shared" si="210"/>
        <v>2264803.3646591953</v>
      </c>
    </row>
    <row r="154" spans="2:45" ht="12.75">
      <c r="B154" s="56">
        <f t="shared" si="172"/>
        <v>625</v>
      </c>
      <c r="C154" s="23">
        <f t="shared" si="211"/>
        <v>625000000</v>
      </c>
      <c r="D154" s="24">
        <f t="shared" si="212"/>
        <v>-1810837.7982131694</v>
      </c>
      <c r="E154" s="24">
        <f t="shared" si="213"/>
        <v>6175000</v>
      </c>
      <c r="F154" s="25">
        <f t="shared" si="214"/>
        <v>583085413.1088786</v>
      </c>
      <c r="G154" s="70">
        <f t="shared" si="215"/>
        <v>0</v>
      </c>
      <c r="H154" s="6">
        <f t="shared" si="173"/>
        <v>0.05</v>
      </c>
      <c r="I154" s="26">
        <f t="shared" si="174"/>
        <v>-0.14437095526227425</v>
      </c>
      <c r="J154" s="30">
        <f t="shared" si="175"/>
        <v>0.296330048929624</v>
      </c>
      <c r="K154" s="27">
        <f t="shared" si="176"/>
        <v>490000000</v>
      </c>
      <c r="L154" s="28">
        <f t="shared" si="177"/>
        <v>0</v>
      </c>
      <c r="M154" s="28">
        <f t="shared" si="178"/>
        <v>15000000</v>
      </c>
      <c r="N154" s="28">
        <f t="shared" si="179"/>
        <v>525000</v>
      </c>
      <c r="O154" s="28">
        <f t="shared" si="180"/>
        <v>15000000</v>
      </c>
      <c r="P154" s="28">
        <f t="shared" si="181"/>
        <v>600000</v>
      </c>
      <c r="Q154" s="28">
        <f t="shared" si="182"/>
        <v>40000000</v>
      </c>
      <c r="R154" s="28">
        <f t="shared" si="183"/>
        <v>1800000</v>
      </c>
      <c r="S154" s="28">
        <f t="shared" si="184"/>
        <v>23085413.108878613</v>
      </c>
      <c r="T154" s="28">
        <f t="shared" si="185"/>
        <v>1154270.6554439308</v>
      </c>
      <c r="U154" s="28">
        <f t="shared" si="186"/>
        <v>0</v>
      </c>
      <c r="V154" s="28">
        <f t="shared" si="187"/>
        <v>0</v>
      </c>
      <c r="W154" s="4">
        <f t="shared" si="188"/>
        <v>583085413.1088786</v>
      </c>
      <c r="X154" s="24">
        <f t="shared" si="189"/>
        <v>4079270.655443931</v>
      </c>
      <c r="Y154" s="27">
        <f t="shared" si="190"/>
        <v>0</v>
      </c>
      <c r="Z154" s="28">
        <f t="shared" si="191"/>
        <v>0</v>
      </c>
      <c r="AA154" s="28">
        <f t="shared" si="192"/>
        <v>0</v>
      </c>
      <c r="AB154" s="28">
        <f t="shared" si="193"/>
        <v>0</v>
      </c>
      <c r="AC154" s="28">
        <f t="shared" si="194"/>
        <v>0</v>
      </c>
      <c r="AD154" s="28">
        <f t="shared" si="195"/>
        <v>0</v>
      </c>
      <c r="AE154" s="28">
        <f t="shared" si="196"/>
        <v>0</v>
      </c>
      <c r="AF154" s="28">
        <f t="shared" si="197"/>
        <v>0</v>
      </c>
      <c r="AG154" s="28">
        <f t="shared" si="198"/>
        <v>0</v>
      </c>
      <c r="AH154" s="28">
        <f t="shared" si="199"/>
        <v>0</v>
      </c>
      <c r="AI154" s="28">
        <f t="shared" si="200"/>
        <v>0</v>
      </c>
      <c r="AJ154" s="28">
        <f t="shared" si="201"/>
        <v>0</v>
      </c>
      <c r="AK154" s="28">
        <f t="shared" si="202"/>
        <v>41914586.89112139</v>
      </c>
      <c r="AL154" s="28">
        <f t="shared" si="203"/>
        <v>2095729.3445560695</v>
      </c>
      <c r="AM154" s="28">
        <f t="shared" si="204"/>
        <v>2268432.8572307616</v>
      </c>
      <c r="AN154" s="28">
        <f t="shared" si="205"/>
        <v>0</v>
      </c>
      <c r="AO154" s="28">
        <f t="shared" si="206"/>
        <v>0</v>
      </c>
      <c r="AP154" s="28">
        <f t="shared" si="207"/>
        <v>0</v>
      </c>
      <c r="AQ154" s="4">
        <f t="shared" si="208"/>
        <v>41914586.89112139</v>
      </c>
      <c r="AR154" s="24">
        <f t="shared" si="209"/>
        <v>2095729.3445560695</v>
      </c>
      <c r="AS154" s="24">
        <f t="shared" si="210"/>
        <v>2268432.8572307616</v>
      </c>
    </row>
    <row r="155" spans="2:45" ht="12.75">
      <c r="B155" s="56">
        <f t="shared" si="172"/>
        <v>626</v>
      </c>
      <c r="C155" s="23">
        <f t="shared" si="211"/>
        <v>626000000</v>
      </c>
      <c r="D155" s="24">
        <f t="shared" si="212"/>
        <v>-1853855.138690304</v>
      </c>
      <c r="E155" s="24">
        <f t="shared" si="213"/>
        <v>6225000</v>
      </c>
      <c r="F155" s="25">
        <f t="shared" si="214"/>
        <v>584018349.7698528</v>
      </c>
      <c r="G155" s="70">
        <f t="shared" si="215"/>
        <v>0</v>
      </c>
      <c r="H155" s="6">
        <f t="shared" si="173"/>
        <v>0.05</v>
      </c>
      <c r="I155" s="26">
        <f t="shared" si="174"/>
        <v>-0.14437095526227425</v>
      </c>
      <c r="J155" s="30">
        <f t="shared" si="175"/>
        <v>0.296330048929624</v>
      </c>
      <c r="K155" s="27">
        <f t="shared" si="176"/>
        <v>490000000</v>
      </c>
      <c r="L155" s="28">
        <f t="shared" si="177"/>
        <v>0</v>
      </c>
      <c r="M155" s="28">
        <f t="shared" si="178"/>
        <v>15000000</v>
      </c>
      <c r="N155" s="28">
        <f t="shared" si="179"/>
        <v>525000</v>
      </c>
      <c r="O155" s="28">
        <f t="shared" si="180"/>
        <v>15000000</v>
      </c>
      <c r="P155" s="28">
        <f t="shared" si="181"/>
        <v>600000</v>
      </c>
      <c r="Q155" s="28">
        <f t="shared" si="182"/>
        <v>40000000</v>
      </c>
      <c r="R155" s="28">
        <f t="shared" si="183"/>
        <v>1800000</v>
      </c>
      <c r="S155" s="28">
        <f t="shared" si="184"/>
        <v>24018349.769852757</v>
      </c>
      <c r="T155" s="28">
        <f t="shared" si="185"/>
        <v>1200917.4884926379</v>
      </c>
      <c r="U155" s="28">
        <f t="shared" si="186"/>
        <v>0</v>
      </c>
      <c r="V155" s="28">
        <f t="shared" si="187"/>
        <v>0</v>
      </c>
      <c r="W155" s="4">
        <f t="shared" si="188"/>
        <v>584018349.7698528</v>
      </c>
      <c r="X155" s="24">
        <f t="shared" si="189"/>
        <v>4125917.488492638</v>
      </c>
      <c r="Y155" s="27">
        <f t="shared" si="190"/>
        <v>0</v>
      </c>
      <c r="Z155" s="28">
        <f t="shared" si="191"/>
        <v>0</v>
      </c>
      <c r="AA155" s="28">
        <f t="shared" si="192"/>
        <v>0</v>
      </c>
      <c r="AB155" s="28">
        <f t="shared" si="193"/>
        <v>0</v>
      </c>
      <c r="AC155" s="28">
        <f t="shared" si="194"/>
        <v>0</v>
      </c>
      <c r="AD155" s="28">
        <f t="shared" si="195"/>
        <v>0</v>
      </c>
      <c r="AE155" s="28">
        <f t="shared" si="196"/>
        <v>0</v>
      </c>
      <c r="AF155" s="28">
        <f t="shared" si="197"/>
        <v>0</v>
      </c>
      <c r="AG155" s="28">
        <f t="shared" si="198"/>
        <v>0</v>
      </c>
      <c r="AH155" s="28">
        <f t="shared" si="199"/>
        <v>0</v>
      </c>
      <c r="AI155" s="28">
        <f t="shared" si="200"/>
        <v>0</v>
      </c>
      <c r="AJ155" s="28">
        <f t="shared" si="201"/>
        <v>0</v>
      </c>
      <c r="AK155" s="28">
        <f t="shared" si="202"/>
        <v>41981650.23014724</v>
      </c>
      <c r="AL155" s="28">
        <f t="shared" si="203"/>
        <v>2099082.511507362</v>
      </c>
      <c r="AM155" s="28">
        <f t="shared" si="204"/>
        <v>2272062.349802334</v>
      </c>
      <c r="AN155" s="28">
        <f t="shared" si="205"/>
        <v>0</v>
      </c>
      <c r="AO155" s="28">
        <f t="shared" si="206"/>
        <v>0</v>
      </c>
      <c r="AP155" s="28">
        <f t="shared" si="207"/>
        <v>0</v>
      </c>
      <c r="AQ155" s="4">
        <f t="shared" si="208"/>
        <v>41981650.23014724</v>
      </c>
      <c r="AR155" s="24">
        <f t="shared" si="209"/>
        <v>2099082.511507362</v>
      </c>
      <c r="AS155" s="24">
        <f t="shared" si="210"/>
        <v>2272062.349802334</v>
      </c>
    </row>
    <row r="156" spans="2:45" ht="12.75">
      <c r="B156" s="56">
        <f t="shared" si="172"/>
        <v>627</v>
      </c>
      <c r="C156" s="23">
        <f t="shared" si="211"/>
        <v>627000000</v>
      </c>
      <c r="D156" s="24">
        <f t="shared" si="212"/>
        <v>-1896872.4791674386</v>
      </c>
      <c r="E156" s="24">
        <f t="shared" si="213"/>
        <v>6275000</v>
      </c>
      <c r="F156" s="25">
        <f t="shared" si="214"/>
        <v>584951286.4308269</v>
      </c>
      <c r="G156" s="70">
        <f t="shared" si="215"/>
        <v>0</v>
      </c>
      <c r="H156" s="6">
        <f t="shared" si="173"/>
        <v>0.05</v>
      </c>
      <c r="I156" s="26">
        <f t="shared" si="174"/>
        <v>-0.14437095526227425</v>
      </c>
      <c r="J156" s="30">
        <f t="shared" si="175"/>
        <v>0.296330048929624</v>
      </c>
      <c r="K156" s="27">
        <f t="shared" si="176"/>
        <v>490000000</v>
      </c>
      <c r="L156" s="28">
        <f t="shared" si="177"/>
        <v>0</v>
      </c>
      <c r="M156" s="28">
        <f t="shared" si="178"/>
        <v>15000000</v>
      </c>
      <c r="N156" s="28">
        <f t="shared" si="179"/>
        <v>525000</v>
      </c>
      <c r="O156" s="28">
        <f t="shared" si="180"/>
        <v>15000000</v>
      </c>
      <c r="P156" s="28">
        <f t="shared" si="181"/>
        <v>600000</v>
      </c>
      <c r="Q156" s="28">
        <f t="shared" si="182"/>
        <v>40000000</v>
      </c>
      <c r="R156" s="28">
        <f t="shared" si="183"/>
        <v>1800000</v>
      </c>
      <c r="S156" s="28">
        <f t="shared" si="184"/>
        <v>24951286.430826902</v>
      </c>
      <c r="T156" s="28">
        <f t="shared" si="185"/>
        <v>1247564.3215413452</v>
      </c>
      <c r="U156" s="28">
        <f t="shared" si="186"/>
        <v>0</v>
      </c>
      <c r="V156" s="28">
        <f t="shared" si="187"/>
        <v>0</v>
      </c>
      <c r="W156" s="4">
        <f t="shared" si="188"/>
        <v>584951286.4308269</v>
      </c>
      <c r="X156" s="24">
        <f t="shared" si="189"/>
        <v>4172564.321541345</v>
      </c>
      <c r="Y156" s="27">
        <f t="shared" si="190"/>
        <v>0</v>
      </c>
      <c r="Z156" s="28">
        <f t="shared" si="191"/>
        <v>0</v>
      </c>
      <c r="AA156" s="28">
        <f t="shared" si="192"/>
        <v>0</v>
      </c>
      <c r="AB156" s="28">
        <f t="shared" si="193"/>
        <v>0</v>
      </c>
      <c r="AC156" s="28">
        <f t="shared" si="194"/>
        <v>0</v>
      </c>
      <c r="AD156" s="28">
        <f t="shared" si="195"/>
        <v>0</v>
      </c>
      <c r="AE156" s="28">
        <f t="shared" si="196"/>
        <v>0</v>
      </c>
      <c r="AF156" s="28">
        <f t="shared" si="197"/>
        <v>0</v>
      </c>
      <c r="AG156" s="28">
        <f t="shared" si="198"/>
        <v>0</v>
      </c>
      <c r="AH156" s="28">
        <f t="shared" si="199"/>
        <v>0</v>
      </c>
      <c r="AI156" s="28">
        <f t="shared" si="200"/>
        <v>0</v>
      </c>
      <c r="AJ156" s="28">
        <f t="shared" si="201"/>
        <v>0</v>
      </c>
      <c r="AK156" s="28">
        <f t="shared" si="202"/>
        <v>42048713.5691731</v>
      </c>
      <c r="AL156" s="28">
        <f t="shared" si="203"/>
        <v>2102435.678458655</v>
      </c>
      <c r="AM156" s="28">
        <f t="shared" si="204"/>
        <v>2275691.8423739066</v>
      </c>
      <c r="AN156" s="28">
        <f t="shared" si="205"/>
        <v>0</v>
      </c>
      <c r="AO156" s="28">
        <f t="shared" si="206"/>
        <v>0</v>
      </c>
      <c r="AP156" s="28">
        <f t="shared" si="207"/>
        <v>0</v>
      </c>
      <c r="AQ156" s="4">
        <f t="shared" si="208"/>
        <v>42048713.5691731</v>
      </c>
      <c r="AR156" s="24">
        <f t="shared" si="209"/>
        <v>2102435.678458655</v>
      </c>
      <c r="AS156" s="24">
        <f t="shared" si="210"/>
        <v>2275691.8423739066</v>
      </c>
    </row>
    <row r="157" spans="2:45" ht="12.75">
      <c r="B157" s="56">
        <f t="shared" si="172"/>
        <v>628</v>
      </c>
      <c r="C157" s="23">
        <f t="shared" si="211"/>
        <v>628000000</v>
      </c>
      <c r="D157" s="24">
        <f t="shared" si="212"/>
        <v>-1939889.8196445857</v>
      </c>
      <c r="E157" s="24">
        <f t="shared" si="213"/>
        <v>6325000</v>
      </c>
      <c r="F157" s="25">
        <f t="shared" si="214"/>
        <v>585884223.0918012</v>
      </c>
      <c r="G157" s="70">
        <f t="shared" si="215"/>
        <v>0</v>
      </c>
      <c r="H157" s="6">
        <f t="shared" si="173"/>
        <v>0.05</v>
      </c>
      <c r="I157" s="26">
        <f t="shared" si="174"/>
        <v>-0.14437095526227425</v>
      </c>
      <c r="J157" s="30">
        <f t="shared" si="175"/>
        <v>0.296330048929624</v>
      </c>
      <c r="K157" s="27">
        <f t="shared" si="176"/>
        <v>490000000</v>
      </c>
      <c r="L157" s="28">
        <f t="shared" si="177"/>
        <v>0</v>
      </c>
      <c r="M157" s="28">
        <f t="shared" si="178"/>
        <v>15000000</v>
      </c>
      <c r="N157" s="28">
        <f t="shared" si="179"/>
        <v>525000</v>
      </c>
      <c r="O157" s="28">
        <f t="shared" si="180"/>
        <v>15000000</v>
      </c>
      <c r="P157" s="28">
        <f t="shared" si="181"/>
        <v>600000</v>
      </c>
      <c r="Q157" s="28">
        <f t="shared" si="182"/>
        <v>40000000</v>
      </c>
      <c r="R157" s="28">
        <f t="shared" si="183"/>
        <v>1800000</v>
      </c>
      <c r="S157" s="28">
        <f t="shared" si="184"/>
        <v>25884223.091801167</v>
      </c>
      <c r="T157" s="28">
        <f t="shared" si="185"/>
        <v>1294211.1545900584</v>
      </c>
      <c r="U157" s="28">
        <f t="shared" si="186"/>
        <v>0</v>
      </c>
      <c r="V157" s="28">
        <f t="shared" si="187"/>
        <v>0</v>
      </c>
      <c r="W157" s="4">
        <f t="shared" si="188"/>
        <v>585884223.0918012</v>
      </c>
      <c r="X157" s="24">
        <f t="shared" si="189"/>
        <v>4219211.154590058</v>
      </c>
      <c r="Y157" s="27">
        <f t="shared" si="190"/>
        <v>0</v>
      </c>
      <c r="Z157" s="28">
        <f t="shared" si="191"/>
        <v>0</v>
      </c>
      <c r="AA157" s="28">
        <f t="shared" si="192"/>
        <v>0</v>
      </c>
      <c r="AB157" s="28">
        <f t="shared" si="193"/>
        <v>0</v>
      </c>
      <c r="AC157" s="28">
        <f t="shared" si="194"/>
        <v>0</v>
      </c>
      <c r="AD157" s="28">
        <f t="shared" si="195"/>
        <v>0</v>
      </c>
      <c r="AE157" s="28">
        <f t="shared" si="196"/>
        <v>0</v>
      </c>
      <c r="AF157" s="28">
        <f t="shared" si="197"/>
        <v>0</v>
      </c>
      <c r="AG157" s="28">
        <f t="shared" si="198"/>
        <v>0</v>
      </c>
      <c r="AH157" s="28">
        <f t="shared" si="199"/>
        <v>0</v>
      </c>
      <c r="AI157" s="28">
        <f t="shared" si="200"/>
        <v>0</v>
      </c>
      <c r="AJ157" s="28">
        <f t="shared" si="201"/>
        <v>0</v>
      </c>
      <c r="AK157" s="28">
        <f t="shared" si="202"/>
        <v>42115776.90819883</v>
      </c>
      <c r="AL157" s="28">
        <f t="shared" si="203"/>
        <v>2105788.845409942</v>
      </c>
      <c r="AM157" s="28">
        <f t="shared" si="204"/>
        <v>2279321.3349454724</v>
      </c>
      <c r="AN157" s="28">
        <f t="shared" si="205"/>
        <v>0</v>
      </c>
      <c r="AO157" s="28">
        <f t="shared" si="206"/>
        <v>0</v>
      </c>
      <c r="AP157" s="28">
        <f t="shared" si="207"/>
        <v>0</v>
      </c>
      <c r="AQ157" s="4">
        <f t="shared" si="208"/>
        <v>42115776.90819883</v>
      </c>
      <c r="AR157" s="24">
        <f t="shared" si="209"/>
        <v>2105788.845409942</v>
      </c>
      <c r="AS157" s="24">
        <f t="shared" si="210"/>
        <v>2279321.3349454724</v>
      </c>
    </row>
    <row r="158" spans="2:45" ht="12.75">
      <c r="B158" s="56">
        <f t="shared" si="172"/>
        <v>629</v>
      </c>
      <c r="C158" s="23">
        <f t="shared" si="211"/>
        <v>629000000</v>
      </c>
      <c r="D158" s="24">
        <f t="shared" si="212"/>
        <v>-1982907.1601217207</v>
      </c>
      <c r="E158" s="24">
        <f t="shared" si="213"/>
        <v>6375000</v>
      </c>
      <c r="F158" s="25">
        <f t="shared" si="214"/>
        <v>586817159.7527753</v>
      </c>
      <c r="G158" s="70">
        <f t="shared" si="215"/>
        <v>0</v>
      </c>
      <c r="H158" s="6">
        <f t="shared" si="173"/>
        <v>0.05</v>
      </c>
      <c r="I158" s="26">
        <f t="shared" si="174"/>
        <v>-0.14437095526227425</v>
      </c>
      <c r="J158" s="30">
        <f t="shared" si="175"/>
        <v>0.296330048929624</v>
      </c>
      <c r="K158" s="27">
        <f t="shared" si="176"/>
        <v>490000000</v>
      </c>
      <c r="L158" s="28">
        <f t="shared" si="177"/>
        <v>0</v>
      </c>
      <c r="M158" s="28">
        <f t="shared" si="178"/>
        <v>15000000</v>
      </c>
      <c r="N158" s="28">
        <f t="shared" si="179"/>
        <v>525000</v>
      </c>
      <c r="O158" s="28">
        <f t="shared" si="180"/>
        <v>15000000</v>
      </c>
      <c r="P158" s="28">
        <f t="shared" si="181"/>
        <v>600000</v>
      </c>
      <c r="Q158" s="28">
        <f t="shared" si="182"/>
        <v>40000000</v>
      </c>
      <c r="R158" s="28">
        <f t="shared" si="183"/>
        <v>1800000</v>
      </c>
      <c r="S158" s="28">
        <f t="shared" si="184"/>
        <v>26817159.75277531</v>
      </c>
      <c r="T158" s="28">
        <f t="shared" si="185"/>
        <v>1340857.9876387657</v>
      </c>
      <c r="U158" s="28">
        <f t="shared" si="186"/>
        <v>0</v>
      </c>
      <c r="V158" s="28">
        <f t="shared" si="187"/>
        <v>0</v>
      </c>
      <c r="W158" s="4">
        <f t="shared" si="188"/>
        <v>586817159.7527753</v>
      </c>
      <c r="X158" s="24">
        <f t="shared" si="189"/>
        <v>4265857.987638766</v>
      </c>
      <c r="Y158" s="27">
        <f t="shared" si="190"/>
        <v>0</v>
      </c>
      <c r="Z158" s="28">
        <f t="shared" si="191"/>
        <v>0</v>
      </c>
      <c r="AA158" s="28">
        <f t="shared" si="192"/>
        <v>0</v>
      </c>
      <c r="AB158" s="28">
        <f t="shared" si="193"/>
        <v>0</v>
      </c>
      <c r="AC158" s="28">
        <f t="shared" si="194"/>
        <v>0</v>
      </c>
      <c r="AD158" s="28">
        <f t="shared" si="195"/>
        <v>0</v>
      </c>
      <c r="AE158" s="28">
        <f t="shared" si="196"/>
        <v>0</v>
      </c>
      <c r="AF158" s="28">
        <f t="shared" si="197"/>
        <v>0</v>
      </c>
      <c r="AG158" s="28">
        <f t="shared" si="198"/>
        <v>0</v>
      </c>
      <c r="AH158" s="28">
        <f t="shared" si="199"/>
        <v>0</v>
      </c>
      <c r="AI158" s="28">
        <f t="shared" si="200"/>
        <v>0</v>
      </c>
      <c r="AJ158" s="28">
        <f t="shared" si="201"/>
        <v>0</v>
      </c>
      <c r="AK158" s="28">
        <f t="shared" si="202"/>
        <v>42182840.24722469</v>
      </c>
      <c r="AL158" s="28">
        <f t="shared" si="203"/>
        <v>2109142.0123612345</v>
      </c>
      <c r="AM158" s="28">
        <f t="shared" si="204"/>
        <v>2282950.827517045</v>
      </c>
      <c r="AN158" s="28">
        <f t="shared" si="205"/>
        <v>0</v>
      </c>
      <c r="AO158" s="28">
        <f t="shared" si="206"/>
        <v>0</v>
      </c>
      <c r="AP158" s="28">
        <f t="shared" si="207"/>
        <v>0</v>
      </c>
      <c r="AQ158" s="4">
        <f t="shared" si="208"/>
        <v>42182840.24722469</v>
      </c>
      <c r="AR158" s="24">
        <f t="shared" si="209"/>
        <v>2109142.0123612345</v>
      </c>
      <c r="AS158" s="24">
        <f t="shared" si="210"/>
        <v>2282950.827517045</v>
      </c>
    </row>
    <row r="159" spans="2:45" ht="12.75">
      <c r="B159" s="56">
        <f t="shared" si="172"/>
        <v>630</v>
      </c>
      <c r="C159" s="23">
        <f t="shared" si="211"/>
        <v>630000000</v>
      </c>
      <c r="D159" s="24">
        <f t="shared" si="212"/>
        <v>-2025924.5005988674</v>
      </c>
      <c r="E159" s="24">
        <f t="shared" si="213"/>
        <v>6425000</v>
      </c>
      <c r="F159" s="25">
        <f t="shared" si="214"/>
        <v>587750096.4137496</v>
      </c>
      <c r="G159" s="70">
        <f t="shared" si="215"/>
        <v>0</v>
      </c>
      <c r="H159" s="6">
        <f t="shared" si="173"/>
        <v>0.05</v>
      </c>
      <c r="I159" s="26">
        <f t="shared" si="174"/>
        <v>-0.14437095526227425</v>
      </c>
      <c r="J159" s="30">
        <f t="shared" si="175"/>
        <v>0.296330048929624</v>
      </c>
      <c r="K159" s="27">
        <f t="shared" si="176"/>
        <v>490000000</v>
      </c>
      <c r="L159" s="28">
        <f t="shared" si="177"/>
        <v>0</v>
      </c>
      <c r="M159" s="28">
        <f t="shared" si="178"/>
        <v>15000000</v>
      </c>
      <c r="N159" s="28">
        <f t="shared" si="179"/>
        <v>525000</v>
      </c>
      <c r="O159" s="28">
        <f t="shared" si="180"/>
        <v>15000000</v>
      </c>
      <c r="P159" s="28">
        <f t="shared" si="181"/>
        <v>600000</v>
      </c>
      <c r="Q159" s="28">
        <f t="shared" si="182"/>
        <v>40000000</v>
      </c>
      <c r="R159" s="28">
        <f t="shared" si="183"/>
        <v>1800000</v>
      </c>
      <c r="S159" s="28">
        <f t="shared" si="184"/>
        <v>27750096.413749576</v>
      </c>
      <c r="T159" s="28">
        <f t="shared" si="185"/>
        <v>1387504.8206874789</v>
      </c>
      <c r="U159" s="28">
        <f t="shared" si="186"/>
        <v>0</v>
      </c>
      <c r="V159" s="28">
        <f t="shared" si="187"/>
        <v>0</v>
      </c>
      <c r="W159" s="4">
        <f t="shared" si="188"/>
        <v>587750096.4137496</v>
      </c>
      <c r="X159" s="24">
        <f t="shared" si="189"/>
        <v>4312504.820687478</v>
      </c>
      <c r="Y159" s="27">
        <f t="shared" si="190"/>
        <v>0</v>
      </c>
      <c r="Z159" s="28">
        <f t="shared" si="191"/>
        <v>0</v>
      </c>
      <c r="AA159" s="28">
        <f t="shared" si="192"/>
        <v>0</v>
      </c>
      <c r="AB159" s="28">
        <f t="shared" si="193"/>
        <v>0</v>
      </c>
      <c r="AC159" s="28">
        <f t="shared" si="194"/>
        <v>0</v>
      </c>
      <c r="AD159" s="28">
        <f t="shared" si="195"/>
        <v>0</v>
      </c>
      <c r="AE159" s="28">
        <f t="shared" si="196"/>
        <v>0</v>
      </c>
      <c r="AF159" s="28">
        <f t="shared" si="197"/>
        <v>0</v>
      </c>
      <c r="AG159" s="28">
        <f t="shared" si="198"/>
        <v>0</v>
      </c>
      <c r="AH159" s="28">
        <f t="shared" si="199"/>
        <v>0</v>
      </c>
      <c r="AI159" s="28">
        <f t="shared" si="200"/>
        <v>0</v>
      </c>
      <c r="AJ159" s="28">
        <f t="shared" si="201"/>
        <v>0</v>
      </c>
      <c r="AK159" s="28">
        <f t="shared" si="202"/>
        <v>42249903.586250424</v>
      </c>
      <c r="AL159" s="28">
        <f t="shared" si="203"/>
        <v>2112495.179312521</v>
      </c>
      <c r="AM159" s="28">
        <f t="shared" si="204"/>
        <v>2286580.320088611</v>
      </c>
      <c r="AN159" s="28">
        <f t="shared" si="205"/>
        <v>0</v>
      </c>
      <c r="AO159" s="28">
        <f t="shared" si="206"/>
        <v>0</v>
      </c>
      <c r="AP159" s="28">
        <f t="shared" si="207"/>
        <v>0</v>
      </c>
      <c r="AQ159" s="4">
        <f t="shared" si="208"/>
        <v>42249903.586250424</v>
      </c>
      <c r="AR159" s="24">
        <f t="shared" si="209"/>
        <v>2112495.179312521</v>
      </c>
      <c r="AS159" s="24">
        <f t="shared" si="210"/>
        <v>2286580.320088611</v>
      </c>
    </row>
    <row r="160" spans="2:45" ht="12.75">
      <c r="B160" s="56">
        <f t="shared" si="172"/>
        <v>631</v>
      </c>
      <c r="C160" s="23">
        <f t="shared" si="211"/>
        <v>631000000</v>
      </c>
      <c r="D160" s="24">
        <f t="shared" si="212"/>
        <v>-2068941.8410760025</v>
      </c>
      <c r="E160" s="24">
        <f t="shared" si="213"/>
        <v>6475000</v>
      </c>
      <c r="F160" s="25">
        <f t="shared" si="214"/>
        <v>588683033.0747237</v>
      </c>
      <c r="G160" s="70">
        <f t="shared" si="215"/>
        <v>0</v>
      </c>
      <c r="H160" s="6">
        <f t="shared" si="173"/>
        <v>0.05</v>
      </c>
      <c r="I160" s="26">
        <f t="shared" si="174"/>
        <v>-0.14437095526227425</v>
      </c>
      <c r="J160" s="30">
        <f t="shared" si="175"/>
        <v>0.296330048929624</v>
      </c>
      <c r="K160" s="27">
        <f t="shared" si="176"/>
        <v>490000000</v>
      </c>
      <c r="L160" s="28">
        <f t="shared" si="177"/>
        <v>0</v>
      </c>
      <c r="M160" s="28">
        <f t="shared" si="178"/>
        <v>15000000</v>
      </c>
      <c r="N160" s="28">
        <f t="shared" si="179"/>
        <v>525000</v>
      </c>
      <c r="O160" s="28">
        <f t="shared" si="180"/>
        <v>15000000</v>
      </c>
      <c r="P160" s="28">
        <f t="shared" si="181"/>
        <v>600000</v>
      </c>
      <c r="Q160" s="28">
        <f t="shared" si="182"/>
        <v>40000000</v>
      </c>
      <c r="R160" s="28">
        <f t="shared" si="183"/>
        <v>1800000</v>
      </c>
      <c r="S160" s="28">
        <f t="shared" si="184"/>
        <v>28683033.07472372</v>
      </c>
      <c r="T160" s="28">
        <f t="shared" si="185"/>
        <v>1434151.6537361862</v>
      </c>
      <c r="U160" s="28">
        <f t="shared" si="186"/>
        <v>0</v>
      </c>
      <c r="V160" s="28">
        <f t="shared" si="187"/>
        <v>0</v>
      </c>
      <c r="W160" s="4">
        <f t="shared" si="188"/>
        <v>588683033.0747237</v>
      </c>
      <c r="X160" s="24">
        <f t="shared" si="189"/>
        <v>4359151.653736186</v>
      </c>
      <c r="Y160" s="27">
        <f t="shared" si="190"/>
        <v>0</v>
      </c>
      <c r="Z160" s="28">
        <f t="shared" si="191"/>
        <v>0</v>
      </c>
      <c r="AA160" s="28">
        <f t="shared" si="192"/>
        <v>0</v>
      </c>
      <c r="AB160" s="28">
        <f t="shared" si="193"/>
        <v>0</v>
      </c>
      <c r="AC160" s="28">
        <f t="shared" si="194"/>
        <v>0</v>
      </c>
      <c r="AD160" s="28">
        <f t="shared" si="195"/>
        <v>0</v>
      </c>
      <c r="AE160" s="28">
        <f t="shared" si="196"/>
        <v>0</v>
      </c>
      <c r="AF160" s="28">
        <f t="shared" si="197"/>
        <v>0</v>
      </c>
      <c r="AG160" s="28">
        <f t="shared" si="198"/>
        <v>0</v>
      </c>
      <c r="AH160" s="28">
        <f t="shared" si="199"/>
        <v>0</v>
      </c>
      <c r="AI160" s="28">
        <f t="shared" si="200"/>
        <v>0</v>
      </c>
      <c r="AJ160" s="28">
        <f t="shared" si="201"/>
        <v>0</v>
      </c>
      <c r="AK160" s="28">
        <f t="shared" si="202"/>
        <v>42316966.92527628</v>
      </c>
      <c r="AL160" s="28">
        <f t="shared" si="203"/>
        <v>2115848.3462638143</v>
      </c>
      <c r="AM160" s="28">
        <f t="shared" si="204"/>
        <v>2290209.8126601838</v>
      </c>
      <c r="AN160" s="28">
        <f t="shared" si="205"/>
        <v>0</v>
      </c>
      <c r="AO160" s="28">
        <f t="shared" si="206"/>
        <v>0</v>
      </c>
      <c r="AP160" s="28">
        <f t="shared" si="207"/>
        <v>0</v>
      </c>
      <c r="AQ160" s="4">
        <f t="shared" si="208"/>
        <v>42316966.92527628</v>
      </c>
      <c r="AR160" s="24">
        <f t="shared" si="209"/>
        <v>2115848.3462638143</v>
      </c>
      <c r="AS160" s="24">
        <f t="shared" si="210"/>
        <v>2290209.8126601838</v>
      </c>
    </row>
    <row r="161" spans="2:45" ht="12.75">
      <c r="B161" s="56">
        <f t="shared" si="172"/>
        <v>632</v>
      </c>
      <c r="C161" s="23">
        <f t="shared" si="211"/>
        <v>632000000</v>
      </c>
      <c r="D161" s="24">
        <f t="shared" si="212"/>
        <v>-2111959.18155315</v>
      </c>
      <c r="E161" s="24">
        <f t="shared" si="213"/>
        <v>6525000</v>
      </c>
      <c r="F161" s="25">
        <f t="shared" si="214"/>
        <v>589615969.735698</v>
      </c>
      <c r="G161" s="70">
        <f t="shared" si="215"/>
        <v>0</v>
      </c>
      <c r="H161" s="6">
        <f t="shared" si="173"/>
        <v>0.05</v>
      </c>
      <c r="I161" s="26">
        <f t="shared" si="174"/>
        <v>-0.14437095526227425</v>
      </c>
      <c r="J161" s="30">
        <f t="shared" si="175"/>
        <v>0.296330048929624</v>
      </c>
      <c r="K161" s="27">
        <f t="shared" si="176"/>
        <v>490000000</v>
      </c>
      <c r="L161" s="28">
        <f t="shared" si="177"/>
        <v>0</v>
      </c>
      <c r="M161" s="28">
        <f t="shared" si="178"/>
        <v>15000000</v>
      </c>
      <c r="N161" s="28">
        <f t="shared" si="179"/>
        <v>525000</v>
      </c>
      <c r="O161" s="28">
        <f t="shared" si="180"/>
        <v>15000000</v>
      </c>
      <c r="P161" s="28">
        <f t="shared" si="181"/>
        <v>600000</v>
      </c>
      <c r="Q161" s="28">
        <f t="shared" si="182"/>
        <v>40000000</v>
      </c>
      <c r="R161" s="28">
        <f t="shared" si="183"/>
        <v>1800000</v>
      </c>
      <c r="S161" s="28">
        <f t="shared" si="184"/>
        <v>29615969.735697985</v>
      </c>
      <c r="T161" s="28">
        <f t="shared" si="185"/>
        <v>1480798.4867848994</v>
      </c>
      <c r="U161" s="28">
        <f t="shared" si="186"/>
        <v>0</v>
      </c>
      <c r="V161" s="28">
        <f t="shared" si="187"/>
        <v>0</v>
      </c>
      <c r="W161" s="4">
        <f t="shared" si="188"/>
        <v>589615969.735698</v>
      </c>
      <c r="X161" s="24">
        <f t="shared" si="189"/>
        <v>4405798.4867849</v>
      </c>
      <c r="Y161" s="27">
        <f t="shared" si="190"/>
        <v>0</v>
      </c>
      <c r="Z161" s="28">
        <f t="shared" si="191"/>
        <v>0</v>
      </c>
      <c r="AA161" s="28">
        <f t="shared" si="192"/>
        <v>0</v>
      </c>
      <c r="AB161" s="28">
        <f t="shared" si="193"/>
        <v>0</v>
      </c>
      <c r="AC161" s="28">
        <f t="shared" si="194"/>
        <v>0</v>
      </c>
      <c r="AD161" s="28">
        <f t="shared" si="195"/>
        <v>0</v>
      </c>
      <c r="AE161" s="28">
        <f t="shared" si="196"/>
        <v>0</v>
      </c>
      <c r="AF161" s="28">
        <f t="shared" si="197"/>
        <v>0</v>
      </c>
      <c r="AG161" s="28">
        <f t="shared" si="198"/>
        <v>0</v>
      </c>
      <c r="AH161" s="28">
        <f t="shared" si="199"/>
        <v>0</v>
      </c>
      <c r="AI161" s="28">
        <f t="shared" si="200"/>
        <v>0</v>
      </c>
      <c r="AJ161" s="28">
        <f t="shared" si="201"/>
        <v>0</v>
      </c>
      <c r="AK161" s="28">
        <f t="shared" si="202"/>
        <v>42384030.264302015</v>
      </c>
      <c r="AL161" s="28">
        <f t="shared" si="203"/>
        <v>2119201.513215101</v>
      </c>
      <c r="AM161" s="28">
        <f t="shared" si="204"/>
        <v>2293839.3052317495</v>
      </c>
      <c r="AN161" s="28">
        <f t="shared" si="205"/>
        <v>0</v>
      </c>
      <c r="AO161" s="28">
        <f t="shared" si="206"/>
        <v>0</v>
      </c>
      <c r="AP161" s="28">
        <f t="shared" si="207"/>
        <v>0</v>
      </c>
      <c r="AQ161" s="4">
        <f t="shared" si="208"/>
        <v>42384030.264302015</v>
      </c>
      <c r="AR161" s="24">
        <f t="shared" si="209"/>
        <v>2119201.513215101</v>
      </c>
      <c r="AS161" s="24">
        <f t="shared" si="210"/>
        <v>2293839.3052317495</v>
      </c>
    </row>
    <row r="162" spans="2:45" ht="12.75">
      <c r="B162" s="56">
        <f t="shared" si="172"/>
        <v>633</v>
      </c>
      <c r="C162" s="23">
        <f t="shared" si="211"/>
        <v>633000000</v>
      </c>
      <c r="D162" s="24">
        <f t="shared" si="212"/>
        <v>-2154976.522030284</v>
      </c>
      <c r="E162" s="24">
        <f t="shared" si="213"/>
        <v>6575000</v>
      </c>
      <c r="F162" s="25">
        <f t="shared" si="214"/>
        <v>590548906.3966721</v>
      </c>
      <c r="G162" s="70">
        <f t="shared" si="215"/>
        <v>0</v>
      </c>
      <c r="H162" s="6">
        <f t="shared" si="173"/>
        <v>0.05</v>
      </c>
      <c r="I162" s="26">
        <f t="shared" si="174"/>
        <v>-0.14437095526227425</v>
      </c>
      <c r="J162" s="30">
        <f t="shared" si="175"/>
        <v>0.296330048929624</v>
      </c>
      <c r="K162" s="27">
        <f t="shared" si="176"/>
        <v>490000000</v>
      </c>
      <c r="L162" s="28">
        <f t="shared" si="177"/>
        <v>0</v>
      </c>
      <c r="M162" s="28">
        <f t="shared" si="178"/>
        <v>15000000</v>
      </c>
      <c r="N162" s="28">
        <f t="shared" si="179"/>
        <v>525000</v>
      </c>
      <c r="O162" s="28">
        <f t="shared" si="180"/>
        <v>15000000</v>
      </c>
      <c r="P162" s="28">
        <f t="shared" si="181"/>
        <v>600000</v>
      </c>
      <c r="Q162" s="28">
        <f t="shared" si="182"/>
        <v>40000000</v>
      </c>
      <c r="R162" s="28">
        <f t="shared" si="183"/>
        <v>1800000</v>
      </c>
      <c r="S162" s="28">
        <f t="shared" si="184"/>
        <v>30548906.39667213</v>
      </c>
      <c r="T162" s="28">
        <f t="shared" si="185"/>
        <v>1527445.3198336065</v>
      </c>
      <c r="U162" s="28">
        <f t="shared" si="186"/>
        <v>0</v>
      </c>
      <c r="V162" s="28">
        <f t="shared" si="187"/>
        <v>0</v>
      </c>
      <c r="W162" s="4">
        <f t="shared" si="188"/>
        <v>590548906.3966721</v>
      </c>
      <c r="X162" s="24">
        <f t="shared" si="189"/>
        <v>4452445.3198336065</v>
      </c>
      <c r="Y162" s="27">
        <f t="shared" si="190"/>
        <v>0</v>
      </c>
      <c r="Z162" s="28">
        <f t="shared" si="191"/>
        <v>0</v>
      </c>
      <c r="AA162" s="28">
        <f t="shared" si="192"/>
        <v>0</v>
      </c>
      <c r="AB162" s="28">
        <f t="shared" si="193"/>
        <v>0</v>
      </c>
      <c r="AC162" s="28">
        <f t="shared" si="194"/>
        <v>0</v>
      </c>
      <c r="AD162" s="28">
        <f t="shared" si="195"/>
        <v>0</v>
      </c>
      <c r="AE162" s="28">
        <f t="shared" si="196"/>
        <v>0</v>
      </c>
      <c r="AF162" s="28">
        <f t="shared" si="197"/>
        <v>0</v>
      </c>
      <c r="AG162" s="28">
        <f t="shared" si="198"/>
        <v>0</v>
      </c>
      <c r="AH162" s="28">
        <f t="shared" si="199"/>
        <v>0</v>
      </c>
      <c r="AI162" s="28">
        <f t="shared" si="200"/>
        <v>0</v>
      </c>
      <c r="AJ162" s="28">
        <f t="shared" si="201"/>
        <v>0</v>
      </c>
      <c r="AK162" s="28">
        <f t="shared" si="202"/>
        <v>42451093.60332787</v>
      </c>
      <c r="AL162" s="28">
        <f t="shared" si="203"/>
        <v>2122554.6801663935</v>
      </c>
      <c r="AM162" s="28">
        <f t="shared" si="204"/>
        <v>2297468.7978033223</v>
      </c>
      <c r="AN162" s="28">
        <f t="shared" si="205"/>
        <v>0</v>
      </c>
      <c r="AO162" s="28">
        <f t="shared" si="206"/>
        <v>0</v>
      </c>
      <c r="AP162" s="28">
        <f t="shared" si="207"/>
        <v>0</v>
      </c>
      <c r="AQ162" s="4">
        <f t="shared" si="208"/>
        <v>42451093.60332787</v>
      </c>
      <c r="AR162" s="24">
        <f t="shared" si="209"/>
        <v>2122554.6801663935</v>
      </c>
      <c r="AS162" s="24">
        <f t="shared" si="210"/>
        <v>2297468.7978033223</v>
      </c>
    </row>
    <row r="163" spans="2:45" ht="12.75">
      <c r="B163" s="56">
        <f t="shared" si="172"/>
        <v>634</v>
      </c>
      <c r="C163" s="23">
        <f t="shared" si="211"/>
        <v>634000000</v>
      </c>
      <c r="D163" s="24">
        <f t="shared" si="212"/>
        <v>-2197993.862507432</v>
      </c>
      <c r="E163" s="24">
        <f t="shared" si="213"/>
        <v>6625000</v>
      </c>
      <c r="F163" s="25">
        <f t="shared" si="214"/>
        <v>591481843.0576464</v>
      </c>
      <c r="G163" s="70">
        <f t="shared" si="215"/>
        <v>0</v>
      </c>
      <c r="H163" s="6">
        <f t="shared" si="173"/>
        <v>0.05</v>
      </c>
      <c r="I163" s="26">
        <f t="shared" si="174"/>
        <v>-0.14437095526227425</v>
      </c>
      <c r="J163" s="30">
        <f t="shared" si="175"/>
        <v>0.296330048929624</v>
      </c>
      <c r="K163" s="27">
        <f t="shared" si="176"/>
        <v>490000000</v>
      </c>
      <c r="L163" s="28">
        <f t="shared" si="177"/>
        <v>0</v>
      </c>
      <c r="M163" s="28">
        <f t="shared" si="178"/>
        <v>15000000</v>
      </c>
      <c r="N163" s="28">
        <f t="shared" si="179"/>
        <v>525000</v>
      </c>
      <c r="O163" s="28">
        <f t="shared" si="180"/>
        <v>15000000</v>
      </c>
      <c r="P163" s="28">
        <f t="shared" si="181"/>
        <v>600000</v>
      </c>
      <c r="Q163" s="28">
        <f t="shared" si="182"/>
        <v>40000000</v>
      </c>
      <c r="R163" s="28">
        <f t="shared" si="183"/>
        <v>1800000</v>
      </c>
      <c r="S163" s="28">
        <f t="shared" si="184"/>
        <v>31481843.057646394</v>
      </c>
      <c r="T163" s="28">
        <f t="shared" si="185"/>
        <v>1574092.1528823199</v>
      </c>
      <c r="U163" s="28">
        <f t="shared" si="186"/>
        <v>0</v>
      </c>
      <c r="V163" s="28">
        <f t="shared" si="187"/>
        <v>0</v>
      </c>
      <c r="W163" s="4">
        <f t="shared" si="188"/>
        <v>591481843.0576464</v>
      </c>
      <c r="X163" s="24">
        <f t="shared" si="189"/>
        <v>4499092.15288232</v>
      </c>
      <c r="Y163" s="27">
        <f t="shared" si="190"/>
        <v>0</v>
      </c>
      <c r="Z163" s="28">
        <f t="shared" si="191"/>
        <v>0</v>
      </c>
      <c r="AA163" s="28">
        <f t="shared" si="192"/>
        <v>0</v>
      </c>
      <c r="AB163" s="28">
        <f t="shared" si="193"/>
        <v>0</v>
      </c>
      <c r="AC163" s="28">
        <f t="shared" si="194"/>
        <v>0</v>
      </c>
      <c r="AD163" s="28">
        <f t="shared" si="195"/>
        <v>0</v>
      </c>
      <c r="AE163" s="28">
        <f t="shared" si="196"/>
        <v>0</v>
      </c>
      <c r="AF163" s="28">
        <f t="shared" si="197"/>
        <v>0</v>
      </c>
      <c r="AG163" s="28">
        <f t="shared" si="198"/>
        <v>0</v>
      </c>
      <c r="AH163" s="28">
        <f t="shared" si="199"/>
        <v>0</v>
      </c>
      <c r="AI163" s="28">
        <f t="shared" si="200"/>
        <v>0</v>
      </c>
      <c r="AJ163" s="28">
        <f t="shared" si="201"/>
        <v>0</v>
      </c>
      <c r="AK163" s="28">
        <f t="shared" si="202"/>
        <v>42518156.942353606</v>
      </c>
      <c r="AL163" s="28">
        <f t="shared" si="203"/>
        <v>2125907.8471176806</v>
      </c>
      <c r="AM163" s="28">
        <f t="shared" si="204"/>
        <v>2301098.290374888</v>
      </c>
      <c r="AN163" s="28">
        <f t="shared" si="205"/>
        <v>0</v>
      </c>
      <c r="AO163" s="28">
        <f t="shared" si="206"/>
        <v>0</v>
      </c>
      <c r="AP163" s="28">
        <f t="shared" si="207"/>
        <v>0</v>
      </c>
      <c r="AQ163" s="4">
        <f t="shared" si="208"/>
        <v>42518156.942353606</v>
      </c>
      <c r="AR163" s="24">
        <f t="shared" si="209"/>
        <v>2125907.8471176806</v>
      </c>
      <c r="AS163" s="24">
        <f t="shared" si="210"/>
        <v>2301098.290374888</v>
      </c>
    </row>
    <row r="164" spans="2:45" ht="12.75">
      <c r="B164" s="56">
        <f t="shared" si="172"/>
        <v>635</v>
      </c>
      <c r="C164" s="23">
        <f t="shared" si="211"/>
        <v>635000000</v>
      </c>
      <c r="D164" s="24">
        <f t="shared" si="212"/>
        <v>-2241011.202984566</v>
      </c>
      <c r="E164" s="24">
        <f t="shared" si="213"/>
        <v>6675000</v>
      </c>
      <c r="F164" s="25">
        <f t="shared" si="214"/>
        <v>592414779.7186205</v>
      </c>
      <c r="G164" s="70">
        <f t="shared" si="215"/>
        <v>0</v>
      </c>
      <c r="H164" s="6">
        <f t="shared" si="173"/>
        <v>0.05</v>
      </c>
      <c r="I164" s="26">
        <f t="shared" si="174"/>
        <v>-0.14437095526227425</v>
      </c>
      <c r="J164" s="30">
        <f t="shared" si="175"/>
        <v>0.296330048929624</v>
      </c>
      <c r="K164" s="27">
        <f t="shared" si="176"/>
        <v>490000000</v>
      </c>
      <c r="L164" s="28">
        <f t="shared" si="177"/>
        <v>0</v>
      </c>
      <c r="M164" s="28">
        <f t="shared" si="178"/>
        <v>15000000</v>
      </c>
      <c r="N164" s="28">
        <f t="shared" si="179"/>
        <v>525000</v>
      </c>
      <c r="O164" s="28">
        <f t="shared" si="180"/>
        <v>15000000</v>
      </c>
      <c r="P164" s="28">
        <f t="shared" si="181"/>
        <v>600000</v>
      </c>
      <c r="Q164" s="28">
        <f t="shared" si="182"/>
        <v>40000000</v>
      </c>
      <c r="R164" s="28">
        <f t="shared" si="183"/>
        <v>1800000</v>
      </c>
      <c r="S164" s="28">
        <f t="shared" si="184"/>
        <v>32414779.71862054</v>
      </c>
      <c r="T164" s="28">
        <f t="shared" si="185"/>
        <v>1620738.985931027</v>
      </c>
      <c r="U164" s="28">
        <f t="shared" si="186"/>
        <v>0</v>
      </c>
      <c r="V164" s="28">
        <f t="shared" si="187"/>
        <v>0</v>
      </c>
      <c r="W164" s="4">
        <f t="shared" si="188"/>
        <v>592414779.7186205</v>
      </c>
      <c r="X164" s="24">
        <f t="shared" si="189"/>
        <v>4545738.985931027</v>
      </c>
      <c r="Y164" s="27">
        <f t="shared" si="190"/>
        <v>0</v>
      </c>
      <c r="Z164" s="28">
        <f t="shared" si="191"/>
        <v>0</v>
      </c>
      <c r="AA164" s="28">
        <f t="shared" si="192"/>
        <v>0</v>
      </c>
      <c r="AB164" s="28">
        <f t="shared" si="193"/>
        <v>0</v>
      </c>
      <c r="AC164" s="28">
        <f t="shared" si="194"/>
        <v>0</v>
      </c>
      <c r="AD164" s="28">
        <f t="shared" si="195"/>
        <v>0</v>
      </c>
      <c r="AE164" s="28">
        <f t="shared" si="196"/>
        <v>0</v>
      </c>
      <c r="AF164" s="28">
        <f t="shared" si="197"/>
        <v>0</v>
      </c>
      <c r="AG164" s="28">
        <f t="shared" si="198"/>
        <v>0</v>
      </c>
      <c r="AH164" s="28">
        <f t="shared" si="199"/>
        <v>0</v>
      </c>
      <c r="AI164" s="28">
        <f t="shared" si="200"/>
        <v>0</v>
      </c>
      <c r="AJ164" s="28">
        <f t="shared" si="201"/>
        <v>0</v>
      </c>
      <c r="AK164" s="28">
        <f t="shared" si="202"/>
        <v>42585220.28137946</v>
      </c>
      <c r="AL164" s="28">
        <f t="shared" si="203"/>
        <v>2129261.0140689733</v>
      </c>
      <c r="AM164" s="28">
        <f t="shared" si="204"/>
        <v>2304727.782946461</v>
      </c>
      <c r="AN164" s="28">
        <f t="shared" si="205"/>
        <v>0</v>
      </c>
      <c r="AO164" s="28">
        <f t="shared" si="206"/>
        <v>0</v>
      </c>
      <c r="AP164" s="28">
        <f t="shared" si="207"/>
        <v>0</v>
      </c>
      <c r="AQ164" s="4">
        <f t="shared" si="208"/>
        <v>42585220.28137946</v>
      </c>
      <c r="AR164" s="24">
        <f t="shared" si="209"/>
        <v>2129261.0140689733</v>
      </c>
      <c r="AS164" s="24">
        <f t="shared" si="210"/>
        <v>2304727.782946461</v>
      </c>
    </row>
    <row r="165" spans="2:45" ht="12.75">
      <c r="B165" s="56">
        <f t="shared" si="172"/>
        <v>636</v>
      </c>
      <c r="C165" s="23">
        <f t="shared" si="211"/>
        <v>636000000</v>
      </c>
      <c r="D165" s="24">
        <f t="shared" si="212"/>
        <v>-2284028.5434617135</v>
      </c>
      <c r="E165" s="24">
        <f t="shared" si="213"/>
        <v>6725000</v>
      </c>
      <c r="F165" s="25">
        <f t="shared" si="214"/>
        <v>593347716.3795948</v>
      </c>
      <c r="G165" s="70">
        <f t="shared" si="215"/>
        <v>0</v>
      </c>
      <c r="H165" s="6">
        <f t="shared" si="173"/>
        <v>0.05</v>
      </c>
      <c r="I165" s="26">
        <f t="shared" si="174"/>
        <v>-0.14437095526227425</v>
      </c>
      <c r="J165" s="30">
        <f t="shared" si="175"/>
        <v>0.296330048929624</v>
      </c>
      <c r="K165" s="27">
        <f t="shared" si="176"/>
        <v>490000000</v>
      </c>
      <c r="L165" s="28">
        <f t="shared" si="177"/>
        <v>0</v>
      </c>
      <c r="M165" s="28">
        <f t="shared" si="178"/>
        <v>15000000</v>
      </c>
      <c r="N165" s="28">
        <f t="shared" si="179"/>
        <v>525000</v>
      </c>
      <c r="O165" s="28">
        <f t="shared" si="180"/>
        <v>15000000</v>
      </c>
      <c r="P165" s="28">
        <f t="shared" si="181"/>
        <v>600000</v>
      </c>
      <c r="Q165" s="28">
        <f t="shared" si="182"/>
        <v>40000000</v>
      </c>
      <c r="R165" s="28">
        <f t="shared" si="183"/>
        <v>1800000</v>
      </c>
      <c r="S165" s="28">
        <f t="shared" si="184"/>
        <v>33347716.379594803</v>
      </c>
      <c r="T165" s="28">
        <f t="shared" si="185"/>
        <v>1667385.8189797401</v>
      </c>
      <c r="U165" s="28">
        <f t="shared" si="186"/>
        <v>0</v>
      </c>
      <c r="V165" s="28">
        <f t="shared" si="187"/>
        <v>0</v>
      </c>
      <c r="W165" s="4">
        <f t="shared" si="188"/>
        <v>593347716.3795948</v>
      </c>
      <c r="X165" s="24">
        <f t="shared" si="189"/>
        <v>4592385.81897974</v>
      </c>
      <c r="Y165" s="27">
        <f t="shared" si="190"/>
        <v>0</v>
      </c>
      <c r="Z165" s="28">
        <f t="shared" si="191"/>
        <v>0</v>
      </c>
      <c r="AA165" s="28">
        <f t="shared" si="192"/>
        <v>0</v>
      </c>
      <c r="AB165" s="28">
        <f t="shared" si="193"/>
        <v>0</v>
      </c>
      <c r="AC165" s="28">
        <f t="shared" si="194"/>
        <v>0</v>
      </c>
      <c r="AD165" s="28">
        <f t="shared" si="195"/>
        <v>0</v>
      </c>
      <c r="AE165" s="28">
        <f t="shared" si="196"/>
        <v>0</v>
      </c>
      <c r="AF165" s="28">
        <f t="shared" si="197"/>
        <v>0</v>
      </c>
      <c r="AG165" s="28">
        <f t="shared" si="198"/>
        <v>0</v>
      </c>
      <c r="AH165" s="28">
        <f t="shared" si="199"/>
        <v>0</v>
      </c>
      <c r="AI165" s="28">
        <f t="shared" si="200"/>
        <v>0</v>
      </c>
      <c r="AJ165" s="28">
        <f t="shared" si="201"/>
        <v>0</v>
      </c>
      <c r="AK165" s="28">
        <f t="shared" si="202"/>
        <v>42652283.6204052</v>
      </c>
      <c r="AL165" s="28">
        <f t="shared" si="203"/>
        <v>2132614.18102026</v>
      </c>
      <c r="AM165" s="28">
        <f t="shared" si="204"/>
        <v>2308357.2755180267</v>
      </c>
      <c r="AN165" s="28">
        <f t="shared" si="205"/>
        <v>0</v>
      </c>
      <c r="AO165" s="28">
        <f t="shared" si="206"/>
        <v>0</v>
      </c>
      <c r="AP165" s="28">
        <f t="shared" si="207"/>
        <v>0</v>
      </c>
      <c r="AQ165" s="4">
        <f t="shared" si="208"/>
        <v>42652283.6204052</v>
      </c>
      <c r="AR165" s="24">
        <f t="shared" si="209"/>
        <v>2132614.18102026</v>
      </c>
      <c r="AS165" s="24">
        <f t="shared" si="210"/>
        <v>2308357.2755180267</v>
      </c>
    </row>
    <row r="166" spans="2:45" ht="12.75">
      <c r="B166" s="56">
        <f t="shared" si="172"/>
        <v>637</v>
      </c>
      <c r="C166" s="23">
        <f t="shared" si="211"/>
        <v>637000000</v>
      </c>
      <c r="D166" s="24">
        <f t="shared" si="212"/>
        <v>-2327045.8839388606</v>
      </c>
      <c r="E166" s="24">
        <f t="shared" si="213"/>
        <v>6775000</v>
      </c>
      <c r="F166" s="25">
        <f t="shared" si="214"/>
        <v>594280653.0405691</v>
      </c>
      <c r="G166" s="70">
        <f t="shared" si="215"/>
        <v>0</v>
      </c>
      <c r="H166" s="6">
        <f t="shared" si="173"/>
        <v>0.05</v>
      </c>
      <c r="I166" s="26">
        <f t="shared" si="174"/>
        <v>-0.14437095526227425</v>
      </c>
      <c r="J166" s="30">
        <f t="shared" si="175"/>
        <v>0.296330048929624</v>
      </c>
      <c r="K166" s="27">
        <f t="shared" si="176"/>
        <v>490000000</v>
      </c>
      <c r="L166" s="28">
        <f t="shared" si="177"/>
        <v>0</v>
      </c>
      <c r="M166" s="28">
        <f t="shared" si="178"/>
        <v>15000000</v>
      </c>
      <c r="N166" s="28">
        <f t="shared" si="179"/>
        <v>525000</v>
      </c>
      <c r="O166" s="28">
        <f t="shared" si="180"/>
        <v>15000000</v>
      </c>
      <c r="P166" s="28">
        <f t="shared" si="181"/>
        <v>600000</v>
      </c>
      <c r="Q166" s="28">
        <f t="shared" si="182"/>
        <v>40000000</v>
      </c>
      <c r="R166" s="28">
        <f t="shared" si="183"/>
        <v>1800000</v>
      </c>
      <c r="S166" s="28">
        <f t="shared" si="184"/>
        <v>34280653.04056907</v>
      </c>
      <c r="T166" s="28">
        <f t="shared" si="185"/>
        <v>1714032.6520284535</v>
      </c>
      <c r="U166" s="28">
        <f t="shared" si="186"/>
        <v>0</v>
      </c>
      <c r="V166" s="28">
        <f t="shared" si="187"/>
        <v>0</v>
      </c>
      <c r="W166" s="4">
        <f t="shared" si="188"/>
        <v>594280653.0405691</v>
      </c>
      <c r="X166" s="24">
        <f t="shared" si="189"/>
        <v>4639032.652028454</v>
      </c>
      <c r="Y166" s="27">
        <f t="shared" si="190"/>
        <v>0</v>
      </c>
      <c r="Z166" s="28">
        <f t="shared" si="191"/>
        <v>0</v>
      </c>
      <c r="AA166" s="28">
        <f t="shared" si="192"/>
        <v>0</v>
      </c>
      <c r="AB166" s="28">
        <f t="shared" si="193"/>
        <v>0</v>
      </c>
      <c r="AC166" s="28">
        <f t="shared" si="194"/>
        <v>0</v>
      </c>
      <c r="AD166" s="28">
        <f t="shared" si="195"/>
        <v>0</v>
      </c>
      <c r="AE166" s="28">
        <f t="shared" si="196"/>
        <v>0</v>
      </c>
      <c r="AF166" s="28">
        <f t="shared" si="197"/>
        <v>0</v>
      </c>
      <c r="AG166" s="28">
        <f t="shared" si="198"/>
        <v>0</v>
      </c>
      <c r="AH166" s="28">
        <f t="shared" si="199"/>
        <v>0</v>
      </c>
      <c r="AI166" s="28">
        <f t="shared" si="200"/>
        <v>0</v>
      </c>
      <c r="AJ166" s="28">
        <f t="shared" si="201"/>
        <v>0</v>
      </c>
      <c r="AK166" s="28">
        <f t="shared" si="202"/>
        <v>42719346.95943093</v>
      </c>
      <c r="AL166" s="28">
        <f t="shared" si="203"/>
        <v>2135967.347971547</v>
      </c>
      <c r="AM166" s="28">
        <f t="shared" si="204"/>
        <v>2311986.768089593</v>
      </c>
      <c r="AN166" s="28">
        <f t="shared" si="205"/>
        <v>0</v>
      </c>
      <c r="AO166" s="28">
        <f t="shared" si="206"/>
        <v>0</v>
      </c>
      <c r="AP166" s="28">
        <f t="shared" si="207"/>
        <v>0</v>
      </c>
      <c r="AQ166" s="4">
        <f t="shared" si="208"/>
        <v>42719346.95943093</v>
      </c>
      <c r="AR166" s="24">
        <f t="shared" si="209"/>
        <v>2135967.347971547</v>
      </c>
      <c r="AS166" s="24">
        <f t="shared" si="210"/>
        <v>2311986.768089593</v>
      </c>
    </row>
    <row r="167" spans="2:45" ht="12.75">
      <c r="B167" s="56">
        <f t="shared" si="172"/>
        <v>638</v>
      </c>
      <c r="C167" s="23">
        <f t="shared" si="211"/>
        <v>638000000</v>
      </c>
      <c r="D167" s="24">
        <f t="shared" si="212"/>
        <v>-2370063.224415995</v>
      </c>
      <c r="E167" s="24">
        <f t="shared" si="213"/>
        <v>6825000</v>
      </c>
      <c r="F167" s="25">
        <f t="shared" si="214"/>
        <v>595213589.7015432</v>
      </c>
      <c r="G167" s="70">
        <f t="shared" si="215"/>
        <v>0</v>
      </c>
      <c r="H167" s="6">
        <f t="shared" si="173"/>
        <v>0.05</v>
      </c>
      <c r="I167" s="26">
        <f t="shared" si="174"/>
        <v>-0.14437095526227425</v>
      </c>
      <c r="J167" s="30">
        <f t="shared" si="175"/>
        <v>0.296330048929624</v>
      </c>
      <c r="K167" s="27">
        <f t="shared" si="176"/>
        <v>490000000</v>
      </c>
      <c r="L167" s="28">
        <f t="shared" si="177"/>
        <v>0</v>
      </c>
      <c r="M167" s="28">
        <f t="shared" si="178"/>
        <v>15000000</v>
      </c>
      <c r="N167" s="28">
        <f t="shared" si="179"/>
        <v>525000</v>
      </c>
      <c r="O167" s="28">
        <f t="shared" si="180"/>
        <v>15000000</v>
      </c>
      <c r="P167" s="28">
        <f t="shared" si="181"/>
        <v>600000</v>
      </c>
      <c r="Q167" s="28">
        <f t="shared" si="182"/>
        <v>40000000</v>
      </c>
      <c r="R167" s="28">
        <f t="shared" si="183"/>
        <v>1800000</v>
      </c>
      <c r="S167" s="28">
        <f t="shared" si="184"/>
        <v>35213589.70154321</v>
      </c>
      <c r="T167" s="28">
        <f t="shared" si="185"/>
        <v>1760679.4850771606</v>
      </c>
      <c r="U167" s="28">
        <f t="shared" si="186"/>
        <v>0</v>
      </c>
      <c r="V167" s="28">
        <f t="shared" si="187"/>
        <v>0</v>
      </c>
      <c r="W167" s="4">
        <f t="shared" si="188"/>
        <v>595213589.7015432</v>
      </c>
      <c r="X167" s="24">
        <f t="shared" si="189"/>
        <v>4685679.48507716</v>
      </c>
      <c r="Y167" s="27">
        <f t="shared" si="190"/>
        <v>0</v>
      </c>
      <c r="Z167" s="28">
        <f t="shared" si="191"/>
        <v>0</v>
      </c>
      <c r="AA167" s="28">
        <f t="shared" si="192"/>
        <v>0</v>
      </c>
      <c r="AB167" s="28">
        <f t="shared" si="193"/>
        <v>0</v>
      </c>
      <c r="AC167" s="28">
        <f t="shared" si="194"/>
        <v>0</v>
      </c>
      <c r="AD167" s="28">
        <f t="shared" si="195"/>
        <v>0</v>
      </c>
      <c r="AE167" s="28">
        <f t="shared" si="196"/>
        <v>0</v>
      </c>
      <c r="AF167" s="28">
        <f t="shared" si="197"/>
        <v>0</v>
      </c>
      <c r="AG167" s="28">
        <f t="shared" si="198"/>
        <v>0</v>
      </c>
      <c r="AH167" s="28">
        <f t="shared" si="199"/>
        <v>0</v>
      </c>
      <c r="AI167" s="28">
        <f t="shared" si="200"/>
        <v>0</v>
      </c>
      <c r="AJ167" s="28">
        <f t="shared" si="201"/>
        <v>0</v>
      </c>
      <c r="AK167" s="28">
        <f t="shared" si="202"/>
        <v>42786410.29845679</v>
      </c>
      <c r="AL167" s="28">
        <f t="shared" si="203"/>
        <v>2139320.5149228396</v>
      </c>
      <c r="AM167" s="28">
        <f t="shared" si="204"/>
        <v>2315616.260661165</v>
      </c>
      <c r="AN167" s="28">
        <f t="shared" si="205"/>
        <v>0</v>
      </c>
      <c r="AO167" s="28">
        <f t="shared" si="206"/>
        <v>0</v>
      </c>
      <c r="AP167" s="28">
        <f t="shared" si="207"/>
        <v>0</v>
      </c>
      <c r="AQ167" s="4">
        <f t="shared" si="208"/>
        <v>42786410.29845679</v>
      </c>
      <c r="AR167" s="24">
        <f t="shared" si="209"/>
        <v>2139320.5149228396</v>
      </c>
      <c r="AS167" s="24">
        <f t="shared" si="210"/>
        <v>2315616.260661165</v>
      </c>
    </row>
    <row r="168" spans="2:45" ht="12.75">
      <c r="B168" s="56">
        <f t="shared" si="172"/>
        <v>639</v>
      </c>
      <c r="C168" s="23">
        <f t="shared" si="211"/>
        <v>639000000</v>
      </c>
      <c r="D168" s="24">
        <f t="shared" si="212"/>
        <v>-2413080.5648931423</v>
      </c>
      <c r="E168" s="24">
        <f t="shared" si="213"/>
        <v>6875000</v>
      </c>
      <c r="F168" s="25">
        <f t="shared" si="214"/>
        <v>596146526.3625175</v>
      </c>
      <c r="G168" s="70">
        <f t="shared" si="215"/>
        <v>0</v>
      </c>
      <c r="H168" s="6">
        <f t="shared" si="173"/>
        <v>0.05</v>
      </c>
      <c r="I168" s="26">
        <f t="shared" si="174"/>
        <v>-0.14437095526227425</v>
      </c>
      <c r="J168" s="30">
        <f t="shared" si="175"/>
        <v>0.296330048929624</v>
      </c>
      <c r="K168" s="27">
        <f t="shared" si="176"/>
        <v>490000000</v>
      </c>
      <c r="L168" s="28">
        <f t="shared" si="177"/>
        <v>0</v>
      </c>
      <c r="M168" s="28">
        <f t="shared" si="178"/>
        <v>15000000</v>
      </c>
      <c r="N168" s="28">
        <f t="shared" si="179"/>
        <v>525000</v>
      </c>
      <c r="O168" s="28">
        <f t="shared" si="180"/>
        <v>15000000</v>
      </c>
      <c r="P168" s="28">
        <f t="shared" si="181"/>
        <v>600000</v>
      </c>
      <c r="Q168" s="28">
        <f t="shared" si="182"/>
        <v>40000000</v>
      </c>
      <c r="R168" s="28">
        <f t="shared" si="183"/>
        <v>1800000</v>
      </c>
      <c r="S168" s="28">
        <f t="shared" si="184"/>
        <v>36146526.362517476</v>
      </c>
      <c r="T168" s="28">
        <f t="shared" si="185"/>
        <v>1807326.3181258738</v>
      </c>
      <c r="U168" s="28">
        <f t="shared" si="186"/>
        <v>0</v>
      </c>
      <c r="V168" s="28">
        <f t="shared" si="187"/>
        <v>0</v>
      </c>
      <c r="W168" s="4">
        <f t="shared" si="188"/>
        <v>596146526.3625175</v>
      </c>
      <c r="X168" s="24">
        <f t="shared" si="189"/>
        <v>4732326.318125874</v>
      </c>
      <c r="Y168" s="27">
        <f t="shared" si="190"/>
        <v>0</v>
      </c>
      <c r="Z168" s="28">
        <f t="shared" si="191"/>
        <v>0</v>
      </c>
      <c r="AA168" s="28">
        <f t="shared" si="192"/>
        <v>0</v>
      </c>
      <c r="AB168" s="28">
        <f t="shared" si="193"/>
        <v>0</v>
      </c>
      <c r="AC168" s="28">
        <f t="shared" si="194"/>
        <v>0</v>
      </c>
      <c r="AD168" s="28">
        <f t="shared" si="195"/>
        <v>0</v>
      </c>
      <c r="AE168" s="28">
        <f t="shared" si="196"/>
        <v>0</v>
      </c>
      <c r="AF168" s="28">
        <f t="shared" si="197"/>
        <v>0</v>
      </c>
      <c r="AG168" s="28">
        <f t="shared" si="198"/>
        <v>0</v>
      </c>
      <c r="AH168" s="28">
        <f t="shared" si="199"/>
        <v>0</v>
      </c>
      <c r="AI168" s="28">
        <f t="shared" si="200"/>
        <v>0</v>
      </c>
      <c r="AJ168" s="28">
        <f t="shared" si="201"/>
        <v>0</v>
      </c>
      <c r="AK168" s="28">
        <f t="shared" si="202"/>
        <v>42853473.637482524</v>
      </c>
      <c r="AL168" s="28">
        <f t="shared" si="203"/>
        <v>2142673.681874126</v>
      </c>
      <c r="AM168" s="28">
        <f t="shared" si="204"/>
        <v>2319245.7532327315</v>
      </c>
      <c r="AN168" s="28">
        <f t="shared" si="205"/>
        <v>0</v>
      </c>
      <c r="AO168" s="28">
        <f t="shared" si="206"/>
        <v>0</v>
      </c>
      <c r="AP168" s="28">
        <f t="shared" si="207"/>
        <v>0</v>
      </c>
      <c r="AQ168" s="4">
        <f t="shared" si="208"/>
        <v>42853473.637482524</v>
      </c>
      <c r="AR168" s="24">
        <f t="shared" si="209"/>
        <v>2142673.681874126</v>
      </c>
      <c r="AS168" s="24">
        <f t="shared" si="210"/>
        <v>2319245.7532327315</v>
      </c>
    </row>
    <row r="169" spans="2:45" ht="12.75">
      <c r="B169" s="56">
        <f t="shared" si="172"/>
        <v>640</v>
      </c>
      <c r="C169" s="23">
        <f t="shared" si="211"/>
        <v>640000000</v>
      </c>
      <c r="D169" s="24">
        <f t="shared" si="212"/>
        <v>-2456097.905370277</v>
      </c>
      <c r="E169" s="24">
        <f t="shared" si="213"/>
        <v>6925000</v>
      </c>
      <c r="F169" s="25">
        <f t="shared" si="214"/>
        <v>597079463.0234916</v>
      </c>
      <c r="G169" s="70">
        <f t="shared" si="215"/>
        <v>0</v>
      </c>
      <c r="H169" s="6">
        <f t="shared" si="173"/>
        <v>0.05</v>
      </c>
      <c r="I169" s="26">
        <f t="shared" si="174"/>
        <v>-0.14437095526227425</v>
      </c>
      <c r="J169" s="30">
        <f t="shared" si="175"/>
        <v>0.296330048929624</v>
      </c>
      <c r="K169" s="27">
        <f t="shared" si="176"/>
        <v>490000000</v>
      </c>
      <c r="L169" s="28">
        <f t="shared" si="177"/>
        <v>0</v>
      </c>
      <c r="M169" s="28">
        <f t="shared" si="178"/>
        <v>15000000</v>
      </c>
      <c r="N169" s="28">
        <f t="shared" si="179"/>
        <v>525000</v>
      </c>
      <c r="O169" s="28">
        <f t="shared" si="180"/>
        <v>15000000</v>
      </c>
      <c r="P169" s="28">
        <f t="shared" si="181"/>
        <v>600000</v>
      </c>
      <c r="Q169" s="28">
        <f t="shared" si="182"/>
        <v>40000000</v>
      </c>
      <c r="R169" s="28">
        <f t="shared" si="183"/>
        <v>1800000</v>
      </c>
      <c r="S169" s="28">
        <f t="shared" si="184"/>
        <v>37079463.02349162</v>
      </c>
      <c r="T169" s="28">
        <f t="shared" si="185"/>
        <v>1853973.1511745811</v>
      </c>
      <c r="U169" s="28">
        <f t="shared" si="186"/>
        <v>0</v>
      </c>
      <c r="V169" s="28">
        <f t="shared" si="187"/>
        <v>0</v>
      </c>
      <c r="W169" s="4">
        <f t="shared" si="188"/>
        <v>597079463.0234916</v>
      </c>
      <c r="X169" s="24">
        <f t="shared" si="189"/>
        <v>4778973.151174581</v>
      </c>
      <c r="Y169" s="27">
        <f t="shared" si="190"/>
        <v>0</v>
      </c>
      <c r="Z169" s="28">
        <f t="shared" si="191"/>
        <v>0</v>
      </c>
      <c r="AA169" s="28">
        <f t="shared" si="192"/>
        <v>0</v>
      </c>
      <c r="AB169" s="28">
        <f t="shared" si="193"/>
        <v>0</v>
      </c>
      <c r="AC169" s="28">
        <f t="shared" si="194"/>
        <v>0</v>
      </c>
      <c r="AD169" s="28">
        <f t="shared" si="195"/>
        <v>0</v>
      </c>
      <c r="AE169" s="28">
        <f t="shared" si="196"/>
        <v>0</v>
      </c>
      <c r="AF169" s="28">
        <f t="shared" si="197"/>
        <v>0</v>
      </c>
      <c r="AG169" s="28">
        <f t="shared" si="198"/>
        <v>0</v>
      </c>
      <c r="AH169" s="28">
        <f t="shared" si="199"/>
        <v>0</v>
      </c>
      <c r="AI169" s="28">
        <f t="shared" si="200"/>
        <v>0</v>
      </c>
      <c r="AJ169" s="28">
        <f t="shared" si="201"/>
        <v>0</v>
      </c>
      <c r="AK169" s="28">
        <f t="shared" si="202"/>
        <v>42920536.97650838</v>
      </c>
      <c r="AL169" s="28">
        <f t="shared" si="203"/>
        <v>2146026.848825419</v>
      </c>
      <c r="AM169" s="28">
        <f t="shared" si="204"/>
        <v>2322875.245804304</v>
      </c>
      <c r="AN169" s="28">
        <f t="shared" si="205"/>
        <v>0</v>
      </c>
      <c r="AO169" s="28">
        <f t="shared" si="206"/>
        <v>0</v>
      </c>
      <c r="AP169" s="28">
        <f t="shared" si="207"/>
        <v>0</v>
      </c>
      <c r="AQ169" s="4">
        <f t="shared" si="208"/>
        <v>42920536.97650838</v>
      </c>
      <c r="AR169" s="24">
        <f t="shared" si="209"/>
        <v>2146026.848825419</v>
      </c>
      <c r="AS169" s="24">
        <f t="shared" si="210"/>
        <v>2322875.245804304</v>
      </c>
    </row>
    <row r="170" spans="2:45" ht="12.75">
      <c r="B170" s="56">
        <f t="shared" si="172"/>
        <v>641</v>
      </c>
      <c r="C170" s="23">
        <f t="shared" si="211"/>
        <v>641000000</v>
      </c>
      <c r="D170" s="24">
        <f t="shared" si="212"/>
        <v>-2499115.245847424</v>
      </c>
      <c r="E170" s="24">
        <f t="shared" si="213"/>
        <v>6975000</v>
      </c>
      <c r="F170" s="25">
        <f t="shared" si="214"/>
        <v>598012399.6844659</v>
      </c>
      <c r="G170" s="70">
        <f t="shared" si="215"/>
        <v>0</v>
      </c>
      <c r="H170" s="6">
        <f t="shared" si="173"/>
        <v>0.05</v>
      </c>
      <c r="I170" s="26">
        <f t="shared" si="174"/>
        <v>-0.14437095526227425</v>
      </c>
      <c r="J170" s="30">
        <f t="shared" si="175"/>
        <v>0.296330048929624</v>
      </c>
      <c r="K170" s="27">
        <f t="shared" si="176"/>
        <v>490000000</v>
      </c>
      <c r="L170" s="28">
        <f t="shared" si="177"/>
        <v>0</v>
      </c>
      <c r="M170" s="28">
        <f t="shared" si="178"/>
        <v>15000000</v>
      </c>
      <c r="N170" s="28">
        <f t="shared" si="179"/>
        <v>525000</v>
      </c>
      <c r="O170" s="28">
        <f t="shared" si="180"/>
        <v>15000000</v>
      </c>
      <c r="P170" s="28">
        <f t="shared" si="181"/>
        <v>600000</v>
      </c>
      <c r="Q170" s="28">
        <f t="shared" si="182"/>
        <v>40000000</v>
      </c>
      <c r="R170" s="28">
        <f t="shared" si="183"/>
        <v>1800000</v>
      </c>
      <c r="S170" s="28">
        <f t="shared" si="184"/>
        <v>38012399.684465885</v>
      </c>
      <c r="T170" s="28">
        <f t="shared" si="185"/>
        <v>1900619.9842232943</v>
      </c>
      <c r="U170" s="28">
        <f t="shared" si="186"/>
        <v>0</v>
      </c>
      <c r="V170" s="28">
        <f t="shared" si="187"/>
        <v>0</v>
      </c>
      <c r="W170" s="4">
        <f t="shared" si="188"/>
        <v>598012399.6844659</v>
      </c>
      <c r="X170" s="24">
        <f t="shared" si="189"/>
        <v>4825619.984223294</v>
      </c>
      <c r="Y170" s="27">
        <f t="shared" si="190"/>
        <v>0</v>
      </c>
      <c r="Z170" s="28">
        <f t="shared" si="191"/>
        <v>0</v>
      </c>
      <c r="AA170" s="28">
        <f t="shared" si="192"/>
        <v>0</v>
      </c>
      <c r="AB170" s="28">
        <f t="shared" si="193"/>
        <v>0</v>
      </c>
      <c r="AC170" s="28">
        <f t="shared" si="194"/>
        <v>0</v>
      </c>
      <c r="AD170" s="28">
        <f t="shared" si="195"/>
        <v>0</v>
      </c>
      <c r="AE170" s="28">
        <f t="shared" si="196"/>
        <v>0</v>
      </c>
      <c r="AF170" s="28">
        <f t="shared" si="197"/>
        <v>0</v>
      </c>
      <c r="AG170" s="28">
        <f t="shared" si="198"/>
        <v>0</v>
      </c>
      <c r="AH170" s="28">
        <f t="shared" si="199"/>
        <v>0</v>
      </c>
      <c r="AI170" s="28">
        <f t="shared" si="200"/>
        <v>0</v>
      </c>
      <c r="AJ170" s="28">
        <f t="shared" si="201"/>
        <v>0</v>
      </c>
      <c r="AK170" s="28">
        <f t="shared" si="202"/>
        <v>42987600.315534115</v>
      </c>
      <c r="AL170" s="28">
        <f t="shared" si="203"/>
        <v>2149380.015776706</v>
      </c>
      <c r="AM170" s="28">
        <f t="shared" si="204"/>
        <v>2326504.73837587</v>
      </c>
      <c r="AN170" s="28">
        <f t="shared" si="205"/>
        <v>0</v>
      </c>
      <c r="AO170" s="28">
        <f t="shared" si="206"/>
        <v>0</v>
      </c>
      <c r="AP170" s="28">
        <f t="shared" si="207"/>
        <v>0</v>
      </c>
      <c r="AQ170" s="4">
        <f t="shared" si="208"/>
        <v>42987600.315534115</v>
      </c>
      <c r="AR170" s="24">
        <f t="shared" si="209"/>
        <v>2149380.015776706</v>
      </c>
      <c r="AS170" s="24">
        <f t="shared" si="210"/>
        <v>2326504.73837587</v>
      </c>
    </row>
    <row r="171" spans="2:45" ht="12.75">
      <c r="B171" s="56">
        <f t="shared" si="172"/>
        <v>642</v>
      </c>
      <c r="C171" s="23">
        <f t="shared" si="211"/>
        <v>642000000</v>
      </c>
      <c r="D171" s="24">
        <f t="shared" si="212"/>
        <v>-2542132.586324559</v>
      </c>
      <c r="E171" s="24">
        <f t="shared" si="213"/>
        <v>7025000</v>
      </c>
      <c r="F171" s="25">
        <f t="shared" si="214"/>
        <v>598945336.34544</v>
      </c>
      <c r="G171" s="70">
        <f t="shared" si="215"/>
        <v>0</v>
      </c>
      <c r="H171" s="6">
        <f t="shared" si="173"/>
        <v>0.05</v>
      </c>
      <c r="I171" s="26">
        <f t="shared" si="174"/>
        <v>-0.14437095526227425</v>
      </c>
      <c r="J171" s="30">
        <f t="shared" si="175"/>
        <v>0.296330048929624</v>
      </c>
      <c r="K171" s="27">
        <f t="shared" si="176"/>
        <v>490000000</v>
      </c>
      <c r="L171" s="28">
        <f t="shared" si="177"/>
        <v>0</v>
      </c>
      <c r="M171" s="28">
        <f t="shared" si="178"/>
        <v>15000000</v>
      </c>
      <c r="N171" s="28">
        <f t="shared" si="179"/>
        <v>525000</v>
      </c>
      <c r="O171" s="28">
        <f t="shared" si="180"/>
        <v>15000000</v>
      </c>
      <c r="P171" s="28">
        <f t="shared" si="181"/>
        <v>600000</v>
      </c>
      <c r="Q171" s="28">
        <f t="shared" si="182"/>
        <v>40000000</v>
      </c>
      <c r="R171" s="28">
        <f t="shared" si="183"/>
        <v>1800000</v>
      </c>
      <c r="S171" s="28">
        <f t="shared" si="184"/>
        <v>38945336.34544003</v>
      </c>
      <c r="T171" s="28">
        <f t="shared" si="185"/>
        <v>1947266.8172720016</v>
      </c>
      <c r="U171" s="28">
        <f t="shared" si="186"/>
        <v>0</v>
      </c>
      <c r="V171" s="28">
        <f t="shared" si="187"/>
        <v>0</v>
      </c>
      <c r="W171" s="4">
        <f t="shared" si="188"/>
        <v>598945336.34544</v>
      </c>
      <c r="X171" s="24">
        <f t="shared" si="189"/>
        <v>4872266.817272002</v>
      </c>
      <c r="Y171" s="27">
        <f t="shared" si="190"/>
        <v>0</v>
      </c>
      <c r="Z171" s="28">
        <f t="shared" si="191"/>
        <v>0</v>
      </c>
      <c r="AA171" s="28">
        <f t="shared" si="192"/>
        <v>0</v>
      </c>
      <c r="AB171" s="28">
        <f t="shared" si="193"/>
        <v>0</v>
      </c>
      <c r="AC171" s="28">
        <f t="shared" si="194"/>
        <v>0</v>
      </c>
      <c r="AD171" s="28">
        <f t="shared" si="195"/>
        <v>0</v>
      </c>
      <c r="AE171" s="28">
        <f t="shared" si="196"/>
        <v>0</v>
      </c>
      <c r="AF171" s="28">
        <f t="shared" si="197"/>
        <v>0</v>
      </c>
      <c r="AG171" s="28">
        <f t="shared" si="198"/>
        <v>0</v>
      </c>
      <c r="AH171" s="28">
        <f t="shared" si="199"/>
        <v>0</v>
      </c>
      <c r="AI171" s="28">
        <f t="shared" si="200"/>
        <v>0</v>
      </c>
      <c r="AJ171" s="28">
        <f t="shared" si="201"/>
        <v>0</v>
      </c>
      <c r="AK171" s="28">
        <f t="shared" si="202"/>
        <v>43054663.65455997</v>
      </c>
      <c r="AL171" s="28">
        <f t="shared" si="203"/>
        <v>2152733.1827279986</v>
      </c>
      <c r="AM171" s="28">
        <f t="shared" si="204"/>
        <v>2330134.230947443</v>
      </c>
      <c r="AN171" s="28">
        <f t="shared" si="205"/>
        <v>0</v>
      </c>
      <c r="AO171" s="28">
        <f t="shared" si="206"/>
        <v>0</v>
      </c>
      <c r="AP171" s="28">
        <f t="shared" si="207"/>
        <v>0</v>
      </c>
      <c r="AQ171" s="4">
        <f t="shared" si="208"/>
        <v>43054663.65455997</v>
      </c>
      <c r="AR171" s="24">
        <f t="shared" si="209"/>
        <v>2152733.1827279986</v>
      </c>
      <c r="AS171" s="24">
        <f t="shared" si="210"/>
        <v>2330134.230947443</v>
      </c>
    </row>
    <row r="172" spans="2:45" ht="12.75">
      <c r="B172" s="56">
        <f t="shared" si="172"/>
        <v>643</v>
      </c>
      <c r="C172" s="23">
        <f t="shared" si="211"/>
        <v>643000000</v>
      </c>
      <c r="D172" s="24">
        <f t="shared" si="212"/>
        <v>-2585149.9268016936</v>
      </c>
      <c r="E172" s="24">
        <f t="shared" si="213"/>
        <v>7075000</v>
      </c>
      <c r="F172" s="25">
        <f t="shared" si="214"/>
        <v>599878273.0064142</v>
      </c>
      <c r="G172" s="70">
        <f t="shared" si="215"/>
        <v>0</v>
      </c>
      <c r="H172" s="6">
        <f t="shared" si="173"/>
        <v>0.05</v>
      </c>
      <c r="I172" s="26">
        <f t="shared" si="174"/>
        <v>-0.14437095526227425</v>
      </c>
      <c r="J172" s="30">
        <f t="shared" si="175"/>
        <v>0.296330048929624</v>
      </c>
      <c r="K172" s="27">
        <f t="shared" si="176"/>
        <v>490000000</v>
      </c>
      <c r="L172" s="28">
        <f t="shared" si="177"/>
        <v>0</v>
      </c>
      <c r="M172" s="28">
        <f t="shared" si="178"/>
        <v>15000000</v>
      </c>
      <c r="N172" s="28">
        <f t="shared" si="179"/>
        <v>525000</v>
      </c>
      <c r="O172" s="28">
        <f t="shared" si="180"/>
        <v>15000000</v>
      </c>
      <c r="P172" s="28">
        <f t="shared" si="181"/>
        <v>600000</v>
      </c>
      <c r="Q172" s="28">
        <f t="shared" si="182"/>
        <v>40000000</v>
      </c>
      <c r="R172" s="28">
        <f t="shared" si="183"/>
        <v>1800000</v>
      </c>
      <c r="S172" s="28">
        <f t="shared" si="184"/>
        <v>39878273.006414175</v>
      </c>
      <c r="T172" s="28">
        <f t="shared" si="185"/>
        <v>1993913.6503207088</v>
      </c>
      <c r="U172" s="28">
        <f t="shared" si="186"/>
        <v>0</v>
      </c>
      <c r="V172" s="28">
        <f t="shared" si="187"/>
        <v>0</v>
      </c>
      <c r="W172" s="4">
        <f t="shared" si="188"/>
        <v>599878273.0064142</v>
      </c>
      <c r="X172" s="24">
        <f t="shared" si="189"/>
        <v>4918913.650320709</v>
      </c>
      <c r="Y172" s="27">
        <f t="shared" si="190"/>
        <v>0</v>
      </c>
      <c r="Z172" s="28">
        <f t="shared" si="191"/>
        <v>0</v>
      </c>
      <c r="AA172" s="28">
        <f t="shared" si="192"/>
        <v>0</v>
      </c>
      <c r="AB172" s="28">
        <f t="shared" si="193"/>
        <v>0</v>
      </c>
      <c r="AC172" s="28">
        <f t="shared" si="194"/>
        <v>0</v>
      </c>
      <c r="AD172" s="28">
        <f t="shared" si="195"/>
        <v>0</v>
      </c>
      <c r="AE172" s="28">
        <f t="shared" si="196"/>
        <v>0</v>
      </c>
      <c r="AF172" s="28">
        <f t="shared" si="197"/>
        <v>0</v>
      </c>
      <c r="AG172" s="28">
        <f t="shared" si="198"/>
        <v>0</v>
      </c>
      <c r="AH172" s="28">
        <f t="shared" si="199"/>
        <v>0</v>
      </c>
      <c r="AI172" s="28">
        <f t="shared" si="200"/>
        <v>0</v>
      </c>
      <c r="AJ172" s="28">
        <f t="shared" si="201"/>
        <v>0</v>
      </c>
      <c r="AK172" s="28">
        <f t="shared" si="202"/>
        <v>43121726.993585825</v>
      </c>
      <c r="AL172" s="28">
        <f t="shared" si="203"/>
        <v>2156086.3496792912</v>
      </c>
      <c r="AM172" s="28">
        <f t="shared" si="204"/>
        <v>2333763.723519015</v>
      </c>
      <c r="AN172" s="28">
        <f t="shared" si="205"/>
        <v>0</v>
      </c>
      <c r="AO172" s="28">
        <f t="shared" si="206"/>
        <v>0</v>
      </c>
      <c r="AP172" s="28">
        <f t="shared" si="207"/>
        <v>0</v>
      </c>
      <c r="AQ172" s="4">
        <f t="shared" si="208"/>
        <v>43121726.993585825</v>
      </c>
      <c r="AR172" s="24">
        <f t="shared" si="209"/>
        <v>2156086.3496792912</v>
      </c>
      <c r="AS172" s="24">
        <f t="shared" si="210"/>
        <v>2333763.723519015</v>
      </c>
    </row>
    <row r="173" spans="2:45" ht="12.75">
      <c r="B173" s="56">
        <f t="shared" si="172"/>
        <v>644</v>
      </c>
      <c r="C173" s="23">
        <f t="shared" si="211"/>
        <v>644000000</v>
      </c>
      <c r="D173" s="24">
        <f t="shared" si="212"/>
        <v>-2628167.2672788408</v>
      </c>
      <c r="E173" s="24">
        <f t="shared" si="213"/>
        <v>7125000</v>
      </c>
      <c r="F173" s="25">
        <f t="shared" si="214"/>
        <v>600811209.6673884</v>
      </c>
      <c r="G173" s="70">
        <f t="shared" si="215"/>
        <v>0</v>
      </c>
      <c r="H173" s="6">
        <f t="shared" si="173"/>
        <v>0.05</v>
      </c>
      <c r="I173" s="26">
        <f t="shared" si="174"/>
        <v>-0.14437095526227425</v>
      </c>
      <c r="J173" s="30">
        <f t="shared" si="175"/>
        <v>0.296330048929624</v>
      </c>
      <c r="K173" s="27">
        <f t="shared" si="176"/>
        <v>490000000</v>
      </c>
      <c r="L173" s="28">
        <f t="shared" si="177"/>
        <v>0</v>
      </c>
      <c r="M173" s="28">
        <f t="shared" si="178"/>
        <v>15000000</v>
      </c>
      <c r="N173" s="28">
        <f t="shared" si="179"/>
        <v>525000</v>
      </c>
      <c r="O173" s="28">
        <f t="shared" si="180"/>
        <v>15000000</v>
      </c>
      <c r="P173" s="28">
        <f t="shared" si="181"/>
        <v>600000</v>
      </c>
      <c r="Q173" s="28">
        <f t="shared" si="182"/>
        <v>40000000</v>
      </c>
      <c r="R173" s="28">
        <f t="shared" si="183"/>
        <v>1800000</v>
      </c>
      <c r="S173" s="28">
        <f t="shared" si="184"/>
        <v>40811209.66738844</v>
      </c>
      <c r="T173" s="28">
        <f t="shared" si="185"/>
        <v>2040560.4833694221</v>
      </c>
      <c r="U173" s="28">
        <f t="shared" si="186"/>
        <v>0</v>
      </c>
      <c r="V173" s="28">
        <f t="shared" si="187"/>
        <v>0</v>
      </c>
      <c r="W173" s="4">
        <f t="shared" si="188"/>
        <v>600811209.6673884</v>
      </c>
      <c r="X173" s="24">
        <f t="shared" si="189"/>
        <v>4965560.483369422</v>
      </c>
      <c r="Y173" s="27">
        <f t="shared" si="190"/>
        <v>0</v>
      </c>
      <c r="Z173" s="28">
        <f t="shared" si="191"/>
        <v>0</v>
      </c>
      <c r="AA173" s="28">
        <f t="shared" si="192"/>
        <v>0</v>
      </c>
      <c r="AB173" s="28">
        <f t="shared" si="193"/>
        <v>0</v>
      </c>
      <c r="AC173" s="28">
        <f t="shared" si="194"/>
        <v>0</v>
      </c>
      <c r="AD173" s="28">
        <f t="shared" si="195"/>
        <v>0</v>
      </c>
      <c r="AE173" s="28">
        <f t="shared" si="196"/>
        <v>0</v>
      </c>
      <c r="AF173" s="28">
        <f t="shared" si="197"/>
        <v>0</v>
      </c>
      <c r="AG173" s="28">
        <f t="shared" si="198"/>
        <v>0</v>
      </c>
      <c r="AH173" s="28">
        <f t="shared" si="199"/>
        <v>0</v>
      </c>
      <c r="AI173" s="28">
        <f t="shared" si="200"/>
        <v>0</v>
      </c>
      <c r="AJ173" s="28">
        <f t="shared" si="201"/>
        <v>0</v>
      </c>
      <c r="AK173" s="28">
        <f t="shared" si="202"/>
        <v>43188790.33261156</v>
      </c>
      <c r="AL173" s="28">
        <f t="shared" si="203"/>
        <v>2159439.5166305783</v>
      </c>
      <c r="AM173" s="28">
        <f t="shared" si="204"/>
        <v>2337393.2160905814</v>
      </c>
      <c r="AN173" s="28">
        <f t="shared" si="205"/>
        <v>0</v>
      </c>
      <c r="AO173" s="28">
        <f t="shared" si="206"/>
        <v>0</v>
      </c>
      <c r="AP173" s="28">
        <f t="shared" si="207"/>
        <v>0</v>
      </c>
      <c r="AQ173" s="4">
        <f t="shared" si="208"/>
        <v>43188790.33261156</v>
      </c>
      <c r="AR173" s="24">
        <f t="shared" si="209"/>
        <v>2159439.5166305783</v>
      </c>
      <c r="AS173" s="24">
        <f t="shared" si="210"/>
        <v>2337393.2160905814</v>
      </c>
    </row>
    <row r="174" spans="2:45" ht="12.75">
      <c r="B174" s="56">
        <f t="shared" si="172"/>
        <v>645</v>
      </c>
      <c r="C174" s="23">
        <f t="shared" si="211"/>
        <v>645000000</v>
      </c>
      <c r="D174" s="24">
        <f t="shared" si="212"/>
        <v>-2671184.6077559753</v>
      </c>
      <c r="E174" s="24">
        <f t="shared" si="213"/>
        <v>7175000</v>
      </c>
      <c r="F174" s="25">
        <f t="shared" si="214"/>
        <v>601744146.3283626</v>
      </c>
      <c r="G174" s="70">
        <f t="shared" si="215"/>
        <v>0</v>
      </c>
      <c r="H174" s="6">
        <f t="shared" si="173"/>
        <v>0.05</v>
      </c>
      <c r="I174" s="26">
        <f t="shared" si="174"/>
        <v>-0.14437095526227425</v>
      </c>
      <c r="J174" s="30">
        <f t="shared" si="175"/>
        <v>0.296330048929624</v>
      </c>
      <c r="K174" s="27">
        <f t="shared" si="176"/>
        <v>490000000</v>
      </c>
      <c r="L174" s="28">
        <f t="shared" si="177"/>
        <v>0</v>
      </c>
      <c r="M174" s="28">
        <f t="shared" si="178"/>
        <v>15000000</v>
      </c>
      <c r="N174" s="28">
        <f t="shared" si="179"/>
        <v>525000</v>
      </c>
      <c r="O174" s="28">
        <f t="shared" si="180"/>
        <v>15000000</v>
      </c>
      <c r="P174" s="28">
        <f t="shared" si="181"/>
        <v>600000</v>
      </c>
      <c r="Q174" s="28">
        <f t="shared" si="182"/>
        <v>40000000</v>
      </c>
      <c r="R174" s="28">
        <f t="shared" si="183"/>
        <v>1800000</v>
      </c>
      <c r="S174" s="28">
        <f t="shared" si="184"/>
        <v>41744146.328362584</v>
      </c>
      <c r="T174" s="28">
        <f t="shared" si="185"/>
        <v>2087207.3164181293</v>
      </c>
      <c r="U174" s="28">
        <f t="shared" si="186"/>
        <v>0</v>
      </c>
      <c r="V174" s="28">
        <f t="shared" si="187"/>
        <v>0</v>
      </c>
      <c r="W174" s="4">
        <f t="shared" si="188"/>
        <v>601744146.3283626</v>
      </c>
      <c r="X174" s="24">
        <f t="shared" si="189"/>
        <v>5012207.316418129</v>
      </c>
      <c r="Y174" s="27">
        <f t="shared" si="190"/>
        <v>0</v>
      </c>
      <c r="Z174" s="28">
        <f t="shared" si="191"/>
        <v>0</v>
      </c>
      <c r="AA174" s="28">
        <f t="shared" si="192"/>
        <v>0</v>
      </c>
      <c r="AB174" s="28">
        <f t="shared" si="193"/>
        <v>0</v>
      </c>
      <c r="AC174" s="28">
        <f t="shared" si="194"/>
        <v>0</v>
      </c>
      <c r="AD174" s="28">
        <f t="shared" si="195"/>
        <v>0</v>
      </c>
      <c r="AE174" s="28">
        <f t="shared" si="196"/>
        <v>0</v>
      </c>
      <c r="AF174" s="28">
        <f t="shared" si="197"/>
        <v>0</v>
      </c>
      <c r="AG174" s="28">
        <f t="shared" si="198"/>
        <v>0</v>
      </c>
      <c r="AH174" s="28">
        <f t="shared" si="199"/>
        <v>0</v>
      </c>
      <c r="AI174" s="28">
        <f t="shared" si="200"/>
        <v>0</v>
      </c>
      <c r="AJ174" s="28">
        <f t="shared" si="201"/>
        <v>0</v>
      </c>
      <c r="AK174" s="28">
        <f t="shared" si="202"/>
        <v>43255853.671637416</v>
      </c>
      <c r="AL174" s="28">
        <f t="shared" si="203"/>
        <v>2162792.683581871</v>
      </c>
      <c r="AM174" s="28">
        <f t="shared" si="204"/>
        <v>2341022.7086621537</v>
      </c>
      <c r="AN174" s="28">
        <f t="shared" si="205"/>
        <v>0</v>
      </c>
      <c r="AO174" s="28">
        <f t="shared" si="206"/>
        <v>0</v>
      </c>
      <c r="AP174" s="28">
        <f t="shared" si="207"/>
        <v>0</v>
      </c>
      <c r="AQ174" s="4">
        <f t="shared" si="208"/>
        <v>43255853.671637416</v>
      </c>
      <c r="AR174" s="24">
        <f t="shared" si="209"/>
        <v>2162792.683581871</v>
      </c>
      <c r="AS174" s="24">
        <f t="shared" si="210"/>
        <v>2341022.7086621537</v>
      </c>
    </row>
    <row r="175" spans="2:45" ht="12.75">
      <c r="B175" s="56">
        <f t="shared" si="172"/>
        <v>646</v>
      </c>
      <c r="C175" s="23">
        <f t="shared" si="211"/>
        <v>646000000</v>
      </c>
      <c r="D175" s="24">
        <f t="shared" si="212"/>
        <v>-2714201.9482331225</v>
      </c>
      <c r="E175" s="24">
        <f t="shared" si="213"/>
        <v>7225000</v>
      </c>
      <c r="F175" s="25">
        <f t="shared" si="214"/>
        <v>602677082.9893368</v>
      </c>
      <c r="G175" s="70">
        <f t="shared" si="215"/>
        <v>0</v>
      </c>
      <c r="H175" s="6">
        <f t="shared" si="173"/>
        <v>0.05</v>
      </c>
      <c r="I175" s="26">
        <f t="shared" si="174"/>
        <v>-0.14437095526227425</v>
      </c>
      <c r="J175" s="30">
        <f t="shared" si="175"/>
        <v>0.296330048929624</v>
      </c>
      <c r="K175" s="27">
        <f t="shared" si="176"/>
        <v>490000000</v>
      </c>
      <c r="L175" s="28">
        <f t="shared" si="177"/>
        <v>0</v>
      </c>
      <c r="M175" s="28">
        <f t="shared" si="178"/>
        <v>15000000</v>
      </c>
      <c r="N175" s="28">
        <f t="shared" si="179"/>
        <v>525000</v>
      </c>
      <c r="O175" s="28">
        <f t="shared" si="180"/>
        <v>15000000</v>
      </c>
      <c r="P175" s="28">
        <f t="shared" si="181"/>
        <v>600000</v>
      </c>
      <c r="Q175" s="28">
        <f t="shared" si="182"/>
        <v>40000000</v>
      </c>
      <c r="R175" s="28">
        <f t="shared" si="183"/>
        <v>1800000</v>
      </c>
      <c r="S175" s="28">
        <f t="shared" si="184"/>
        <v>42677082.98933685</v>
      </c>
      <c r="T175" s="28">
        <f t="shared" si="185"/>
        <v>2133854.1494668424</v>
      </c>
      <c r="U175" s="28">
        <f t="shared" si="186"/>
        <v>0</v>
      </c>
      <c r="V175" s="28">
        <f t="shared" si="187"/>
        <v>0</v>
      </c>
      <c r="W175" s="4">
        <f t="shared" si="188"/>
        <v>602677082.9893368</v>
      </c>
      <c r="X175" s="24">
        <f t="shared" si="189"/>
        <v>5058854.149466842</v>
      </c>
      <c r="Y175" s="27">
        <f t="shared" si="190"/>
        <v>0</v>
      </c>
      <c r="Z175" s="28">
        <f t="shared" si="191"/>
        <v>0</v>
      </c>
      <c r="AA175" s="28">
        <f t="shared" si="192"/>
        <v>0</v>
      </c>
      <c r="AB175" s="28">
        <f t="shared" si="193"/>
        <v>0</v>
      </c>
      <c r="AC175" s="28">
        <f t="shared" si="194"/>
        <v>0</v>
      </c>
      <c r="AD175" s="28">
        <f t="shared" si="195"/>
        <v>0</v>
      </c>
      <c r="AE175" s="28">
        <f t="shared" si="196"/>
        <v>0</v>
      </c>
      <c r="AF175" s="28">
        <f t="shared" si="197"/>
        <v>0</v>
      </c>
      <c r="AG175" s="28">
        <f t="shared" si="198"/>
        <v>0</v>
      </c>
      <c r="AH175" s="28">
        <f t="shared" si="199"/>
        <v>0</v>
      </c>
      <c r="AI175" s="28">
        <f t="shared" si="200"/>
        <v>0</v>
      </c>
      <c r="AJ175" s="28">
        <f t="shared" si="201"/>
        <v>0</v>
      </c>
      <c r="AK175" s="28">
        <f t="shared" si="202"/>
        <v>43322917.01066315</v>
      </c>
      <c r="AL175" s="28">
        <f t="shared" si="203"/>
        <v>2166145.8505331576</v>
      </c>
      <c r="AM175" s="28">
        <f t="shared" si="204"/>
        <v>2344652.20123372</v>
      </c>
      <c r="AN175" s="28">
        <f t="shared" si="205"/>
        <v>0</v>
      </c>
      <c r="AO175" s="28">
        <f t="shared" si="206"/>
        <v>0</v>
      </c>
      <c r="AP175" s="28">
        <f t="shared" si="207"/>
        <v>0</v>
      </c>
      <c r="AQ175" s="4">
        <f t="shared" si="208"/>
        <v>43322917.01066315</v>
      </c>
      <c r="AR175" s="24">
        <f t="shared" si="209"/>
        <v>2166145.8505331576</v>
      </c>
      <c r="AS175" s="24">
        <f t="shared" si="210"/>
        <v>2344652.20123372</v>
      </c>
    </row>
    <row r="176" spans="2:45" ht="12.75">
      <c r="B176" s="56">
        <f t="shared" si="172"/>
        <v>647</v>
      </c>
      <c r="C176" s="23">
        <f t="shared" si="211"/>
        <v>647000000</v>
      </c>
      <c r="D176" s="24">
        <f t="shared" si="212"/>
        <v>-2757219.288710257</v>
      </c>
      <c r="E176" s="24">
        <f t="shared" si="213"/>
        <v>7275000</v>
      </c>
      <c r="F176" s="25">
        <f t="shared" si="214"/>
        <v>603610019.650311</v>
      </c>
      <c r="G176" s="70">
        <f t="shared" si="215"/>
        <v>0</v>
      </c>
      <c r="H176" s="6">
        <f t="shared" si="173"/>
        <v>0.05</v>
      </c>
      <c r="I176" s="26">
        <f t="shared" si="174"/>
        <v>-0.14437095526227425</v>
      </c>
      <c r="J176" s="30">
        <f t="shared" si="175"/>
        <v>0.296330048929624</v>
      </c>
      <c r="K176" s="27">
        <f t="shared" si="176"/>
        <v>490000000</v>
      </c>
      <c r="L176" s="28">
        <f t="shared" si="177"/>
        <v>0</v>
      </c>
      <c r="M176" s="28">
        <f t="shared" si="178"/>
        <v>15000000</v>
      </c>
      <c r="N176" s="28">
        <f t="shared" si="179"/>
        <v>525000</v>
      </c>
      <c r="O176" s="28">
        <f t="shared" si="180"/>
        <v>15000000</v>
      </c>
      <c r="P176" s="28">
        <f t="shared" si="181"/>
        <v>600000</v>
      </c>
      <c r="Q176" s="28">
        <f t="shared" si="182"/>
        <v>40000000</v>
      </c>
      <c r="R176" s="28">
        <f t="shared" si="183"/>
        <v>1800000</v>
      </c>
      <c r="S176" s="28">
        <f t="shared" si="184"/>
        <v>43610019.65031099</v>
      </c>
      <c r="T176" s="28">
        <f t="shared" si="185"/>
        <v>2180500.9825155498</v>
      </c>
      <c r="U176" s="28">
        <f t="shared" si="186"/>
        <v>0</v>
      </c>
      <c r="V176" s="28">
        <f t="shared" si="187"/>
        <v>0</v>
      </c>
      <c r="W176" s="4">
        <f t="shared" si="188"/>
        <v>603610019.650311</v>
      </c>
      <c r="X176" s="24">
        <f t="shared" si="189"/>
        <v>5105500.982515549</v>
      </c>
      <c r="Y176" s="27">
        <f t="shared" si="190"/>
        <v>0</v>
      </c>
      <c r="Z176" s="28">
        <f t="shared" si="191"/>
        <v>0</v>
      </c>
      <c r="AA176" s="28">
        <f t="shared" si="192"/>
        <v>0</v>
      </c>
      <c r="AB176" s="28">
        <f t="shared" si="193"/>
        <v>0</v>
      </c>
      <c r="AC176" s="28">
        <f t="shared" si="194"/>
        <v>0</v>
      </c>
      <c r="AD176" s="28">
        <f t="shared" si="195"/>
        <v>0</v>
      </c>
      <c r="AE176" s="28">
        <f t="shared" si="196"/>
        <v>0</v>
      </c>
      <c r="AF176" s="28">
        <f t="shared" si="197"/>
        <v>0</v>
      </c>
      <c r="AG176" s="28">
        <f t="shared" si="198"/>
        <v>0</v>
      </c>
      <c r="AH176" s="28">
        <f t="shared" si="199"/>
        <v>0</v>
      </c>
      <c r="AI176" s="28">
        <f t="shared" si="200"/>
        <v>0</v>
      </c>
      <c r="AJ176" s="28">
        <f t="shared" si="201"/>
        <v>0</v>
      </c>
      <c r="AK176" s="28">
        <f t="shared" si="202"/>
        <v>43389980.34968901</v>
      </c>
      <c r="AL176" s="28">
        <f t="shared" si="203"/>
        <v>2169499.0174844502</v>
      </c>
      <c r="AM176" s="28">
        <f t="shared" si="204"/>
        <v>2348281.6938052922</v>
      </c>
      <c r="AN176" s="28">
        <f t="shared" si="205"/>
        <v>0</v>
      </c>
      <c r="AO176" s="28">
        <f t="shared" si="206"/>
        <v>0</v>
      </c>
      <c r="AP176" s="28">
        <f t="shared" si="207"/>
        <v>0</v>
      </c>
      <c r="AQ176" s="4">
        <f t="shared" si="208"/>
        <v>43389980.34968901</v>
      </c>
      <c r="AR176" s="24">
        <f t="shared" si="209"/>
        <v>2169499.0174844502</v>
      </c>
      <c r="AS176" s="24">
        <f t="shared" si="210"/>
        <v>2348281.6938052922</v>
      </c>
    </row>
    <row r="177" spans="2:45" ht="12.75">
      <c r="B177" s="56">
        <f t="shared" si="172"/>
        <v>648</v>
      </c>
      <c r="C177" s="23">
        <f t="shared" si="211"/>
        <v>648000000</v>
      </c>
      <c r="D177" s="24">
        <f t="shared" si="212"/>
        <v>-2800236.629187405</v>
      </c>
      <c r="E177" s="24">
        <f t="shared" si="213"/>
        <v>7325000.000000001</v>
      </c>
      <c r="F177" s="25">
        <f t="shared" si="214"/>
        <v>604542956.3112853</v>
      </c>
      <c r="G177" s="70">
        <f t="shared" si="215"/>
        <v>0</v>
      </c>
      <c r="H177" s="6">
        <f t="shared" si="173"/>
        <v>0.05</v>
      </c>
      <c r="I177" s="26">
        <f t="shared" si="174"/>
        <v>-0.14437095526227425</v>
      </c>
      <c r="J177" s="30">
        <f t="shared" si="175"/>
        <v>0.296330048929624</v>
      </c>
      <c r="K177" s="27">
        <f t="shared" si="176"/>
        <v>490000000</v>
      </c>
      <c r="L177" s="28">
        <f t="shared" si="177"/>
        <v>0</v>
      </c>
      <c r="M177" s="28">
        <f t="shared" si="178"/>
        <v>15000000</v>
      </c>
      <c r="N177" s="28">
        <f t="shared" si="179"/>
        <v>525000</v>
      </c>
      <c r="O177" s="28">
        <f t="shared" si="180"/>
        <v>15000000</v>
      </c>
      <c r="P177" s="28">
        <f t="shared" si="181"/>
        <v>600000</v>
      </c>
      <c r="Q177" s="28">
        <f t="shared" si="182"/>
        <v>40000000</v>
      </c>
      <c r="R177" s="28">
        <f t="shared" si="183"/>
        <v>1800000</v>
      </c>
      <c r="S177" s="28">
        <f t="shared" si="184"/>
        <v>44542956.31128526</v>
      </c>
      <c r="T177" s="28">
        <f t="shared" si="185"/>
        <v>2227147.815564263</v>
      </c>
      <c r="U177" s="28">
        <f t="shared" si="186"/>
        <v>0</v>
      </c>
      <c r="V177" s="28">
        <f t="shared" si="187"/>
        <v>0</v>
      </c>
      <c r="W177" s="4">
        <f t="shared" si="188"/>
        <v>604542956.3112853</v>
      </c>
      <c r="X177" s="24">
        <f t="shared" si="189"/>
        <v>5152147.815564264</v>
      </c>
      <c r="Y177" s="27">
        <f t="shared" si="190"/>
        <v>0</v>
      </c>
      <c r="Z177" s="28">
        <f t="shared" si="191"/>
        <v>0</v>
      </c>
      <c r="AA177" s="28">
        <f t="shared" si="192"/>
        <v>0</v>
      </c>
      <c r="AB177" s="28">
        <f t="shared" si="193"/>
        <v>0</v>
      </c>
      <c r="AC177" s="28">
        <f t="shared" si="194"/>
        <v>0</v>
      </c>
      <c r="AD177" s="28">
        <f t="shared" si="195"/>
        <v>0</v>
      </c>
      <c r="AE177" s="28">
        <f t="shared" si="196"/>
        <v>0</v>
      </c>
      <c r="AF177" s="28">
        <f t="shared" si="197"/>
        <v>0</v>
      </c>
      <c r="AG177" s="28">
        <f t="shared" si="198"/>
        <v>0</v>
      </c>
      <c r="AH177" s="28">
        <f t="shared" si="199"/>
        <v>0</v>
      </c>
      <c r="AI177" s="28">
        <f t="shared" si="200"/>
        <v>0</v>
      </c>
      <c r="AJ177" s="28">
        <f t="shared" si="201"/>
        <v>0</v>
      </c>
      <c r="AK177" s="28">
        <f t="shared" si="202"/>
        <v>43457043.68871474</v>
      </c>
      <c r="AL177" s="28">
        <f t="shared" si="203"/>
        <v>2172852.1844357373</v>
      </c>
      <c r="AM177" s="28">
        <f t="shared" si="204"/>
        <v>2351911.1863768585</v>
      </c>
      <c r="AN177" s="28">
        <f t="shared" si="205"/>
        <v>0</v>
      </c>
      <c r="AO177" s="28">
        <f t="shared" si="206"/>
        <v>0</v>
      </c>
      <c r="AP177" s="28">
        <f t="shared" si="207"/>
        <v>0</v>
      </c>
      <c r="AQ177" s="4">
        <f t="shared" si="208"/>
        <v>43457043.68871474</v>
      </c>
      <c r="AR177" s="24">
        <f t="shared" si="209"/>
        <v>2172852.1844357373</v>
      </c>
      <c r="AS177" s="24">
        <f t="shared" si="210"/>
        <v>2351911.1863768585</v>
      </c>
    </row>
    <row r="178" spans="2:45" ht="12.75">
      <c r="B178" s="56">
        <f t="shared" si="172"/>
        <v>649</v>
      </c>
      <c r="C178" s="23">
        <f t="shared" si="211"/>
        <v>649000000</v>
      </c>
      <c r="D178" s="24">
        <f t="shared" si="212"/>
        <v>-2843253.969664552</v>
      </c>
      <c r="E178" s="24">
        <f t="shared" si="213"/>
        <v>7375000</v>
      </c>
      <c r="F178" s="25">
        <f t="shared" si="214"/>
        <v>605475892.9722595</v>
      </c>
      <c r="G178" s="70">
        <f t="shared" si="215"/>
        <v>0</v>
      </c>
      <c r="H178" s="6">
        <f t="shared" si="173"/>
        <v>0.05</v>
      </c>
      <c r="I178" s="26">
        <f t="shared" si="174"/>
        <v>-0.14437095526227425</v>
      </c>
      <c r="J178" s="30">
        <f t="shared" si="175"/>
        <v>0.296330048929624</v>
      </c>
      <c r="K178" s="27">
        <f t="shared" si="176"/>
        <v>490000000</v>
      </c>
      <c r="L178" s="28">
        <f t="shared" si="177"/>
        <v>0</v>
      </c>
      <c r="M178" s="28">
        <f t="shared" si="178"/>
        <v>15000000</v>
      </c>
      <c r="N178" s="28">
        <f t="shared" si="179"/>
        <v>525000</v>
      </c>
      <c r="O178" s="28">
        <f t="shared" si="180"/>
        <v>15000000</v>
      </c>
      <c r="P178" s="28">
        <f t="shared" si="181"/>
        <v>600000</v>
      </c>
      <c r="Q178" s="28">
        <f t="shared" si="182"/>
        <v>40000000</v>
      </c>
      <c r="R178" s="28">
        <f t="shared" si="183"/>
        <v>1800000</v>
      </c>
      <c r="S178" s="28">
        <f t="shared" si="184"/>
        <v>45475892.97225952</v>
      </c>
      <c r="T178" s="28">
        <f t="shared" si="185"/>
        <v>2273794.648612976</v>
      </c>
      <c r="U178" s="28">
        <f t="shared" si="186"/>
        <v>0</v>
      </c>
      <c r="V178" s="28">
        <f t="shared" si="187"/>
        <v>0</v>
      </c>
      <c r="W178" s="4">
        <f t="shared" si="188"/>
        <v>605475892.9722595</v>
      </c>
      <c r="X178" s="24">
        <f t="shared" si="189"/>
        <v>5198794.648612976</v>
      </c>
      <c r="Y178" s="27">
        <f t="shared" si="190"/>
        <v>0</v>
      </c>
      <c r="Z178" s="28">
        <f t="shared" si="191"/>
        <v>0</v>
      </c>
      <c r="AA178" s="28">
        <f t="shared" si="192"/>
        <v>0</v>
      </c>
      <c r="AB178" s="28">
        <f t="shared" si="193"/>
        <v>0</v>
      </c>
      <c r="AC178" s="28">
        <f t="shared" si="194"/>
        <v>0</v>
      </c>
      <c r="AD178" s="28">
        <f t="shared" si="195"/>
        <v>0</v>
      </c>
      <c r="AE178" s="28">
        <f t="shared" si="196"/>
        <v>0</v>
      </c>
      <c r="AF178" s="28">
        <f t="shared" si="197"/>
        <v>0</v>
      </c>
      <c r="AG178" s="28">
        <f t="shared" si="198"/>
        <v>0</v>
      </c>
      <c r="AH178" s="28">
        <f t="shared" si="199"/>
        <v>0</v>
      </c>
      <c r="AI178" s="28">
        <f t="shared" si="200"/>
        <v>0</v>
      </c>
      <c r="AJ178" s="28">
        <f t="shared" si="201"/>
        <v>0</v>
      </c>
      <c r="AK178" s="28">
        <f t="shared" si="202"/>
        <v>43524107.02774048</v>
      </c>
      <c r="AL178" s="28">
        <f t="shared" si="203"/>
        <v>2176205.351387024</v>
      </c>
      <c r="AM178" s="28">
        <f t="shared" si="204"/>
        <v>2355540.6789484243</v>
      </c>
      <c r="AN178" s="28">
        <f t="shared" si="205"/>
        <v>0</v>
      </c>
      <c r="AO178" s="28">
        <f t="shared" si="206"/>
        <v>0</v>
      </c>
      <c r="AP178" s="28">
        <f t="shared" si="207"/>
        <v>0</v>
      </c>
      <c r="AQ178" s="4">
        <f t="shared" si="208"/>
        <v>43524107.02774048</v>
      </c>
      <c r="AR178" s="24">
        <f t="shared" si="209"/>
        <v>2176205.351387024</v>
      </c>
      <c r="AS178" s="24">
        <f t="shared" si="210"/>
        <v>2355540.6789484243</v>
      </c>
    </row>
    <row r="179" spans="2:45" ht="12.75">
      <c r="B179" s="56">
        <f aca="true" t="shared" si="216" ref="B179:B189">C179/1000000</f>
        <v>650</v>
      </c>
      <c r="C179" s="23">
        <f t="shared" si="211"/>
        <v>650000000</v>
      </c>
      <c r="D179" s="24">
        <f t="shared" si="212"/>
        <v>-2886271.310141699</v>
      </c>
      <c r="E179" s="24">
        <f t="shared" si="213"/>
        <v>7425000</v>
      </c>
      <c r="F179" s="25">
        <f t="shared" si="214"/>
        <v>606408829.6332338</v>
      </c>
      <c r="G179" s="70">
        <f t="shared" si="215"/>
        <v>0</v>
      </c>
      <c r="H179" s="6">
        <f aca="true" t="shared" si="217" ref="H179:H189">IF(C179&lt;$D$5,$F$4,IF(C179&lt;$D$6,$F$5,IF(C179&lt;$D$7,$F$6,IF(C179&lt;$D$8,$F$7,IF(C179&lt;$D$9,$F$8,$F$9)))))</f>
        <v>0.05</v>
      </c>
      <c r="I179" s="26">
        <f aca="true" t="shared" si="218" ref="I179:I189">-H179/$H$4</f>
        <v>-0.14437095526227425</v>
      </c>
      <c r="J179" s="30">
        <f aca="true" t="shared" si="219" ref="J179:J189">$H$4-H179</f>
        <v>0.296330048929624</v>
      </c>
      <c r="K179" s="27">
        <f aca="true" t="shared" si="220" ref="K179:K189">IF(F179&gt;$E$4,$E$4,F179)</f>
        <v>490000000</v>
      </c>
      <c r="L179" s="28">
        <f aca="true" t="shared" si="221" ref="L179:L189">K179*$F$4</f>
        <v>0</v>
      </c>
      <c r="M179" s="28">
        <f aca="true" t="shared" si="222" ref="M179:M189">IF(F179&lt;$D$5,0,IF(F179&gt;$E$5,($E$5-$E$4),((F179-$E$4))))</f>
        <v>15000000</v>
      </c>
      <c r="N179" s="28">
        <f aca="true" t="shared" si="223" ref="N179:N189">M179*$F$5</f>
        <v>525000</v>
      </c>
      <c r="O179" s="28">
        <f aca="true" t="shared" si="224" ref="O179:O189">IF(F179&lt;$D$6,0,IF(F179&gt;$E$6,($E$6-$E$5),((F179-$E$5))))</f>
        <v>15000000</v>
      </c>
      <c r="P179" s="28">
        <f aca="true" t="shared" si="225" ref="P179:P189">O179*$F$6</f>
        <v>600000</v>
      </c>
      <c r="Q179" s="28">
        <f aca="true" t="shared" si="226" ref="Q179:Q189">IF(F179&lt;$D$7,0,IF(F179&gt;$E$7,($E$7-$E$6),((F179-$E$6))))</f>
        <v>40000000</v>
      </c>
      <c r="R179" s="28">
        <f aca="true" t="shared" si="227" ref="R179:R189">Q179*$F$7</f>
        <v>1800000</v>
      </c>
      <c r="S179" s="28">
        <f aca="true" t="shared" si="228" ref="S179:S189">IF(F179&lt;$D$8,0,IF(F179&gt;$E$8,($E$8-$E$7),((F179-$E$7))))</f>
        <v>46408829.633233786</v>
      </c>
      <c r="T179" s="28">
        <f aca="true" t="shared" si="229" ref="T179:T189">S179*$F$8</f>
        <v>2320441.4816616895</v>
      </c>
      <c r="U179" s="28">
        <f aca="true" t="shared" si="230" ref="U179:U189">IF(F179&lt;$D$9,0,IF(F179&gt;$E$9,($E$9-$E$8),((F179-$E$8))))</f>
        <v>0</v>
      </c>
      <c r="V179" s="28">
        <f aca="true" t="shared" si="231" ref="V179:V189">U179*$F$9</f>
        <v>0</v>
      </c>
      <c r="W179" s="4">
        <f aca="true" t="shared" si="232" ref="W179:W189">K179+M179+O179+Q179+S179+U179</f>
        <v>606408829.6332338</v>
      </c>
      <c r="X179" s="24">
        <f aca="true" t="shared" si="233" ref="X179:X189">L179+N179+P179+R179+T179+V179</f>
        <v>5245441.4816616895</v>
      </c>
      <c r="Y179" s="27">
        <f aca="true" t="shared" si="234" ref="Y179:Y189">(IF(C179&gt;$E$4,$E$4,C179))-K179</f>
        <v>0</v>
      </c>
      <c r="Z179" s="28">
        <f aca="true" t="shared" si="235" ref="Z179:Z189">Y179*$F$4</f>
        <v>0</v>
      </c>
      <c r="AA179" s="28">
        <f aca="true" t="shared" si="236" ref="AA179:AA189">Y179*$N$4</f>
        <v>0</v>
      </c>
      <c r="AB179" s="28">
        <f aca="true" t="shared" si="237" ref="AB179:AB189">(IF(C179&lt;$D$5,0,IF(C179&gt;$E$5,($E$5-$E$4),((C179-$E$4)))))-M179</f>
        <v>0</v>
      </c>
      <c r="AC179" s="28">
        <f aca="true" t="shared" si="238" ref="AC179:AC189">AB179*$F$5</f>
        <v>0</v>
      </c>
      <c r="AD179" s="28">
        <f aca="true" t="shared" si="239" ref="AD179:AD189">AB179*$N$5</f>
        <v>0</v>
      </c>
      <c r="AE179" s="28">
        <f aca="true" t="shared" si="240" ref="AE179:AE189">(IF(C179&lt;$D$6,0,IF(C179&gt;$E$6,($E$6-$E$5),((C179-$E$5)))))-O179</f>
        <v>0</v>
      </c>
      <c r="AF179" s="28">
        <f aca="true" t="shared" si="241" ref="AF179:AF189">AE179*$F$6</f>
        <v>0</v>
      </c>
      <c r="AG179" s="28">
        <f aca="true" t="shared" si="242" ref="AG179:AG189">AE179*$N$6</f>
        <v>0</v>
      </c>
      <c r="AH179" s="28">
        <f aca="true" t="shared" si="243" ref="AH179:AH189">(IF(C179&lt;$D$7,0,IF(C179&gt;$E$7,($E$7-$E$6),((C179-$E$6)))))-Q179</f>
        <v>0</v>
      </c>
      <c r="AI179" s="28">
        <f aca="true" t="shared" si="244" ref="AI179:AI189">AH179*$F$7</f>
        <v>0</v>
      </c>
      <c r="AJ179" s="28">
        <f aca="true" t="shared" si="245" ref="AJ179:AJ189">AH179*$N$7</f>
        <v>0</v>
      </c>
      <c r="AK179" s="28">
        <f aca="true" t="shared" si="246" ref="AK179:AK189">(IF(C179&lt;$D$8,0,IF(C179&gt;$E$8,($E$8-$E$7),((C179-$E$7)))))-S179</f>
        <v>43591170.366766214</v>
      </c>
      <c r="AL179" s="28">
        <f aca="true" t="shared" si="247" ref="AL179:AL189">AK179*$F$8</f>
        <v>2179558.518338311</v>
      </c>
      <c r="AM179" s="28">
        <f aca="true" t="shared" si="248" ref="AM179:AM189">AK179*$N$8</f>
        <v>2359170.1715199905</v>
      </c>
      <c r="AN179" s="28">
        <f aca="true" t="shared" si="249" ref="AN179:AN189">(IF(C179&lt;$D$9,0,IF(C179&gt;$E$9,($E$9-$E$8),((C179-$E$8)))))-U179</f>
        <v>0</v>
      </c>
      <c r="AO179" s="28">
        <f aca="true" t="shared" si="250" ref="AO179:AO189">AN179*$F$9</f>
        <v>0</v>
      </c>
      <c r="AP179" s="28">
        <f aca="true" t="shared" si="251" ref="AP179:AP189">AN179*$N$9</f>
        <v>0</v>
      </c>
      <c r="AQ179" s="4">
        <f aca="true" t="shared" si="252" ref="AQ179:AQ189">Y179+AB179+AE179+AH179+AK179+AN179</f>
        <v>43591170.366766214</v>
      </c>
      <c r="AR179" s="24">
        <f aca="true" t="shared" si="253" ref="AR179:AR189">Z179+AC179+AF179+AI179+AL179+AO179</f>
        <v>2179558.518338311</v>
      </c>
      <c r="AS179" s="24">
        <f aca="true" t="shared" si="254" ref="AS179:AS189">AA179+AD179+AG179+AJ179+AM179+AP179</f>
        <v>2359170.1715199905</v>
      </c>
    </row>
    <row r="180" spans="2:45" ht="12.75">
      <c r="B180" s="56">
        <f t="shared" si="216"/>
        <v>651</v>
      </c>
      <c r="C180" s="23">
        <f aca="true" t="shared" si="255" ref="C180:C189">C179+1000000</f>
        <v>651000000</v>
      </c>
      <c r="D180" s="24">
        <f t="shared" si="212"/>
        <v>-2929288.6506188344</v>
      </c>
      <c r="E180" s="24">
        <f t="shared" si="213"/>
        <v>7475000.000000001</v>
      </c>
      <c r="F180" s="25">
        <f t="shared" si="214"/>
        <v>607341766.2942079</v>
      </c>
      <c r="G180" s="70">
        <f t="shared" si="215"/>
        <v>0</v>
      </c>
      <c r="H180" s="6">
        <f t="shared" si="217"/>
        <v>0.05</v>
      </c>
      <c r="I180" s="26">
        <f t="shared" si="218"/>
        <v>-0.14437095526227425</v>
      </c>
      <c r="J180" s="30">
        <f t="shared" si="219"/>
        <v>0.296330048929624</v>
      </c>
      <c r="K180" s="27">
        <f t="shared" si="220"/>
        <v>490000000</v>
      </c>
      <c r="L180" s="28">
        <f t="shared" si="221"/>
        <v>0</v>
      </c>
      <c r="M180" s="28">
        <f t="shared" si="222"/>
        <v>15000000</v>
      </c>
      <c r="N180" s="28">
        <f t="shared" si="223"/>
        <v>525000</v>
      </c>
      <c r="O180" s="28">
        <f t="shared" si="224"/>
        <v>15000000</v>
      </c>
      <c r="P180" s="28">
        <f t="shared" si="225"/>
        <v>600000</v>
      </c>
      <c r="Q180" s="28">
        <f t="shared" si="226"/>
        <v>40000000</v>
      </c>
      <c r="R180" s="28">
        <f t="shared" si="227"/>
        <v>1800000</v>
      </c>
      <c r="S180" s="28">
        <f t="shared" si="228"/>
        <v>47341766.29420793</v>
      </c>
      <c r="T180" s="28">
        <f t="shared" si="229"/>
        <v>2367088.314710397</v>
      </c>
      <c r="U180" s="28">
        <f t="shared" si="230"/>
        <v>0</v>
      </c>
      <c r="V180" s="28">
        <f t="shared" si="231"/>
        <v>0</v>
      </c>
      <c r="W180" s="4">
        <f t="shared" si="232"/>
        <v>607341766.2942079</v>
      </c>
      <c r="X180" s="24">
        <f t="shared" si="233"/>
        <v>5292088.314710397</v>
      </c>
      <c r="Y180" s="27">
        <f t="shared" si="234"/>
        <v>0</v>
      </c>
      <c r="Z180" s="28">
        <f t="shared" si="235"/>
        <v>0</v>
      </c>
      <c r="AA180" s="28">
        <f t="shared" si="236"/>
        <v>0</v>
      </c>
      <c r="AB180" s="28">
        <f t="shared" si="237"/>
        <v>0</v>
      </c>
      <c r="AC180" s="28">
        <f t="shared" si="238"/>
        <v>0</v>
      </c>
      <c r="AD180" s="28">
        <f t="shared" si="239"/>
        <v>0</v>
      </c>
      <c r="AE180" s="28">
        <f t="shared" si="240"/>
        <v>0</v>
      </c>
      <c r="AF180" s="28">
        <f t="shared" si="241"/>
        <v>0</v>
      </c>
      <c r="AG180" s="28">
        <f t="shared" si="242"/>
        <v>0</v>
      </c>
      <c r="AH180" s="28">
        <f t="shared" si="243"/>
        <v>0</v>
      </c>
      <c r="AI180" s="28">
        <f t="shared" si="244"/>
        <v>0</v>
      </c>
      <c r="AJ180" s="28">
        <f t="shared" si="245"/>
        <v>0</v>
      </c>
      <c r="AK180" s="28">
        <f t="shared" si="246"/>
        <v>43658233.70579207</v>
      </c>
      <c r="AL180" s="28">
        <f t="shared" si="247"/>
        <v>2182911.6852896037</v>
      </c>
      <c r="AM180" s="28">
        <f t="shared" si="248"/>
        <v>2362799.664091563</v>
      </c>
      <c r="AN180" s="28">
        <f t="shared" si="249"/>
        <v>0</v>
      </c>
      <c r="AO180" s="28">
        <f t="shared" si="250"/>
        <v>0</v>
      </c>
      <c r="AP180" s="28">
        <f t="shared" si="251"/>
        <v>0</v>
      </c>
      <c r="AQ180" s="4">
        <f t="shared" si="252"/>
        <v>43658233.70579207</v>
      </c>
      <c r="AR180" s="24">
        <f t="shared" si="253"/>
        <v>2182911.6852896037</v>
      </c>
      <c r="AS180" s="24">
        <f t="shared" si="254"/>
        <v>2362799.664091563</v>
      </c>
    </row>
    <row r="181" spans="2:45" ht="12.75">
      <c r="B181" s="56">
        <f t="shared" si="216"/>
        <v>652</v>
      </c>
      <c r="C181" s="23">
        <f t="shared" si="255"/>
        <v>652000000</v>
      </c>
      <c r="D181" s="24">
        <f t="shared" si="212"/>
        <v>-2972305.9910959685</v>
      </c>
      <c r="E181" s="24">
        <f t="shared" si="213"/>
        <v>7525000</v>
      </c>
      <c r="F181" s="25">
        <f t="shared" si="214"/>
        <v>608274702.9551821</v>
      </c>
      <c r="G181" s="70">
        <f t="shared" si="215"/>
        <v>0</v>
      </c>
      <c r="H181" s="6">
        <f t="shared" si="217"/>
        <v>0.05</v>
      </c>
      <c r="I181" s="26">
        <f t="shared" si="218"/>
        <v>-0.14437095526227425</v>
      </c>
      <c r="J181" s="30">
        <f t="shared" si="219"/>
        <v>0.296330048929624</v>
      </c>
      <c r="K181" s="27">
        <f t="shared" si="220"/>
        <v>490000000</v>
      </c>
      <c r="L181" s="28">
        <f t="shared" si="221"/>
        <v>0</v>
      </c>
      <c r="M181" s="28">
        <f t="shared" si="222"/>
        <v>15000000</v>
      </c>
      <c r="N181" s="28">
        <f t="shared" si="223"/>
        <v>525000</v>
      </c>
      <c r="O181" s="28">
        <f t="shared" si="224"/>
        <v>15000000</v>
      </c>
      <c r="P181" s="28">
        <f t="shared" si="225"/>
        <v>600000</v>
      </c>
      <c r="Q181" s="28">
        <f t="shared" si="226"/>
        <v>40000000</v>
      </c>
      <c r="R181" s="28">
        <f t="shared" si="227"/>
        <v>1800000</v>
      </c>
      <c r="S181" s="28">
        <f t="shared" si="228"/>
        <v>48274702.955182076</v>
      </c>
      <c r="T181" s="28">
        <f t="shared" si="229"/>
        <v>2413735.1477591037</v>
      </c>
      <c r="U181" s="28">
        <f t="shared" si="230"/>
        <v>0</v>
      </c>
      <c r="V181" s="28">
        <f t="shared" si="231"/>
        <v>0</v>
      </c>
      <c r="W181" s="4">
        <f t="shared" si="232"/>
        <v>608274702.9551821</v>
      </c>
      <c r="X181" s="24">
        <f t="shared" si="233"/>
        <v>5338735.147759104</v>
      </c>
      <c r="Y181" s="27">
        <f t="shared" si="234"/>
        <v>0</v>
      </c>
      <c r="Z181" s="28">
        <f t="shared" si="235"/>
        <v>0</v>
      </c>
      <c r="AA181" s="28">
        <f t="shared" si="236"/>
        <v>0</v>
      </c>
      <c r="AB181" s="28">
        <f t="shared" si="237"/>
        <v>0</v>
      </c>
      <c r="AC181" s="28">
        <f t="shared" si="238"/>
        <v>0</v>
      </c>
      <c r="AD181" s="28">
        <f t="shared" si="239"/>
        <v>0</v>
      </c>
      <c r="AE181" s="28">
        <f t="shared" si="240"/>
        <v>0</v>
      </c>
      <c r="AF181" s="28">
        <f t="shared" si="241"/>
        <v>0</v>
      </c>
      <c r="AG181" s="28">
        <f t="shared" si="242"/>
        <v>0</v>
      </c>
      <c r="AH181" s="28">
        <f t="shared" si="243"/>
        <v>0</v>
      </c>
      <c r="AI181" s="28">
        <f t="shared" si="244"/>
        <v>0</v>
      </c>
      <c r="AJ181" s="28">
        <f t="shared" si="245"/>
        <v>0</v>
      </c>
      <c r="AK181" s="28">
        <f t="shared" si="246"/>
        <v>43725297.044817924</v>
      </c>
      <c r="AL181" s="28">
        <f t="shared" si="247"/>
        <v>2186264.8522408963</v>
      </c>
      <c r="AM181" s="28">
        <f t="shared" si="248"/>
        <v>2366429.1566631356</v>
      </c>
      <c r="AN181" s="28">
        <f t="shared" si="249"/>
        <v>0</v>
      </c>
      <c r="AO181" s="28">
        <f t="shared" si="250"/>
        <v>0</v>
      </c>
      <c r="AP181" s="28">
        <f t="shared" si="251"/>
        <v>0</v>
      </c>
      <c r="AQ181" s="4">
        <f t="shared" si="252"/>
        <v>43725297.044817924</v>
      </c>
      <c r="AR181" s="24">
        <f t="shared" si="253"/>
        <v>2186264.8522408963</v>
      </c>
      <c r="AS181" s="24">
        <f t="shared" si="254"/>
        <v>2366429.1566631356</v>
      </c>
    </row>
    <row r="182" spans="2:45" ht="12.75">
      <c r="B182" s="56">
        <f t="shared" si="216"/>
        <v>653</v>
      </c>
      <c r="C182" s="23">
        <f t="shared" si="255"/>
        <v>653000000</v>
      </c>
      <c r="D182" s="24">
        <f t="shared" si="212"/>
        <v>-3015323.331573115</v>
      </c>
      <c r="E182" s="24">
        <f t="shared" si="213"/>
        <v>7575000</v>
      </c>
      <c r="F182" s="25">
        <f t="shared" si="214"/>
        <v>609207639.6161563</v>
      </c>
      <c r="G182" s="70">
        <f t="shared" si="215"/>
        <v>0</v>
      </c>
      <c r="H182" s="6">
        <f t="shared" si="217"/>
        <v>0.05</v>
      </c>
      <c r="I182" s="26">
        <f t="shared" si="218"/>
        <v>-0.14437095526227425</v>
      </c>
      <c r="J182" s="30">
        <f t="shared" si="219"/>
        <v>0.296330048929624</v>
      </c>
      <c r="K182" s="27">
        <f t="shared" si="220"/>
        <v>490000000</v>
      </c>
      <c r="L182" s="28">
        <f t="shared" si="221"/>
        <v>0</v>
      </c>
      <c r="M182" s="28">
        <f t="shared" si="222"/>
        <v>15000000</v>
      </c>
      <c r="N182" s="28">
        <f t="shared" si="223"/>
        <v>525000</v>
      </c>
      <c r="O182" s="28">
        <f t="shared" si="224"/>
        <v>15000000</v>
      </c>
      <c r="P182" s="28">
        <f t="shared" si="225"/>
        <v>600000</v>
      </c>
      <c r="Q182" s="28">
        <f t="shared" si="226"/>
        <v>40000000</v>
      </c>
      <c r="R182" s="28">
        <f t="shared" si="227"/>
        <v>1800000</v>
      </c>
      <c r="S182" s="28">
        <f t="shared" si="228"/>
        <v>49207639.61615634</v>
      </c>
      <c r="T182" s="28">
        <f t="shared" si="229"/>
        <v>2460381.980807817</v>
      </c>
      <c r="U182" s="28">
        <f t="shared" si="230"/>
        <v>0</v>
      </c>
      <c r="V182" s="28">
        <f t="shared" si="231"/>
        <v>0</v>
      </c>
      <c r="W182" s="4">
        <f t="shared" si="232"/>
        <v>609207639.6161563</v>
      </c>
      <c r="X182" s="24">
        <f t="shared" si="233"/>
        <v>5385381.980807817</v>
      </c>
      <c r="Y182" s="27">
        <f t="shared" si="234"/>
        <v>0</v>
      </c>
      <c r="Z182" s="28">
        <f t="shared" si="235"/>
        <v>0</v>
      </c>
      <c r="AA182" s="28">
        <f t="shared" si="236"/>
        <v>0</v>
      </c>
      <c r="AB182" s="28">
        <f t="shared" si="237"/>
        <v>0</v>
      </c>
      <c r="AC182" s="28">
        <f t="shared" si="238"/>
        <v>0</v>
      </c>
      <c r="AD182" s="28">
        <f t="shared" si="239"/>
        <v>0</v>
      </c>
      <c r="AE182" s="28">
        <f t="shared" si="240"/>
        <v>0</v>
      </c>
      <c r="AF182" s="28">
        <f t="shared" si="241"/>
        <v>0</v>
      </c>
      <c r="AG182" s="28">
        <f t="shared" si="242"/>
        <v>0</v>
      </c>
      <c r="AH182" s="28">
        <f t="shared" si="243"/>
        <v>0</v>
      </c>
      <c r="AI182" s="28">
        <f t="shared" si="244"/>
        <v>0</v>
      </c>
      <c r="AJ182" s="28">
        <f t="shared" si="245"/>
        <v>0</v>
      </c>
      <c r="AK182" s="28">
        <f t="shared" si="246"/>
        <v>43792360.38384366</v>
      </c>
      <c r="AL182" s="28">
        <f t="shared" si="247"/>
        <v>2189618.019192183</v>
      </c>
      <c r="AM182" s="28">
        <f t="shared" si="248"/>
        <v>2370058.6492347014</v>
      </c>
      <c r="AN182" s="28">
        <f t="shared" si="249"/>
        <v>0</v>
      </c>
      <c r="AO182" s="28">
        <f t="shared" si="250"/>
        <v>0</v>
      </c>
      <c r="AP182" s="28">
        <f t="shared" si="251"/>
        <v>0</v>
      </c>
      <c r="AQ182" s="4">
        <f t="shared" si="252"/>
        <v>43792360.38384366</v>
      </c>
      <c r="AR182" s="24">
        <f t="shared" si="253"/>
        <v>2189618.019192183</v>
      </c>
      <c r="AS182" s="24">
        <f t="shared" si="254"/>
        <v>2370058.6492347014</v>
      </c>
    </row>
    <row r="183" spans="2:45" ht="12.75">
      <c r="B183" s="56">
        <f t="shared" si="216"/>
        <v>654</v>
      </c>
      <c r="C183" s="23">
        <f t="shared" si="255"/>
        <v>654000000</v>
      </c>
      <c r="D183" s="24">
        <f t="shared" si="212"/>
        <v>-3058340.67205025</v>
      </c>
      <c r="E183" s="24">
        <f t="shared" si="213"/>
        <v>7625000</v>
      </c>
      <c r="F183" s="25">
        <f t="shared" si="214"/>
        <v>610140576.2771305</v>
      </c>
      <c r="G183" s="70">
        <f t="shared" si="215"/>
        <v>0</v>
      </c>
      <c r="H183" s="6">
        <f t="shared" si="217"/>
        <v>0.05</v>
      </c>
      <c r="I183" s="26">
        <f t="shared" si="218"/>
        <v>-0.14437095526227425</v>
      </c>
      <c r="J183" s="30">
        <f t="shared" si="219"/>
        <v>0.296330048929624</v>
      </c>
      <c r="K183" s="27">
        <f t="shared" si="220"/>
        <v>490000000</v>
      </c>
      <c r="L183" s="28">
        <f t="shared" si="221"/>
        <v>0</v>
      </c>
      <c r="M183" s="28">
        <f t="shared" si="222"/>
        <v>15000000</v>
      </c>
      <c r="N183" s="28">
        <f t="shared" si="223"/>
        <v>525000</v>
      </c>
      <c r="O183" s="28">
        <f t="shared" si="224"/>
        <v>15000000</v>
      </c>
      <c r="P183" s="28">
        <f t="shared" si="225"/>
        <v>600000</v>
      </c>
      <c r="Q183" s="28">
        <f t="shared" si="226"/>
        <v>40000000</v>
      </c>
      <c r="R183" s="28">
        <f t="shared" si="227"/>
        <v>1800000</v>
      </c>
      <c r="S183" s="28">
        <f t="shared" si="228"/>
        <v>50140576.277130485</v>
      </c>
      <c r="T183" s="28">
        <f t="shared" si="229"/>
        <v>2507028.8138565244</v>
      </c>
      <c r="U183" s="28">
        <f t="shared" si="230"/>
        <v>0</v>
      </c>
      <c r="V183" s="28">
        <f t="shared" si="231"/>
        <v>0</v>
      </c>
      <c r="W183" s="4">
        <f t="shared" si="232"/>
        <v>610140576.2771305</v>
      </c>
      <c r="X183" s="24">
        <f t="shared" si="233"/>
        <v>5432028.813856524</v>
      </c>
      <c r="Y183" s="27">
        <f t="shared" si="234"/>
        <v>0</v>
      </c>
      <c r="Z183" s="28">
        <f t="shared" si="235"/>
        <v>0</v>
      </c>
      <c r="AA183" s="28">
        <f t="shared" si="236"/>
        <v>0</v>
      </c>
      <c r="AB183" s="28">
        <f t="shared" si="237"/>
        <v>0</v>
      </c>
      <c r="AC183" s="28">
        <f t="shared" si="238"/>
        <v>0</v>
      </c>
      <c r="AD183" s="28">
        <f t="shared" si="239"/>
        <v>0</v>
      </c>
      <c r="AE183" s="28">
        <f t="shared" si="240"/>
        <v>0</v>
      </c>
      <c r="AF183" s="28">
        <f t="shared" si="241"/>
        <v>0</v>
      </c>
      <c r="AG183" s="28">
        <f t="shared" si="242"/>
        <v>0</v>
      </c>
      <c r="AH183" s="28">
        <f t="shared" si="243"/>
        <v>0</v>
      </c>
      <c r="AI183" s="28">
        <f t="shared" si="244"/>
        <v>0</v>
      </c>
      <c r="AJ183" s="28">
        <f t="shared" si="245"/>
        <v>0</v>
      </c>
      <c r="AK183" s="28">
        <f t="shared" si="246"/>
        <v>43859423.722869515</v>
      </c>
      <c r="AL183" s="28">
        <f t="shared" si="247"/>
        <v>2192971.186143476</v>
      </c>
      <c r="AM183" s="28">
        <f t="shared" si="248"/>
        <v>2373688.141806274</v>
      </c>
      <c r="AN183" s="28">
        <f t="shared" si="249"/>
        <v>0</v>
      </c>
      <c r="AO183" s="28">
        <f t="shared" si="250"/>
        <v>0</v>
      </c>
      <c r="AP183" s="28">
        <f t="shared" si="251"/>
        <v>0</v>
      </c>
      <c r="AQ183" s="4">
        <f t="shared" si="252"/>
        <v>43859423.722869515</v>
      </c>
      <c r="AR183" s="24">
        <f t="shared" si="253"/>
        <v>2192971.186143476</v>
      </c>
      <c r="AS183" s="24">
        <f t="shared" si="254"/>
        <v>2373688.141806274</v>
      </c>
    </row>
    <row r="184" spans="2:45" ht="12.75">
      <c r="B184" s="56">
        <f t="shared" si="216"/>
        <v>655</v>
      </c>
      <c r="C184" s="23">
        <f t="shared" si="255"/>
        <v>655000000</v>
      </c>
      <c r="D184" s="24">
        <f t="shared" si="212"/>
        <v>-3101358.012527398</v>
      </c>
      <c r="E184" s="24">
        <f t="shared" si="213"/>
        <v>7675000</v>
      </c>
      <c r="F184" s="25">
        <f t="shared" si="214"/>
        <v>611073512.9381047</v>
      </c>
      <c r="G184" s="70">
        <f t="shared" si="215"/>
        <v>0</v>
      </c>
      <c r="H184" s="6">
        <f t="shared" si="217"/>
        <v>0.05</v>
      </c>
      <c r="I184" s="26">
        <f t="shared" si="218"/>
        <v>-0.14437095526227425</v>
      </c>
      <c r="J184" s="30">
        <f t="shared" si="219"/>
        <v>0.296330048929624</v>
      </c>
      <c r="K184" s="27">
        <f t="shared" si="220"/>
        <v>490000000</v>
      </c>
      <c r="L184" s="28">
        <f t="shared" si="221"/>
        <v>0</v>
      </c>
      <c r="M184" s="28">
        <f t="shared" si="222"/>
        <v>15000000</v>
      </c>
      <c r="N184" s="28">
        <f t="shared" si="223"/>
        <v>525000</v>
      </c>
      <c r="O184" s="28">
        <f t="shared" si="224"/>
        <v>15000000</v>
      </c>
      <c r="P184" s="28">
        <f t="shared" si="225"/>
        <v>600000</v>
      </c>
      <c r="Q184" s="28">
        <f t="shared" si="226"/>
        <v>40000000</v>
      </c>
      <c r="R184" s="28">
        <f t="shared" si="227"/>
        <v>1800000</v>
      </c>
      <c r="S184" s="28">
        <f t="shared" si="228"/>
        <v>51073512.93810475</v>
      </c>
      <c r="T184" s="28">
        <f t="shared" si="229"/>
        <v>2553675.646905238</v>
      </c>
      <c r="U184" s="28">
        <f t="shared" si="230"/>
        <v>0</v>
      </c>
      <c r="V184" s="28">
        <f t="shared" si="231"/>
        <v>0</v>
      </c>
      <c r="W184" s="4">
        <f t="shared" si="232"/>
        <v>611073512.9381047</v>
      </c>
      <c r="X184" s="24">
        <f t="shared" si="233"/>
        <v>5478675.646905238</v>
      </c>
      <c r="Y184" s="27">
        <f t="shared" si="234"/>
        <v>0</v>
      </c>
      <c r="Z184" s="28">
        <f t="shared" si="235"/>
        <v>0</v>
      </c>
      <c r="AA184" s="28">
        <f t="shared" si="236"/>
        <v>0</v>
      </c>
      <c r="AB184" s="28">
        <f t="shared" si="237"/>
        <v>0</v>
      </c>
      <c r="AC184" s="28">
        <f t="shared" si="238"/>
        <v>0</v>
      </c>
      <c r="AD184" s="28">
        <f t="shared" si="239"/>
        <v>0</v>
      </c>
      <c r="AE184" s="28">
        <f t="shared" si="240"/>
        <v>0</v>
      </c>
      <c r="AF184" s="28">
        <f t="shared" si="241"/>
        <v>0</v>
      </c>
      <c r="AG184" s="28">
        <f t="shared" si="242"/>
        <v>0</v>
      </c>
      <c r="AH184" s="28">
        <f t="shared" si="243"/>
        <v>0</v>
      </c>
      <c r="AI184" s="28">
        <f t="shared" si="244"/>
        <v>0</v>
      </c>
      <c r="AJ184" s="28">
        <f t="shared" si="245"/>
        <v>0</v>
      </c>
      <c r="AK184" s="28">
        <f t="shared" si="246"/>
        <v>43926487.06189525</v>
      </c>
      <c r="AL184" s="28">
        <f t="shared" si="247"/>
        <v>2196324.3530947627</v>
      </c>
      <c r="AM184" s="28">
        <f t="shared" si="248"/>
        <v>2377317.63437784</v>
      </c>
      <c r="AN184" s="28">
        <f t="shared" si="249"/>
        <v>0</v>
      </c>
      <c r="AO184" s="28">
        <f t="shared" si="250"/>
        <v>0</v>
      </c>
      <c r="AP184" s="28">
        <f t="shared" si="251"/>
        <v>0</v>
      </c>
      <c r="AQ184" s="4">
        <f t="shared" si="252"/>
        <v>43926487.06189525</v>
      </c>
      <c r="AR184" s="24">
        <f t="shared" si="253"/>
        <v>2196324.3530947627</v>
      </c>
      <c r="AS184" s="24">
        <f t="shared" si="254"/>
        <v>2377317.63437784</v>
      </c>
    </row>
    <row r="185" spans="2:45" ht="12.75">
      <c r="B185" s="56">
        <f t="shared" si="216"/>
        <v>656</v>
      </c>
      <c r="C185" s="23">
        <f t="shared" si="255"/>
        <v>656000000</v>
      </c>
      <c r="D185" s="24">
        <f t="shared" si="212"/>
        <v>-3144375.353004532</v>
      </c>
      <c r="E185" s="24">
        <f t="shared" si="213"/>
        <v>7725000</v>
      </c>
      <c r="F185" s="25">
        <f t="shared" si="214"/>
        <v>612006449.5990789</v>
      </c>
      <c r="G185" s="70">
        <f t="shared" si="215"/>
        <v>0</v>
      </c>
      <c r="H185" s="6">
        <f t="shared" si="217"/>
        <v>0.05</v>
      </c>
      <c r="I185" s="26">
        <f t="shared" si="218"/>
        <v>-0.14437095526227425</v>
      </c>
      <c r="J185" s="30">
        <f t="shared" si="219"/>
        <v>0.296330048929624</v>
      </c>
      <c r="K185" s="27">
        <f t="shared" si="220"/>
        <v>490000000</v>
      </c>
      <c r="L185" s="28">
        <f t="shared" si="221"/>
        <v>0</v>
      </c>
      <c r="M185" s="28">
        <f t="shared" si="222"/>
        <v>15000000</v>
      </c>
      <c r="N185" s="28">
        <f t="shared" si="223"/>
        <v>525000</v>
      </c>
      <c r="O185" s="28">
        <f t="shared" si="224"/>
        <v>15000000</v>
      </c>
      <c r="P185" s="28">
        <f t="shared" si="225"/>
        <v>600000</v>
      </c>
      <c r="Q185" s="28">
        <f t="shared" si="226"/>
        <v>40000000</v>
      </c>
      <c r="R185" s="28">
        <f t="shared" si="227"/>
        <v>1800000</v>
      </c>
      <c r="S185" s="28">
        <f t="shared" si="228"/>
        <v>52006449.59907889</v>
      </c>
      <c r="T185" s="28">
        <f t="shared" si="229"/>
        <v>2600322.4799539447</v>
      </c>
      <c r="U185" s="28">
        <f t="shared" si="230"/>
        <v>0</v>
      </c>
      <c r="V185" s="28">
        <f t="shared" si="231"/>
        <v>0</v>
      </c>
      <c r="W185" s="4">
        <f t="shared" si="232"/>
        <v>612006449.5990789</v>
      </c>
      <c r="X185" s="24">
        <f t="shared" si="233"/>
        <v>5525322.479953945</v>
      </c>
      <c r="Y185" s="27">
        <f t="shared" si="234"/>
        <v>0</v>
      </c>
      <c r="Z185" s="28">
        <f t="shared" si="235"/>
        <v>0</v>
      </c>
      <c r="AA185" s="28">
        <f t="shared" si="236"/>
        <v>0</v>
      </c>
      <c r="AB185" s="28">
        <f t="shared" si="237"/>
        <v>0</v>
      </c>
      <c r="AC185" s="28">
        <f t="shared" si="238"/>
        <v>0</v>
      </c>
      <c r="AD185" s="28">
        <f t="shared" si="239"/>
        <v>0</v>
      </c>
      <c r="AE185" s="28">
        <f t="shared" si="240"/>
        <v>0</v>
      </c>
      <c r="AF185" s="28">
        <f t="shared" si="241"/>
        <v>0</v>
      </c>
      <c r="AG185" s="28">
        <f t="shared" si="242"/>
        <v>0</v>
      </c>
      <c r="AH185" s="28">
        <f t="shared" si="243"/>
        <v>0</v>
      </c>
      <c r="AI185" s="28">
        <f t="shared" si="244"/>
        <v>0</v>
      </c>
      <c r="AJ185" s="28">
        <f t="shared" si="245"/>
        <v>0</v>
      </c>
      <c r="AK185" s="28">
        <f t="shared" si="246"/>
        <v>43993550.40092111</v>
      </c>
      <c r="AL185" s="28">
        <f t="shared" si="247"/>
        <v>2199677.5200460553</v>
      </c>
      <c r="AM185" s="28">
        <f t="shared" si="248"/>
        <v>2380947.1269494127</v>
      </c>
      <c r="AN185" s="28">
        <f t="shared" si="249"/>
        <v>0</v>
      </c>
      <c r="AO185" s="28">
        <f t="shared" si="250"/>
        <v>0</v>
      </c>
      <c r="AP185" s="28">
        <f t="shared" si="251"/>
        <v>0</v>
      </c>
      <c r="AQ185" s="4">
        <f t="shared" si="252"/>
        <v>43993550.40092111</v>
      </c>
      <c r="AR185" s="24">
        <f t="shared" si="253"/>
        <v>2199677.5200460553</v>
      </c>
      <c r="AS185" s="24">
        <f t="shared" si="254"/>
        <v>2380947.1269494127</v>
      </c>
    </row>
    <row r="186" spans="2:45" ht="12.75">
      <c r="B186" s="56">
        <f t="shared" si="216"/>
        <v>657</v>
      </c>
      <c r="C186" s="23">
        <f t="shared" si="255"/>
        <v>657000000</v>
      </c>
      <c r="D186" s="24">
        <f t="shared" si="212"/>
        <v>-3187392.6934816795</v>
      </c>
      <c r="E186" s="24">
        <f t="shared" si="213"/>
        <v>7775000</v>
      </c>
      <c r="F186" s="25">
        <f t="shared" si="214"/>
        <v>612939386.2600532</v>
      </c>
      <c r="G186" s="70">
        <f t="shared" si="215"/>
        <v>0</v>
      </c>
      <c r="H186" s="6">
        <f t="shared" si="217"/>
        <v>0.05</v>
      </c>
      <c r="I186" s="26">
        <f t="shared" si="218"/>
        <v>-0.14437095526227425</v>
      </c>
      <c r="J186" s="30">
        <f t="shared" si="219"/>
        <v>0.296330048929624</v>
      </c>
      <c r="K186" s="27">
        <f t="shared" si="220"/>
        <v>490000000</v>
      </c>
      <c r="L186" s="28">
        <f t="shared" si="221"/>
        <v>0</v>
      </c>
      <c r="M186" s="28">
        <f t="shared" si="222"/>
        <v>15000000</v>
      </c>
      <c r="N186" s="28">
        <f t="shared" si="223"/>
        <v>525000</v>
      </c>
      <c r="O186" s="28">
        <f t="shared" si="224"/>
        <v>15000000</v>
      </c>
      <c r="P186" s="28">
        <f t="shared" si="225"/>
        <v>600000</v>
      </c>
      <c r="Q186" s="28">
        <f t="shared" si="226"/>
        <v>40000000</v>
      </c>
      <c r="R186" s="28">
        <f t="shared" si="227"/>
        <v>1800000</v>
      </c>
      <c r="S186" s="28">
        <f t="shared" si="228"/>
        <v>52939386.26005316</v>
      </c>
      <c r="T186" s="28">
        <f t="shared" si="229"/>
        <v>2646969.313002658</v>
      </c>
      <c r="U186" s="28">
        <f t="shared" si="230"/>
        <v>0</v>
      </c>
      <c r="V186" s="28">
        <f t="shared" si="231"/>
        <v>0</v>
      </c>
      <c r="W186" s="4">
        <f t="shared" si="232"/>
        <v>612939386.2600532</v>
      </c>
      <c r="X186" s="24">
        <f t="shared" si="233"/>
        <v>5571969.313002658</v>
      </c>
      <c r="Y186" s="27">
        <f t="shared" si="234"/>
        <v>0</v>
      </c>
      <c r="Z186" s="28">
        <f t="shared" si="235"/>
        <v>0</v>
      </c>
      <c r="AA186" s="28">
        <f t="shared" si="236"/>
        <v>0</v>
      </c>
      <c r="AB186" s="28">
        <f t="shared" si="237"/>
        <v>0</v>
      </c>
      <c r="AC186" s="28">
        <f t="shared" si="238"/>
        <v>0</v>
      </c>
      <c r="AD186" s="28">
        <f t="shared" si="239"/>
        <v>0</v>
      </c>
      <c r="AE186" s="28">
        <f t="shared" si="240"/>
        <v>0</v>
      </c>
      <c r="AF186" s="28">
        <f t="shared" si="241"/>
        <v>0</v>
      </c>
      <c r="AG186" s="28">
        <f t="shared" si="242"/>
        <v>0</v>
      </c>
      <c r="AH186" s="28">
        <f t="shared" si="243"/>
        <v>0</v>
      </c>
      <c r="AI186" s="28">
        <f t="shared" si="244"/>
        <v>0</v>
      </c>
      <c r="AJ186" s="28">
        <f t="shared" si="245"/>
        <v>0</v>
      </c>
      <c r="AK186" s="28">
        <f t="shared" si="246"/>
        <v>44060613.73994684</v>
      </c>
      <c r="AL186" s="28">
        <f t="shared" si="247"/>
        <v>2203030.6869973424</v>
      </c>
      <c r="AM186" s="28">
        <f t="shared" si="248"/>
        <v>2384576.6195209785</v>
      </c>
      <c r="AN186" s="28">
        <f t="shared" si="249"/>
        <v>0</v>
      </c>
      <c r="AO186" s="28">
        <f t="shared" si="250"/>
        <v>0</v>
      </c>
      <c r="AP186" s="28">
        <f t="shared" si="251"/>
        <v>0</v>
      </c>
      <c r="AQ186" s="4">
        <f t="shared" si="252"/>
        <v>44060613.73994684</v>
      </c>
      <c r="AR186" s="24">
        <f t="shared" si="253"/>
        <v>2203030.6869973424</v>
      </c>
      <c r="AS186" s="24">
        <f t="shared" si="254"/>
        <v>2384576.6195209785</v>
      </c>
    </row>
    <row r="187" spans="2:45" ht="12.75">
      <c r="B187" s="56">
        <f t="shared" si="216"/>
        <v>658</v>
      </c>
      <c r="C187" s="23">
        <f t="shared" si="255"/>
        <v>658000000</v>
      </c>
      <c r="D187" s="24">
        <f t="shared" si="212"/>
        <v>-3230410.0339588146</v>
      </c>
      <c r="E187" s="24">
        <f t="shared" si="213"/>
        <v>7825000.000000001</v>
      </c>
      <c r="F187" s="25">
        <f t="shared" si="214"/>
        <v>613872322.9210273</v>
      </c>
      <c r="G187" s="70">
        <f t="shared" si="215"/>
        <v>0</v>
      </c>
      <c r="H187" s="6">
        <f t="shared" si="217"/>
        <v>0.05</v>
      </c>
      <c r="I187" s="26">
        <f t="shared" si="218"/>
        <v>-0.14437095526227425</v>
      </c>
      <c r="J187" s="30">
        <f t="shared" si="219"/>
        <v>0.296330048929624</v>
      </c>
      <c r="K187" s="27">
        <f t="shared" si="220"/>
        <v>490000000</v>
      </c>
      <c r="L187" s="28">
        <f t="shared" si="221"/>
        <v>0</v>
      </c>
      <c r="M187" s="28">
        <f t="shared" si="222"/>
        <v>15000000</v>
      </c>
      <c r="N187" s="28">
        <f t="shared" si="223"/>
        <v>525000</v>
      </c>
      <c r="O187" s="28">
        <f t="shared" si="224"/>
        <v>15000000</v>
      </c>
      <c r="P187" s="28">
        <f t="shared" si="225"/>
        <v>600000</v>
      </c>
      <c r="Q187" s="28">
        <f t="shared" si="226"/>
        <v>40000000</v>
      </c>
      <c r="R187" s="28">
        <f t="shared" si="227"/>
        <v>1800000</v>
      </c>
      <c r="S187" s="28">
        <f t="shared" si="228"/>
        <v>53872322.9210273</v>
      </c>
      <c r="T187" s="28">
        <f t="shared" si="229"/>
        <v>2693616.1460513654</v>
      </c>
      <c r="U187" s="28">
        <f t="shared" si="230"/>
        <v>0</v>
      </c>
      <c r="V187" s="28">
        <f t="shared" si="231"/>
        <v>0</v>
      </c>
      <c r="W187" s="4">
        <f t="shared" si="232"/>
        <v>613872322.9210273</v>
      </c>
      <c r="X187" s="24">
        <f t="shared" si="233"/>
        <v>5618616.146051366</v>
      </c>
      <c r="Y187" s="27">
        <f t="shared" si="234"/>
        <v>0</v>
      </c>
      <c r="Z187" s="28">
        <f t="shared" si="235"/>
        <v>0</v>
      </c>
      <c r="AA187" s="28">
        <f t="shared" si="236"/>
        <v>0</v>
      </c>
      <c r="AB187" s="28">
        <f t="shared" si="237"/>
        <v>0</v>
      </c>
      <c r="AC187" s="28">
        <f t="shared" si="238"/>
        <v>0</v>
      </c>
      <c r="AD187" s="28">
        <f t="shared" si="239"/>
        <v>0</v>
      </c>
      <c r="AE187" s="28">
        <f t="shared" si="240"/>
        <v>0</v>
      </c>
      <c r="AF187" s="28">
        <f t="shared" si="241"/>
        <v>0</v>
      </c>
      <c r="AG187" s="28">
        <f t="shared" si="242"/>
        <v>0</v>
      </c>
      <c r="AH187" s="28">
        <f t="shared" si="243"/>
        <v>0</v>
      </c>
      <c r="AI187" s="28">
        <f t="shared" si="244"/>
        <v>0</v>
      </c>
      <c r="AJ187" s="28">
        <f t="shared" si="245"/>
        <v>0</v>
      </c>
      <c r="AK187" s="28">
        <f t="shared" si="246"/>
        <v>44127677.0789727</v>
      </c>
      <c r="AL187" s="28">
        <f t="shared" si="247"/>
        <v>2206383.853948635</v>
      </c>
      <c r="AM187" s="28">
        <f t="shared" si="248"/>
        <v>2388206.1120925513</v>
      </c>
      <c r="AN187" s="28">
        <f t="shared" si="249"/>
        <v>0</v>
      </c>
      <c r="AO187" s="28">
        <f t="shared" si="250"/>
        <v>0</v>
      </c>
      <c r="AP187" s="28">
        <f t="shared" si="251"/>
        <v>0</v>
      </c>
      <c r="AQ187" s="4">
        <f t="shared" si="252"/>
        <v>44127677.0789727</v>
      </c>
      <c r="AR187" s="24">
        <f t="shared" si="253"/>
        <v>2206383.853948635</v>
      </c>
      <c r="AS187" s="24">
        <f t="shared" si="254"/>
        <v>2388206.1120925513</v>
      </c>
    </row>
    <row r="188" spans="2:45" ht="12.75">
      <c r="B188" s="56">
        <f t="shared" si="216"/>
        <v>659</v>
      </c>
      <c r="C188" s="23">
        <f t="shared" si="255"/>
        <v>659000000</v>
      </c>
      <c r="D188" s="24">
        <f t="shared" si="212"/>
        <v>-3273427.374435949</v>
      </c>
      <c r="E188" s="24">
        <f t="shared" si="213"/>
        <v>7875000</v>
      </c>
      <c r="F188" s="25">
        <f t="shared" si="214"/>
        <v>614805259.5820014</v>
      </c>
      <c r="G188" s="70">
        <f t="shared" si="215"/>
        <v>0</v>
      </c>
      <c r="H188" s="6">
        <f t="shared" si="217"/>
        <v>0.05</v>
      </c>
      <c r="I188" s="26">
        <f t="shared" si="218"/>
        <v>-0.14437095526227425</v>
      </c>
      <c r="J188" s="30">
        <f t="shared" si="219"/>
        <v>0.296330048929624</v>
      </c>
      <c r="K188" s="27">
        <f t="shared" si="220"/>
        <v>490000000</v>
      </c>
      <c r="L188" s="28">
        <f t="shared" si="221"/>
        <v>0</v>
      </c>
      <c r="M188" s="28">
        <f t="shared" si="222"/>
        <v>15000000</v>
      </c>
      <c r="N188" s="28">
        <f t="shared" si="223"/>
        <v>525000</v>
      </c>
      <c r="O188" s="28">
        <f t="shared" si="224"/>
        <v>15000000</v>
      </c>
      <c r="P188" s="28">
        <f t="shared" si="225"/>
        <v>600000</v>
      </c>
      <c r="Q188" s="28">
        <f t="shared" si="226"/>
        <v>40000000</v>
      </c>
      <c r="R188" s="28">
        <f t="shared" si="227"/>
        <v>1800000</v>
      </c>
      <c r="S188" s="28">
        <f t="shared" si="228"/>
        <v>54805259.58200145</v>
      </c>
      <c r="T188" s="28">
        <f t="shared" si="229"/>
        <v>2740262.9791000728</v>
      </c>
      <c r="U188" s="28">
        <f t="shared" si="230"/>
        <v>0</v>
      </c>
      <c r="V188" s="28">
        <f t="shared" si="231"/>
        <v>0</v>
      </c>
      <c r="W188" s="4">
        <f t="shared" si="232"/>
        <v>614805259.5820014</v>
      </c>
      <c r="X188" s="24">
        <f t="shared" si="233"/>
        <v>5665262.979100073</v>
      </c>
      <c r="Y188" s="27">
        <f t="shared" si="234"/>
        <v>0</v>
      </c>
      <c r="Z188" s="28">
        <f t="shared" si="235"/>
        <v>0</v>
      </c>
      <c r="AA188" s="28">
        <f t="shared" si="236"/>
        <v>0</v>
      </c>
      <c r="AB188" s="28">
        <f t="shared" si="237"/>
        <v>0</v>
      </c>
      <c r="AC188" s="28">
        <f t="shared" si="238"/>
        <v>0</v>
      </c>
      <c r="AD188" s="28">
        <f t="shared" si="239"/>
        <v>0</v>
      </c>
      <c r="AE188" s="28">
        <f t="shared" si="240"/>
        <v>0</v>
      </c>
      <c r="AF188" s="28">
        <f t="shared" si="241"/>
        <v>0</v>
      </c>
      <c r="AG188" s="28">
        <f t="shared" si="242"/>
        <v>0</v>
      </c>
      <c r="AH188" s="28">
        <f t="shared" si="243"/>
        <v>0</v>
      </c>
      <c r="AI188" s="28">
        <f t="shared" si="244"/>
        <v>0</v>
      </c>
      <c r="AJ188" s="28">
        <f t="shared" si="245"/>
        <v>0</v>
      </c>
      <c r="AK188" s="28">
        <f t="shared" si="246"/>
        <v>44194740.41799855</v>
      </c>
      <c r="AL188" s="28">
        <f t="shared" si="247"/>
        <v>2209737.0208999277</v>
      </c>
      <c r="AM188" s="28">
        <f t="shared" si="248"/>
        <v>2391835.6046641236</v>
      </c>
      <c r="AN188" s="28">
        <f t="shared" si="249"/>
        <v>0</v>
      </c>
      <c r="AO188" s="28">
        <f t="shared" si="250"/>
        <v>0</v>
      </c>
      <c r="AP188" s="28">
        <f t="shared" si="251"/>
        <v>0</v>
      </c>
      <c r="AQ188" s="4">
        <f t="shared" si="252"/>
        <v>44194740.41799855</v>
      </c>
      <c r="AR188" s="24">
        <f t="shared" si="253"/>
        <v>2209737.0208999277</v>
      </c>
      <c r="AS188" s="24">
        <f t="shared" si="254"/>
        <v>2391835.6046641236</v>
      </c>
    </row>
    <row r="189" spans="2:45" ht="12.75">
      <c r="B189" s="56">
        <f t="shared" si="216"/>
        <v>660</v>
      </c>
      <c r="C189" s="23">
        <f t="shared" si="255"/>
        <v>660000000</v>
      </c>
      <c r="D189" s="24">
        <f t="shared" si="212"/>
        <v>-3316444.7149130953</v>
      </c>
      <c r="E189" s="24">
        <f t="shared" si="213"/>
        <v>7925000</v>
      </c>
      <c r="F189" s="25">
        <f t="shared" si="214"/>
        <v>615738196.2429757</v>
      </c>
      <c r="G189" s="70">
        <f t="shared" si="215"/>
        <v>0</v>
      </c>
      <c r="H189" s="6">
        <f t="shared" si="217"/>
        <v>0.05</v>
      </c>
      <c r="I189" s="26">
        <f t="shared" si="218"/>
        <v>-0.14437095526227425</v>
      </c>
      <c r="J189" s="30">
        <f t="shared" si="219"/>
        <v>0.296330048929624</v>
      </c>
      <c r="K189" s="27">
        <f t="shared" si="220"/>
        <v>490000000</v>
      </c>
      <c r="L189" s="28">
        <f t="shared" si="221"/>
        <v>0</v>
      </c>
      <c r="M189" s="28">
        <f t="shared" si="222"/>
        <v>15000000</v>
      </c>
      <c r="N189" s="28">
        <f t="shared" si="223"/>
        <v>525000</v>
      </c>
      <c r="O189" s="28">
        <f t="shared" si="224"/>
        <v>15000000</v>
      </c>
      <c r="P189" s="28">
        <f t="shared" si="225"/>
        <v>600000</v>
      </c>
      <c r="Q189" s="28">
        <f t="shared" si="226"/>
        <v>40000000</v>
      </c>
      <c r="R189" s="28">
        <f t="shared" si="227"/>
        <v>1800000</v>
      </c>
      <c r="S189" s="28">
        <f t="shared" si="228"/>
        <v>55738196.24297571</v>
      </c>
      <c r="T189" s="28">
        <f t="shared" si="229"/>
        <v>2786909.8121487857</v>
      </c>
      <c r="U189" s="28">
        <f t="shared" si="230"/>
        <v>0</v>
      </c>
      <c r="V189" s="28">
        <f t="shared" si="231"/>
        <v>0</v>
      </c>
      <c r="W189" s="4">
        <f t="shared" si="232"/>
        <v>615738196.2429757</v>
      </c>
      <c r="X189" s="24">
        <f t="shared" si="233"/>
        <v>5711909.812148785</v>
      </c>
      <c r="Y189" s="27">
        <f t="shared" si="234"/>
        <v>0</v>
      </c>
      <c r="Z189" s="28">
        <f t="shared" si="235"/>
        <v>0</v>
      </c>
      <c r="AA189" s="28">
        <f t="shared" si="236"/>
        <v>0</v>
      </c>
      <c r="AB189" s="28">
        <f t="shared" si="237"/>
        <v>0</v>
      </c>
      <c r="AC189" s="28">
        <f t="shared" si="238"/>
        <v>0</v>
      </c>
      <c r="AD189" s="28">
        <f t="shared" si="239"/>
        <v>0</v>
      </c>
      <c r="AE189" s="28">
        <f t="shared" si="240"/>
        <v>0</v>
      </c>
      <c r="AF189" s="28">
        <f t="shared" si="241"/>
        <v>0</v>
      </c>
      <c r="AG189" s="28">
        <f t="shared" si="242"/>
        <v>0</v>
      </c>
      <c r="AH189" s="28">
        <f t="shared" si="243"/>
        <v>0</v>
      </c>
      <c r="AI189" s="28">
        <f t="shared" si="244"/>
        <v>0</v>
      </c>
      <c r="AJ189" s="28">
        <f t="shared" si="245"/>
        <v>0</v>
      </c>
      <c r="AK189" s="28">
        <f t="shared" si="246"/>
        <v>44261803.75702429</v>
      </c>
      <c r="AL189" s="28">
        <f t="shared" si="247"/>
        <v>2213090.1878512143</v>
      </c>
      <c r="AM189" s="28">
        <f t="shared" si="248"/>
        <v>2395465.09723569</v>
      </c>
      <c r="AN189" s="28">
        <f t="shared" si="249"/>
        <v>0</v>
      </c>
      <c r="AO189" s="28">
        <f t="shared" si="250"/>
        <v>0</v>
      </c>
      <c r="AP189" s="28">
        <f t="shared" si="251"/>
        <v>0</v>
      </c>
      <c r="AQ189" s="4">
        <f t="shared" si="252"/>
        <v>44261803.75702429</v>
      </c>
      <c r="AR189" s="24">
        <f t="shared" si="253"/>
        <v>2213090.1878512143</v>
      </c>
      <c r="AS189" s="24">
        <f t="shared" si="254"/>
        <v>2395465.09723569</v>
      </c>
    </row>
    <row r="190" spans="2:45" ht="12.75">
      <c r="B190" s="56"/>
      <c r="C190" s="23"/>
      <c r="D190" s="24"/>
      <c r="E190" s="24"/>
      <c r="F190" s="25"/>
      <c r="G190" s="25"/>
      <c r="H190" s="6"/>
      <c r="I190" s="26"/>
      <c r="J190" s="30"/>
      <c r="K190" s="27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4"/>
      <c r="X190" s="24"/>
      <c r="Y190" s="27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4"/>
      <c r="AR190" s="24"/>
      <c r="AS190" s="24"/>
    </row>
    <row r="191" spans="2:45" ht="12.75">
      <c r="B191" s="56"/>
      <c r="C191" s="23"/>
      <c r="D191" s="24"/>
      <c r="E191" s="24"/>
      <c r="F191" s="25"/>
      <c r="G191" s="25"/>
      <c r="H191" s="6"/>
      <c r="I191" s="26"/>
      <c r="J191" s="30"/>
      <c r="K191" s="27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4"/>
      <c r="X191" s="24"/>
      <c r="Y191" s="27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4"/>
      <c r="AR191" s="24"/>
      <c r="AS191" s="24"/>
    </row>
    <row r="192" spans="2:45" ht="12.75">
      <c r="B192" s="56"/>
      <c r="C192" s="23"/>
      <c r="D192" s="24"/>
      <c r="E192" s="24"/>
      <c r="F192" s="25"/>
      <c r="G192" s="25"/>
      <c r="H192" s="6"/>
      <c r="I192" s="26"/>
      <c r="J192" s="30"/>
      <c r="K192" s="27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4"/>
      <c r="X192" s="24"/>
      <c r="Y192" s="27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4"/>
      <c r="AR192" s="24"/>
      <c r="AS192" s="24"/>
    </row>
    <row r="193" spans="2:45" ht="12.75">
      <c r="B193" s="56"/>
      <c r="C193" s="23"/>
      <c r="D193" s="24"/>
      <c r="E193" s="24"/>
      <c r="F193" s="25"/>
      <c r="G193" s="25"/>
      <c r="H193" s="6"/>
      <c r="I193" s="26"/>
      <c r="J193" s="30"/>
      <c r="K193" s="27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4"/>
      <c r="X193" s="24"/>
      <c r="Y193" s="27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4"/>
      <c r="AR193" s="24"/>
      <c r="AS193" s="24"/>
    </row>
    <row r="194" spans="2:45" ht="12.75">
      <c r="B194" s="56"/>
      <c r="C194" s="23"/>
      <c r="D194" s="24"/>
      <c r="E194" s="24"/>
      <c r="F194" s="25"/>
      <c r="G194" s="25"/>
      <c r="H194" s="6"/>
      <c r="I194" s="26"/>
      <c r="J194" s="30"/>
      <c r="K194" s="27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4"/>
      <c r="X194" s="24"/>
      <c r="Y194" s="27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4"/>
      <c r="AR194" s="24"/>
      <c r="AS194" s="24"/>
    </row>
    <row r="195" spans="2:45" ht="12.75">
      <c r="B195" s="56"/>
      <c r="C195" s="23"/>
      <c r="D195" s="24"/>
      <c r="E195" s="24"/>
      <c r="F195" s="25"/>
      <c r="G195" s="25"/>
      <c r="H195" s="6"/>
      <c r="I195" s="26"/>
      <c r="J195" s="30"/>
      <c r="K195" s="27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4"/>
      <c r="X195" s="24"/>
      <c r="Y195" s="27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4"/>
      <c r="AR195" s="24"/>
      <c r="AS195" s="24"/>
    </row>
    <row r="196" spans="2:45" ht="12.75">
      <c r="B196" s="56"/>
      <c r="C196" s="23"/>
      <c r="D196" s="24"/>
      <c r="E196" s="24"/>
      <c r="F196" s="25"/>
      <c r="G196" s="25"/>
      <c r="H196" s="6"/>
      <c r="I196" s="26"/>
      <c r="J196" s="30"/>
      <c r="K196" s="27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4"/>
      <c r="X196" s="24"/>
      <c r="Y196" s="27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4"/>
      <c r="AR196" s="24"/>
      <c r="AS196" s="24"/>
    </row>
    <row r="197" spans="2:45" ht="12.75">
      <c r="B197" s="56"/>
      <c r="C197" s="23"/>
      <c r="D197" s="24"/>
      <c r="E197" s="24"/>
      <c r="F197" s="25"/>
      <c r="G197" s="25"/>
      <c r="H197" s="6"/>
      <c r="I197" s="26"/>
      <c r="J197" s="30"/>
      <c r="K197" s="27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4"/>
      <c r="X197" s="24"/>
      <c r="Y197" s="27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4"/>
      <c r="AR197" s="24"/>
      <c r="AS197" s="24"/>
    </row>
    <row r="198" spans="2:45" ht="12.75">
      <c r="B198" s="56"/>
      <c r="C198" s="23"/>
      <c r="D198" s="24"/>
      <c r="E198" s="24"/>
      <c r="F198" s="25"/>
      <c r="G198" s="25"/>
      <c r="H198" s="6"/>
      <c r="I198" s="26"/>
      <c r="J198" s="30"/>
      <c r="K198" s="27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4"/>
      <c r="X198" s="24"/>
      <c r="Y198" s="27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4"/>
      <c r="AR198" s="24"/>
      <c r="AS198" s="24"/>
    </row>
    <row r="199" spans="2:45" ht="12.75">
      <c r="B199" s="56"/>
      <c r="C199" s="23"/>
      <c r="D199" s="24"/>
      <c r="E199" s="24"/>
      <c r="F199" s="25"/>
      <c r="G199" s="25"/>
      <c r="H199" s="6"/>
      <c r="I199" s="26"/>
      <c r="J199" s="30"/>
      <c r="K199" s="27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4"/>
      <c r="X199" s="24"/>
      <c r="Y199" s="27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4"/>
      <c r="AR199" s="24"/>
      <c r="AS199" s="24"/>
    </row>
    <row r="200" spans="2:45" ht="12.75">
      <c r="B200" s="56"/>
      <c r="C200" s="23"/>
      <c r="D200" s="24"/>
      <c r="E200" s="24"/>
      <c r="F200" s="25"/>
      <c r="G200" s="25"/>
      <c r="H200" s="6"/>
      <c r="I200" s="26"/>
      <c r="J200" s="30"/>
      <c r="K200" s="27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4"/>
      <c r="X200" s="24"/>
      <c r="Y200" s="27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4"/>
      <c r="AR200" s="24"/>
      <c r="AS200" s="24"/>
    </row>
    <row r="201" spans="2:45" ht="12.75">
      <c r="B201" s="56"/>
      <c r="C201" s="23"/>
      <c r="D201" s="24"/>
      <c r="E201" s="24"/>
      <c r="F201" s="25"/>
      <c r="G201" s="25"/>
      <c r="H201" s="6"/>
      <c r="I201" s="26"/>
      <c r="J201" s="30"/>
      <c r="K201" s="27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4"/>
      <c r="X201" s="24"/>
      <c r="Y201" s="27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4"/>
      <c r="AR201" s="24"/>
      <c r="AS201" s="24"/>
    </row>
    <row r="202" spans="2:45" ht="12.75">
      <c r="B202" s="56"/>
      <c r="C202" s="23"/>
      <c r="D202" s="24"/>
      <c r="E202" s="24"/>
      <c r="F202" s="25"/>
      <c r="G202" s="25"/>
      <c r="H202" s="6"/>
      <c r="I202" s="26"/>
      <c r="J202" s="30"/>
      <c r="K202" s="27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4"/>
      <c r="X202" s="24"/>
      <c r="Y202" s="27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4"/>
      <c r="AR202" s="24"/>
      <c r="AS202" s="24"/>
    </row>
    <row r="203" spans="2:45" ht="12.75">
      <c r="B203" s="56"/>
      <c r="C203" s="23"/>
      <c r="D203" s="24"/>
      <c r="E203" s="24"/>
      <c r="F203" s="25"/>
      <c r="G203" s="25"/>
      <c r="H203" s="6"/>
      <c r="I203" s="26"/>
      <c r="J203" s="30"/>
      <c r="K203" s="27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4"/>
      <c r="X203" s="24"/>
      <c r="Y203" s="27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4"/>
      <c r="AR203" s="24"/>
      <c r="AS203" s="24"/>
    </row>
    <row r="204" spans="2:45" ht="12.75">
      <c r="B204" s="56"/>
      <c r="C204" s="23"/>
      <c r="D204" s="24"/>
      <c r="E204" s="24"/>
      <c r="F204" s="25"/>
      <c r="G204" s="25"/>
      <c r="H204" s="6"/>
      <c r="I204" s="26"/>
      <c r="J204" s="30"/>
      <c r="K204" s="27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4"/>
      <c r="X204" s="24"/>
      <c r="Y204" s="27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4"/>
      <c r="AR204" s="24"/>
      <c r="AS204" s="24"/>
    </row>
    <row r="205" spans="2:45" ht="12.75">
      <c r="B205" s="56"/>
      <c r="C205" s="23"/>
      <c r="D205" s="24"/>
      <c r="E205" s="24"/>
      <c r="F205" s="25"/>
      <c r="G205" s="25"/>
      <c r="H205" s="6"/>
      <c r="I205" s="26"/>
      <c r="J205" s="30"/>
      <c r="K205" s="27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4"/>
      <c r="X205" s="24"/>
      <c r="Y205" s="27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4"/>
      <c r="AR205" s="24"/>
      <c r="AS205" s="24"/>
    </row>
    <row r="206" spans="2:45" ht="12.75">
      <c r="B206" s="56"/>
      <c r="C206" s="23"/>
      <c r="D206" s="24"/>
      <c r="E206" s="24"/>
      <c r="F206" s="25"/>
      <c r="G206" s="25"/>
      <c r="H206" s="6"/>
      <c r="I206" s="26"/>
      <c r="J206" s="30"/>
      <c r="K206" s="27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4"/>
      <c r="X206" s="24"/>
      <c r="Y206" s="27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4"/>
      <c r="AR206" s="24"/>
      <c r="AS206" s="24"/>
    </row>
    <row r="207" spans="2:45" ht="12.75">
      <c r="B207" s="56"/>
      <c r="C207" s="23"/>
      <c r="D207" s="24"/>
      <c r="E207" s="24"/>
      <c r="F207" s="25"/>
      <c r="G207" s="25"/>
      <c r="H207" s="6"/>
      <c r="I207" s="26"/>
      <c r="J207" s="30"/>
      <c r="K207" s="27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4"/>
      <c r="X207" s="24"/>
      <c r="Y207" s="27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4"/>
      <c r="AR207" s="24"/>
      <c r="AS207" s="24"/>
    </row>
    <row r="208" spans="2:45" ht="12.75">
      <c r="B208" s="56"/>
      <c r="C208" s="23"/>
      <c r="D208" s="24"/>
      <c r="E208" s="24"/>
      <c r="F208" s="25"/>
      <c r="G208" s="25"/>
      <c r="H208" s="6"/>
      <c r="I208" s="26"/>
      <c r="J208" s="30"/>
      <c r="K208" s="27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4"/>
      <c r="X208" s="24"/>
      <c r="Y208" s="27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4"/>
      <c r="AR208" s="24"/>
      <c r="AS208" s="24"/>
    </row>
    <row r="209" spans="2:45" ht="12.75">
      <c r="B209" s="56"/>
      <c r="C209" s="23"/>
      <c r="D209" s="24"/>
      <c r="E209" s="24"/>
      <c r="F209" s="25"/>
      <c r="G209" s="25"/>
      <c r="H209" s="6"/>
      <c r="I209" s="26"/>
      <c r="J209" s="30"/>
      <c r="K209" s="27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4"/>
      <c r="X209" s="24"/>
      <c r="Y209" s="27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4"/>
      <c r="AR209" s="24"/>
      <c r="AS209" s="24"/>
    </row>
    <row r="210" spans="2:45" ht="12.75">
      <c r="B210" s="56"/>
      <c r="C210" s="23"/>
      <c r="D210" s="24"/>
      <c r="E210" s="24"/>
      <c r="F210" s="25"/>
      <c r="G210" s="25"/>
      <c r="H210" s="6"/>
      <c r="I210" s="26"/>
      <c r="J210" s="30"/>
      <c r="K210" s="27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4"/>
      <c r="X210" s="24"/>
      <c r="Y210" s="27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4"/>
      <c r="AR210" s="24"/>
      <c r="AS210" s="24"/>
    </row>
    <row r="211" spans="2:45" ht="12.75">
      <c r="B211" s="56"/>
      <c r="C211" s="23"/>
      <c r="D211" s="24"/>
      <c r="E211" s="24"/>
      <c r="F211" s="25"/>
      <c r="G211" s="25"/>
      <c r="H211" s="6"/>
      <c r="I211" s="26"/>
      <c r="J211" s="30"/>
      <c r="K211" s="27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4"/>
      <c r="X211" s="24"/>
      <c r="Y211" s="27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4"/>
      <c r="AR211" s="24"/>
      <c r="AS211" s="24"/>
    </row>
    <row r="212" spans="2:45" ht="12.75">
      <c r="B212" s="56"/>
      <c r="C212" s="23"/>
      <c r="D212" s="24"/>
      <c r="E212" s="24"/>
      <c r="F212" s="25"/>
      <c r="G212" s="25"/>
      <c r="H212" s="6"/>
      <c r="I212" s="26"/>
      <c r="J212" s="30"/>
      <c r="K212" s="27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4"/>
      <c r="X212" s="24"/>
      <c r="Y212" s="27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4"/>
      <c r="AR212" s="24"/>
      <c r="AS212" s="24"/>
    </row>
    <row r="213" spans="2:45" ht="12.75">
      <c r="B213" s="56"/>
      <c r="C213" s="23"/>
      <c r="D213" s="24"/>
      <c r="E213" s="24"/>
      <c r="F213" s="25"/>
      <c r="G213" s="25"/>
      <c r="H213" s="6"/>
      <c r="I213" s="26"/>
      <c r="J213" s="30"/>
      <c r="K213" s="27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4"/>
      <c r="X213" s="24"/>
      <c r="Y213" s="27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4"/>
      <c r="AR213" s="24"/>
      <c r="AS213" s="24"/>
    </row>
    <row r="214" spans="2:45" ht="12.75">
      <c r="B214" s="56"/>
      <c r="C214" s="23"/>
      <c r="D214" s="24"/>
      <c r="E214" s="24"/>
      <c r="F214" s="25"/>
      <c r="G214" s="25"/>
      <c r="H214" s="6"/>
      <c r="I214" s="26"/>
      <c r="J214" s="30"/>
      <c r="K214" s="27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4"/>
      <c r="X214" s="24"/>
      <c r="Y214" s="27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4"/>
      <c r="AR214" s="24"/>
      <c r="AS214" s="24"/>
    </row>
    <row r="215" spans="2:45" ht="12.75">
      <c r="B215" s="56"/>
      <c r="C215" s="23"/>
      <c r="D215" s="24"/>
      <c r="E215" s="24"/>
      <c r="F215" s="25"/>
      <c r="G215" s="25"/>
      <c r="H215" s="6"/>
      <c r="I215" s="26"/>
      <c r="J215" s="30"/>
      <c r="K215" s="27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4"/>
      <c r="X215" s="24"/>
      <c r="Y215" s="27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4"/>
      <c r="AR215" s="24"/>
      <c r="AS215" s="24"/>
    </row>
    <row r="216" spans="2:45" ht="12.75">
      <c r="B216" s="56"/>
      <c r="C216" s="23"/>
      <c r="D216" s="24"/>
      <c r="E216" s="24"/>
      <c r="F216" s="25"/>
      <c r="G216" s="25"/>
      <c r="H216" s="6"/>
      <c r="I216" s="26"/>
      <c r="J216" s="30"/>
      <c r="K216" s="27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4"/>
      <c r="X216" s="24"/>
      <c r="Y216" s="27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4"/>
      <c r="AR216" s="24"/>
      <c r="AS216" s="24"/>
    </row>
    <row r="217" spans="2:45" ht="12.75">
      <c r="B217" s="56"/>
      <c r="C217" s="23"/>
      <c r="D217" s="24"/>
      <c r="E217" s="24"/>
      <c r="F217" s="25"/>
      <c r="G217" s="25"/>
      <c r="H217" s="6"/>
      <c r="I217" s="26"/>
      <c r="J217" s="30"/>
      <c r="K217" s="27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4"/>
      <c r="X217" s="24"/>
      <c r="Y217" s="27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4"/>
      <c r="AR217" s="24"/>
      <c r="AS217" s="24"/>
    </row>
    <row r="218" spans="2:45" ht="12.75">
      <c r="B218" s="56"/>
      <c r="C218" s="23"/>
      <c r="D218" s="24"/>
      <c r="E218" s="24"/>
      <c r="F218" s="25"/>
      <c r="G218" s="25"/>
      <c r="H218" s="6"/>
      <c r="I218" s="26"/>
      <c r="J218" s="30"/>
      <c r="K218" s="27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4"/>
      <c r="X218" s="24"/>
      <c r="Y218" s="27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4"/>
      <c r="AR218" s="24"/>
      <c r="AS218" s="24"/>
    </row>
    <row r="219" spans="2:45" ht="12.75">
      <c r="B219" s="56"/>
      <c r="C219" s="23"/>
      <c r="D219" s="24"/>
      <c r="E219" s="24"/>
      <c r="F219" s="25"/>
      <c r="G219" s="25"/>
      <c r="H219" s="6"/>
      <c r="I219" s="26"/>
      <c r="J219" s="30"/>
      <c r="K219" s="27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4"/>
      <c r="X219" s="24"/>
      <c r="Y219" s="27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4"/>
      <c r="AR219" s="24"/>
      <c r="AS219" s="24"/>
    </row>
    <row r="220" spans="2:45" ht="12.75">
      <c r="B220" s="56"/>
      <c r="C220" s="23"/>
      <c r="D220" s="24"/>
      <c r="E220" s="24"/>
      <c r="F220" s="25"/>
      <c r="G220" s="25"/>
      <c r="H220" s="6"/>
      <c r="I220" s="26"/>
      <c r="J220" s="30"/>
      <c r="K220" s="27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4"/>
      <c r="X220" s="24"/>
      <c r="Y220" s="27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4"/>
      <c r="AR220" s="24"/>
      <c r="AS220" s="24"/>
    </row>
    <row r="221" spans="2:45" ht="12.75">
      <c r="B221" s="56"/>
      <c r="C221" s="23"/>
      <c r="D221" s="24"/>
      <c r="E221" s="24"/>
      <c r="F221" s="25"/>
      <c r="G221" s="25"/>
      <c r="H221" s="6"/>
      <c r="I221" s="26"/>
      <c r="J221" s="30"/>
      <c r="K221" s="27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4"/>
      <c r="X221" s="24"/>
      <c r="Y221" s="27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4"/>
      <c r="AR221" s="24"/>
      <c r="AS221" s="24"/>
    </row>
    <row r="222" spans="2:45" ht="12.75">
      <c r="B222" s="56"/>
      <c r="C222" s="23"/>
      <c r="D222" s="24"/>
      <c r="E222" s="24"/>
      <c r="F222" s="25"/>
      <c r="G222" s="25"/>
      <c r="H222" s="6"/>
      <c r="I222" s="26"/>
      <c r="J222" s="30"/>
      <c r="K222" s="27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4"/>
      <c r="X222" s="24"/>
      <c r="Y222" s="27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4"/>
      <c r="AR222" s="24"/>
      <c r="AS222" s="24"/>
    </row>
    <row r="223" spans="2:45" ht="12.75">
      <c r="B223" s="56"/>
      <c r="C223" s="23"/>
      <c r="D223" s="24"/>
      <c r="E223" s="24"/>
      <c r="F223" s="25"/>
      <c r="G223" s="25"/>
      <c r="H223" s="6"/>
      <c r="I223" s="26"/>
      <c r="J223" s="30"/>
      <c r="K223" s="27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4"/>
      <c r="X223" s="24"/>
      <c r="Y223" s="27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4"/>
      <c r="AR223" s="24"/>
      <c r="AS223" s="24"/>
    </row>
    <row r="224" spans="2:45" ht="12.75">
      <c r="B224" s="56"/>
      <c r="C224" s="23"/>
      <c r="D224" s="24"/>
      <c r="E224" s="24"/>
      <c r="F224" s="25"/>
      <c r="G224" s="25"/>
      <c r="H224" s="6"/>
      <c r="I224" s="26"/>
      <c r="J224" s="30"/>
      <c r="K224" s="27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4"/>
      <c r="X224" s="24"/>
      <c r="Y224" s="27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4"/>
      <c r="AR224" s="24"/>
      <c r="AS224" s="24"/>
    </row>
    <row r="225" spans="2:45" ht="12.75">
      <c r="B225" s="56"/>
      <c r="C225" s="23"/>
      <c r="D225" s="24"/>
      <c r="E225" s="24"/>
      <c r="F225" s="25"/>
      <c r="G225" s="25"/>
      <c r="H225" s="6"/>
      <c r="I225" s="26"/>
      <c r="J225" s="30"/>
      <c r="K225" s="27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4"/>
      <c r="X225" s="24"/>
      <c r="Y225" s="27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4"/>
      <c r="AR225" s="24"/>
      <c r="AS225" s="24"/>
    </row>
    <row r="226" spans="2:45" ht="12.75">
      <c r="B226" s="56"/>
      <c r="C226" s="23"/>
      <c r="D226" s="24"/>
      <c r="E226" s="24"/>
      <c r="F226" s="25"/>
      <c r="G226" s="25"/>
      <c r="H226" s="6"/>
      <c r="I226" s="26"/>
      <c r="J226" s="30"/>
      <c r="K226" s="27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4"/>
      <c r="X226" s="24"/>
      <c r="Y226" s="27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4"/>
      <c r="AR226" s="24"/>
      <c r="AS226" s="24"/>
    </row>
    <row r="227" spans="2:45" ht="12.75">
      <c r="B227" s="56"/>
      <c r="C227" s="23"/>
      <c r="D227" s="24"/>
      <c r="E227" s="24"/>
      <c r="F227" s="25"/>
      <c r="G227" s="25"/>
      <c r="H227" s="6"/>
      <c r="I227" s="26"/>
      <c r="J227" s="30"/>
      <c r="K227" s="27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4"/>
      <c r="X227" s="24"/>
      <c r="Y227" s="27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4"/>
      <c r="AR227" s="24"/>
      <c r="AS227" s="24"/>
    </row>
    <row r="228" spans="2:45" ht="12.75">
      <c r="B228" s="56"/>
      <c r="C228" s="23"/>
      <c r="D228" s="24"/>
      <c r="E228" s="24"/>
      <c r="F228" s="25"/>
      <c r="G228" s="25"/>
      <c r="H228" s="6"/>
      <c r="I228" s="26"/>
      <c r="J228" s="30"/>
      <c r="K228" s="27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4"/>
      <c r="X228" s="24"/>
      <c r="Y228" s="27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4"/>
      <c r="AR228" s="24"/>
      <c r="AS228" s="24"/>
    </row>
    <row r="229" spans="2:45" ht="12.75">
      <c r="B229" s="56"/>
      <c r="C229" s="23"/>
      <c r="D229" s="24"/>
      <c r="E229" s="24"/>
      <c r="F229" s="25"/>
      <c r="G229" s="25"/>
      <c r="H229" s="6"/>
      <c r="I229" s="26"/>
      <c r="J229" s="30"/>
      <c r="K229" s="27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4"/>
      <c r="X229" s="24"/>
      <c r="Y229" s="27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4"/>
      <c r="AR229" s="24"/>
      <c r="AS229" s="24"/>
    </row>
    <row r="230" spans="2:45" ht="12.75">
      <c r="B230" s="56"/>
      <c r="C230" s="23"/>
      <c r="D230" s="24"/>
      <c r="E230" s="24"/>
      <c r="F230" s="25"/>
      <c r="G230" s="25"/>
      <c r="H230" s="6"/>
      <c r="I230" s="26"/>
      <c r="J230" s="30"/>
      <c r="K230" s="27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4"/>
      <c r="X230" s="24"/>
      <c r="Y230" s="27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4"/>
      <c r="AR230" s="24"/>
      <c r="AS230" s="24"/>
    </row>
    <row r="231" spans="2:45" ht="12.75">
      <c r="B231" s="56"/>
      <c r="C231" s="23"/>
      <c r="D231" s="24"/>
      <c r="E231" s="24"/>
      <c r="F231" s="25"/>
      <c r="G231" s="25"/>
      <c r="H231" s="6"/>
      <c r="I231" s="26"/>
      <c r="J231" s="30"/>
      <c r="K231" s="27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4"/>
      <c r="X231" s="24"/>
      <c r="Y231" s="27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4"/>
      <c r="AR231" s="24"/>
      <c r="AS231" s="24"/>
    </row>
    <row r="232" spans="2:45" ht="12.75">
      <c r="B232" s="56"/>
      <c r="C232" s="23"/>
      <c r="D232" s="24"/>
      <c r="E232" s="24"/>
      <c r="F232" s="25"/>
      <c r="G232" s="25"/>
      <c r="H232" s="6"/>
      <c r="I232" s="26"/>
      <c r="J232" s="30"/>
      <c r="K232" s="27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4"/>
      <c r="X232" s="24"/>
      <c r="Y232" s="27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4"/>
      <c r="AR232" s="24"/>
      <c r="AS232" s="24"/>
    </row>
    <row r="233" spans="2:45" ht="12.75">
      <c r="B233" s="56"/>
      <c r="C233" s="23"/>
      <c r="D233" s="24"/>
      <c r="E233" s="24"/>
      <c r="F233" s="25"/>
      <c r="G233" s="25"/>
      <c r="H233" s="6"/>
      <c r="I233" s="26"/>
      <c r="J233" s="30"/>
      <c r="K233" s="27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4"/>
      <c r="X233" s="24"/>
      <c r="Y233" s="27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4"/>
      <c r="AR233" s="24"/>
      <c r="AS233" s="24"/>
    </row>
    <row r="234" spans="2:45" ht="12.75">
      <c r="B234" s="56"/>
      <c r="C234" s="23"/>
      <c r="D234" s="24"/>
      <c r="E234" s="24"/>
      <c r="F234" s="25"/>
      <c r="G234" s="25"/>
      <c r="H234" s="6"/>
      <c r="I234" s="26"/>
      <c r="J234" s="30"/>
      <c r="K234" s="27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4"/>
      <c r="X234" s="24"/>
      <c r="Y234" s="27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4"/>
      <c r="AR234" s="24"/>
      <c r="AS234" s="24"/>
    </row>
    <row r="235" spans="2:45" ht="12.75">
      <c r="B235" s="56"/>
      <c r="C235" s="23"/>
      <c r="D235" s="24"/>
      <c r="E235" s="24"/>
      <c r="F235" s="25"/>
      <c r="G235" s="25"/>
      <c r="H235" s="6"/>
      <c r="I235" s="26"/>
      <c r="J235" s="30"/>
      <c r="K235" s="27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4"/>
      <c r="X235" s="24"/>
      <c r="Y235" s="27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4"/>
      <c r="AR235" s="24"/>
      <c r="AS235" s="24"/>
    </row>
    <row r="236" spans="2:45" ht="12.75">
      <c r="B236" s="56"/>
      <c r="C236" s="23"/>
      <c r="D236" s="24"/>
      <c r="E236" s="24"/>
      <c r="F236" s="25"/>
      <c r="G236" s="25"/>
      <c r="H236" s="6"/>
      <c r="I236" s="26"/>
      <c r="J236" s="30"/>
      <c r="K236" s="27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4"/>
      <c r="X236" s="24"/>
      <c r="Y236" s="27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4"/>
      <c r="AR236" s="24"/>
      <c r="AS236" s="24"/>
    </row>
    <row r="237" spans="2:45" ht="12.75">
      <c r="B237" s="56"/>
      <c r="C237" s="23"/>
      <c r="D237" s="24"/>
      <c r="E237" s="24"/>
      <c r="F237" s="25"/>
      <c r="G237" s="25"/>
      <c r="H237" s="6"/>
      <c r="I237" s="26"/>
      <c r="J237" s="30"/>
      <c r="K237" s="27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4"/>
      <c r="X237" s="24"/>
      <c r="Y237" s="27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4"/>
      <c r="AR237" s="24"/>
      <c r="AS237" s="24"/>
    </row>
    <row r="238" spans="2:45" ht="12.75">
      <c r="B238" s="56"/>
      <c r="C238" s="23"/>
      <c r="D238" s="24"/>
      <c r="E238" s="24"/>
      <c r="F238" s="25"/>
      <c r="G238" s="25"/>
      <c r="H238" s="6"/>
      <c r="I238" s="26"/>
      <c r="J238" s="30"/>
      <c r="K238" s="27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4"/>
      <c r="X238" s="24"/>
      <c r="Y238" s="27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4"/>
      <c r="AR238" s="24"/>
      <c r="AS238" s="24"/>
    </row>
    <row r="239" spans="2:45" ht="12.75">
      <c r="B239" s="56"/>
      <c r="C239" s="23"/>
      <c r="D239" s="24"/>
      <c r="E239" s="24"/>
      <c r="F239" s="25"/>
      <c r="G239" s="25"/>
      <c r="H239" s="6"/>
      <c r="I239" s="26"/>
      <c r="J239" s="30"/>
      <c r="K239" s="27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4"/>
      <c r="X239" s="24"/>
      <c r="Y239" s="27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4"/>
      <c r="AR239" s="24"/>
      <c r="AS239" s="24"/>
    </row>
    <row r="240" spans="2:45" ht="12.75">
      <c r="B240" s="56"/>
      <c r="C240" s="23"/>
      <c r="D240" s="24"/>
      <c r="E240" s="24"/>
      <c r="F240" s="25"/>
      <c r="G240" s="25"/>
      <c r="H240" s="6"/>
      <c r="I240" s="26"/>
      <c r="J240" s="30"/>
      <c r="K240" s="27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4"/>
      <c r="X240" s="24"/>
      <c r="Y240" s="27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4"/>
      <c r="AR240" s="24"/>
      <c r="AS240" s="24"/>
    </row>
    <row r="241" spans="2:45" ht="12.75">
      <c r="B241" s="56"/>
      <c r="C241" s="23"/>
      <c r="D241" s="24"/>
      <c r="E241" s="24"/>
      <c r="F241" s="25"/>
      <c r="G241" s="25"/>
      <c r="H241" s="6"/>
      <c r="I241" s="26"/>
      <c r="J241" s="30"/>
      <c r="K241" s="27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4"/>
      <c r="X241" s="24"/>
      <c r="Y241" s="27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4"/>
      <c r="AR241" s="24"/>
      <c r="AS241" s="24"/>
    </row>
    <row r="242" spans="2:45" ht="12.75">
      <c r="B242" s="56"/>
      <c r="C242" s="23"/>
      <c r="D242" s="24"/>
      <c r="E242" s="24"/>
      <c r="F242" s="25"/>
      <c r="G242" s="25"/>
      <c r="H242" s="6"/>
      <c r="I242" s="26"/>
      <c r="J242" s="30"/>
      <c r="K242" s="27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4"/>
      <c r="X242" s="24"/>
      <c r="Y242" s="27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4"/>
      <c r="AR242" s="24"/>
      <c r="AS242" s="24"/>
    </row>
    <row r="243" spans="2:45" ht="12.75">
      <c r="B243" s="56"/>
      <c r="C243" s="23"/>
      <c r="D243" s="24"/>
      <c r="E243" s="24"/>
      <c r="F243" s="25"/>
      <c r="G243" s="25"/>
      <c r="H243" s="6"/>
      <c r="I243" s="26"/>
      <c r="J243" s="30"/>
      <c r="K243" s="27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4"/>
      <c r="X243" s="24"/>
      <c r="Y243" s="27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4"/>
      <c r="AR243" s="24"/>
      <c r="AS243" s="24"/>
    </row>
    <row r="244" spans="2:45" ht="12.75">
      <c r="B244" s="56"/>
      <c r="C244" s="23"/>
      <c r="D244" s="24"/>
      <c r="E244" s="24"/>
      <c r="F244" s="25"/>
      <c r="G244" s="25"/>
      <c r="H244" s="6"/>
      <c r="I244" s="26"/>
      <c r="J244" s="30"/>
      <c r="K244" s="27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4"/>
      <c r="X244" s="24"/>
      <c r="Y244" s="27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4"/>
      <c r="AR244" s="24"/>
      <c r="AS244" s="24"/>
    </row>
    <row r="245" spans="2:45" ht="12.75">
      <c r="B245" s="56"/>
      <c r="C245" s="23"/>
      <c r="D245" s="24"/>
      <c r="E245" s="24"/>
      <c r="F245" s="25"/>
      <c r="G245" s="25"/>
      <c r="H245" s="6"/>
      <c r="I245" s="26"/>
      <c r="J245" s="30"/>
      <c r="K245" s="27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4"/>
      <c r="X245" s="24"/>
      <c r="Y245" s="27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4"/>
      <c r="AR245" s="24"/>
      <c r="AS245" s="24"/>
    </row>
    <row r="246" spans="2:45" ht="12.75">
      <c r="B246" s="56"/>
      <c r="C246" s="23"/>
      <c r="D246" s="24"/>
      <c r="E246" s="24"/>
      <c r="F246" s="25"/>
      <c r="G246" s="25"/>
      <c r="H246" s="6"/>
      <c r="I246" s="26"/>
      <c r="J246" s="30"/>
      <c r="K246" s="27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4"/>
      <c r="X246" s="24"/>
      <c r="Y246" s="27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4"/>
      <c r="AR246" s="24"/>
      <c r="AS246" s="24"/>
    </row>
    <row r="247" spans="2:45" ht="12.75">
      <c r="B247" s="56"/>
      <c r="C247" s="23"/>
      <c r="D247" s="24"/>
      <c r="E247" s="24"/>
      <c r="F247" s="25"/>
      <c r="G247" s="25"/>
      <c r="H247" s="6"/>
      <c r="I247" s="26"/>
      <c r="J247" s="30"/>
      <c r="K247" s="27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4"/>
      <c r="X247" s="24"/>
      <c r="Y247" s="27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4"/>
      <c r="AR247" s="24"/>
      <c r="AS247" s="24"/>
    </row>
    <row r="248" spans="2:45" ht="12.75">
      <c r="B248" s="56"/>
      <c r="C248" s="23"/>
      <c r="D248" s="24"/>
      <c r="E248" s="24"/>
      <c r="F248" s="25"/>
      <c r="G248" s="25"/>
      <c r="H248" s="6"/>
      <c r="I248" s="26"/>
      <c r="J248" s="30"/>
      <c r="K248" s="27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4"/>
      <c r="X248" s="24"/>
      <c r="Y248" s="27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4"/>
      <c r="AR248" s="24"/>
      <c r="AS248" s="24"/>
    </row>
    <row r="249" spans="2:45" ht="12.75">
      <c r="B249" s="56"/>
      <c r="C249" s="23"/>
      <c r="D249" s="24"/>
      <c r="E249" s="24"/>
      <c r="F249" s="25"/>
      <c r="G249" s="25"/>
      <c r="H249" s="6"/>
      <c r="I249" s="26"/>
      <c r="J249" s="30"/>
      <c r="K249" s="27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4"/>
      <c r="X249" s="24"/>
      <c r="Y249" s="27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4"/>
      <c r="AR249" s="24"/>
      <c r="AS249" s="24"/>
    </row>
    <row r="250" spans="2:45" ht="12.75">
      <c r="B250" s="56"/>
      <c r="C250" s="23"/>
      <c r="D250" s="24"/>
      <c r="E250" s="24"/>
      <c r="F250" s="25"/>
      <c r="G250" s="25"/>
      <c r="H250" s="6"/>
      <c r="I250" s="26"/>
      <c r="J250" s="30"/>
      <c r="K250" s="27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4"/>
      <c r="X250" s="24"/>
      <c r="Y250" s="27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4"/>
      <c r="AR250" s="24"/>
      <c r="AS250" s="24"/>
    </row>
    <row r="251" spans="2:45" ht="12.75">
      <c r="B251" s="56"/>
      <c r="C251" s="23"/>
      <c r="D251" s="24"/>
      <c r="E251" s="24"/>
      <c r="F251" s="25"/>
      <c r="G251" s="25"/>
      <c r="H251" s="6"/>
      <c r="I251" s="26"/>
      <c r="J251" s="30"/>
      <c r="K251" s="27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4"/>
      <c r="X251" s="24"/>
      <c r="Y251" s="27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4"/>
      <c r="AR251" s="24"/>
      <c r="AS251" s="24"/>
    </row>
    <row r="252" spans="2:45" ht="12.75">
      <c r="B252" s="56"/>
      <c r="C252" s="23"/>
      <c r="D252" s="24"/>
      <c r="E252" s="24"/>
      <c r="F252" s="25"/>
      <c r="G252" s="25"/>
      <c r="H252" s="6"/>
      <c r="I252" s="26"/>
      <c r="J252" s="30"/>
      <c r="K252" s="27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4"/>
      <c r="X252" s="24"/>
      <c r="Y252" s="27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4"/>
      <c r="AR252" s="24"/>
      <c r="AS252" s="24"/>
    </row>
    <row r="253" spans="2:45" ht="12.75">
      <c r="B253" s="56"/>
      <c r="C253" s="23"/>
      <c r="D253" s="24"/>
      <c r="E253" s="24"/>
      <c r="F253" s="25"/>
      <c r="G253" s="25"/>
      <c r="H253" s="6"/>
      <c r="I253" s="26"/>
      <c r="J253" s="30"/>
      <c r="K253" s="27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4"/>
      <c r="X253" s="24"/>
      <c r="Y253" s="27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4"/>
      <c r="AR253" s="24"/>
      <c r="AS253" s="24"/>
    </row>
    <row r="254" spans="2:45" ht="12.75">
      <c r="B254" s="56"/>
      <c r="C254" s="23"/>
      <c r="D254" s="24"/>
      <c r="E254" s="24"/>
      <c r="F254" s="25"/>
      <c r="G254" s="25"/>
      <c r="H254" s="6"/>
      <c r="I254" s="26"/>
      <c r="J254" s="30"/>
      <c r="K254" s="27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4"/>
      <c r="X254" s="24"/>
      <c r="Y254" s="27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4"/>
      <c r="AR254" s="24"/>
      <c r="AS254" s="24"/>
    </row>
    <row r="255" spans="2:45" ht="12.75">
      <c r="B255" s="56"/>
      <c r="C255" s="23"/>
      <c r="D255" s="24"/>
      <c r="E255" s="24"/>
      <c r="F255" s="25"/>
      <c r="G255" s="25"/>
      <c r="H255" s="6"/>
      <c r="I255" s="26"/>
      <c r="J255" s="30"/>
      <c r="K255" s="27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4"/>
      <c r="X255" s="24"/>
      <c r="Y255" s="27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4"/>
      <c r="AR255" s="24"/>
      <c r="AS255" s="24"/>
    </row>
    <row r="256" spans="2:45" ht="12.75">
      <c r="B256" s="56"/>
      <c r="C256" s="23"/>
      <c r="D256" s="24"/>
      <c r="E256" s="24"/>
      <c r="F256" s="25"/>
      <c r="G256" s="25"/>
      <c r="H256" s="6"/>
      <c r="I256" s="26"/>
      <c r="J256" s="30"/>
      <c r="K256" s="27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4"/>
      <c r="X256" s="24"/>
      <c r="Y256" s="27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4"/>
      <c r="AR256" s="24"/>
      <c r="AS256" s="24"/>
    </row>
    <row r="257" spans="2:45" ht="12.75">
      <c r="B257" s="56"/>
      <c r="C257" s="23"/>
      <c r="D257" s="24"/>
      <c r="E257" s="24"/>
      <c r="F257" s="25"/>
      <c r="G257" s="25"/>
      <c r="H257" s="6"/>
      <c r="I257" s="26"/>
      <c r="J257" s="30"/>
      <c r="K257" s="27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4"/>
      <c r="X257" s="24"/>
      <c r="Y257" s="27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4"/>
      <c r="AR257" s="24"/>
      <c r="AS257" s="24"/>
    </row>
    <row r="258" spans="2:45" ht="12.75">
      <c r="B258" s="56"/>
      <c r="C258" s="23"/>
      <c r="D258" s="24"/>
      <c r="E258" s="24"/>
      <c r="F258" s="25"/>
      <c r="G258" s="25"/>
      <c r="H258" s="6"/>
      <c r="I258" s="26"/>
      <c r="J258" s="30"/>
      <c r="K258" s="27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4"/>
      <c r="X258" s="24"/>
      <c r="Y258" s="27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4"/>
      <c r="AR258" s="24"/>
      <c r="AS258" s="24"/>
    </row>
    <row r="259" spans="2:45" ht="12.75">
      <c r="B259" s="56"/>
      <c r="C259" s="23"/>
      <c r="D259" s="24"/>
      <c r="E259" s="24"/>
      <c r="F259" s="25"/>
      <c r="G259" s="25"/>
      <c r="H259" s="6"/>
      <c r="I259" s="26"/>
      <c r="J259" s="30"/>
      <c r="K259" s="27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4"/>
      <c r="X259" s="24"/>
      <c r="Y259" s="27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4"/>
      <c r="AR259" s="24"/>
      <c r="AS259" s="24"/>
    </row>
    <row r="260" spans="2:45" ht="12.75">
      <c r="B260" s="56"/>
      <c r="C260" s="23"/>
      <c r="D260" s="24"/>
      <c r="E260" s="24"/>
      <c r="F260" s="25"/>
      <c r="G260" s="25"/>
      <c r="H260" s="6"/>
      <c r="I260" s="26"/>
      <c r="J260" s="30"/>
      <c r="K260" s="27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4"/>
      <c r="X260" s="24"/>
      <c r="Y260" s="27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4"/>
      <c r="AR260" s="24"/>
      <c r="AS260" s="24"/>
    </row>
    <row r="261" spans="2:45" ht="12.75">
      <c r="B261" s="56"/>
      <c r="C261" s="23"/>
      <c r="D261" s="24"/>
      <c r="E261" s="24"/>
      <c r="F261" s="25"/>
      <c r="G261" s="25"/>
      <c r="H261" s="6"/>
      <c r="I261" s="26"/>
      <c r="J261" s="30"/>
      <c r="K261" s="27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4"/>
      <c r="X261" s="24"/>
      <c r="Y261" s="27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4"/>
      <c r="AR261" s="24"/>
      <c r="AS261" s="24"/>
    </row>
    <row r="262" spans="2:45" ht="12.75">
      <c r="B262" s="56"/>
      <c r="C262" s="23"/>
      <c r="D262" s="24"/>
      <c r="E262" s="24"/>
      <c r="F262" s="25"/>
      <c r="G262" s="25"/>
      <c r="H262" s="6"/>
      <c r="I262" s="26"/>
      <c r="J262" s="30"/>
      <c r="K262" s="27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4"/>
      <c r="X262" s="24"/>
      <c r="Y262" s="27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4"/>
      <c r="AR262" s="24"/>
      <c r="AS262" s="24"/>
    </row>
    <row r="263" spans="2:45" ht="12.75">
      <c r="B263" s="56"/>
      <c r="C263" s="23"/>
      <c r="D263" s="24"/>
      <c r="E263" s="24"/>
      <c r="F263" s="25"/>
      <c r="G263" s="25"/>
      <c r="H263" s="6"/>
      <c r="I263" s="26"/>
      <c r="J263" s="30"/>
      <c r="K263" s="27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4"/>
      <c r="X263" s="24"/>
      <c r="Y263" s="27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4"/>
      <c r="AR263" s="24"/>
      <c r="AS263" s="24"/>
    </row>
    <row r="264" spans="2:45" ht="12.75">
      <c r="B264" s="56"/>
      <c r="C264" s="23"/>
      <c r="D264" s="24"/>
      <c r="E264" s="24"/>
      <c r="F264" s="25"/>
      <c r="G264" s="25"/>
      <c r="H264" s="6"/>
      <c r="I264" s="26"/>
      <c r="J264" s="30"/>
      <c r="K264" s="27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4"/>
      <c r="X264" s="24"/>
      <c r="Y264" s="27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4"/>
      <c r="AR264" s="24"/>
      <c r="AS264" s="24"/>
    </row>
    <row r="265" spans="2:45" ht="12.75">
      <c r="B265" s="56"/>
      <c r="C265" s="23"/>
      <c r="D265" s="24"/>
      <c r="E265" s="24"/>
      <c r="F265" s="25"/>
      <c r="G265" s="25"/>
      <c r="H265" s="6"/>
      <c r="I265" s="26"/>
      <c r="J265" s="30"/>
      <c r="K265" s="27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4"/>
      <c r="X265" s="24"/>
      <c r="Y265" s="27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4"/>
      <c r="AR265" s="24"/>
      <c r="AS265" s="24"/>
    </row>
    <row r="266" spans="2:45" ht="12.75">
      <c r="B266" s="56"/>
      <c r="C266" s="23"/>
      <c r="D266" s="24"/>
      <c r="E266" s="24"/>
      <c r="F266" s="25"/>
      <c r="G266" s="25"/>
      <c r="H266" s="6"/>
      <c r="I266" s="26"/>
      <c r="J266" s="30"/>
      <c r="K266" s="27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4"/>
      <c r="X266" s="24"/>
      <c r="Y266" s="27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4"/>
      <c r="AR266" s="24"/>
      <c r="AS266" s="24"/>
    </row>
    <row r="267" spans="2:45" ht="12.75">
      <c r="B267" s="56"/>
      <c r="C267" s="23"/>
      <c r="D267" s="24"/>
      <c r="E267" s="24"/>
      <c r="F267" s="25"/>
      <c r="G267" s="25"/>
      <c r="H267" s="6"/>
      <c r="I267" s="26"/>
      <c r="J267" s="30"/>
      <c r="K267" s="27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4"/>
      <c r="X267" s="24"/>
      <c r="Y267" s="27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4"/>
      <c r="AR267" s="24"/>
      <c r="AS267" s="24"/>
    </row>
    <row r="268" spans="2:45" ht="12.75">
      <c r="B268" s="56"/>
      <c r="C268" s="23"/>
      <c r="D268" s="24"/>
      <c r="E268" s="24"/>
      <c r="F268" s="25"/>
      <c r="G268" s="25"/>
      <c r="H268" s="6"/>
      <c r="I268" s="26"/>
      <c r="J268" s="30"/>
      <c r="K268" s="27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4"/>
      <c r="X268" s="24"/>
      <c r="Y268" s="27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4"/>
      <c r="AR268" s="24"/>
      <c r="AS268" s="24"/>
    </row>
    <row r="269" spans="2:45" ht="12.75">
      <c r="B269" s="56"/>
      <c r="C269" s="23"/>
      <c r="D269" s="24"/>
      <c r="E269" s="24"/>
      <c r="F269" s="25"/>
      <c r="G269" s="25"/>
      <c r="H269" s="6"/>
      <c r="I269" s="26"/>
      <c r="J269" s="30"/>
      <c r="K269" s="27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4"/>
      <c r="X269" s="24"/>
      <c r="Y269" s="27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4"/>
      <c r="AR269" s="24"/>
      <c r="AS269" s="24"/>
    </row>
    <row r="270" spans="2:45" ht="12.75">
      <c r="B270" s="56"/>
      <c r="C270" s="23"/>
      <c r="D270" s="24"/>
      <c r="E270" s="24"/>
      <c r="F270" s="25"/>
      <c r="G270" s="25"/>
      <c r="H270" s="6"/>
      <c r="I270" s="26"/>
      <c r="J270" s="30"/>
      <c r="K270" s="27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4"/>
      <c r="X270" s="24"/>
      <c r="Y270" s="27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4"/>
      <c r="AR270" s="24"/>
      <c r="AS270" s="24"/>
    </row>
    <row r="271" spans="2:45" ht="12.75">
      <c r="B271" s="56"/>
      <c r="C271" s="23"/>
      <c r="D271" s="24"/>
      <c r="E271" s="24"/>
      <c r="F271" s="25"/>
      <c r="G271" s="25"/>
      <c r="H271" s="6"/>
      <c r="I271" s="26"/>
      <c r="J271" s="30"/>
      <c r="K271" s="27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4"/>
      <c r="X271" s="24"/>
      <c r="Y271" s="27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4"/>
      <c r="AR271" s="24"/>
      <c r="AS271" s="24"/>
    </row>
    <row r="272" spans="2:45" ht="12.75">
      <c r="B272" s="56"/>
      <c r="C272" s="23"/>
      <c r="D272" s="24"/>
      <c r="E272" s="24"/>
      <c r="F272" s="25"/>
      <c r="G272" s="25"/>
      <c r="H272" s="6"/>
      <c r="I272" s="26"/>
      <c r="J272" s="30"/>
      <c r="K272" s="27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4"/>
      <c r="X272" s="24"/>
      <c r="Y272" s="27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4"/>
      <c r="AR272" s="24"/>
      <c r="AS272" s="24"/>
    </row>
    <row r="273" spans="2:45" ht="12.75">
      <c r="B273" s="56"/>
      <c r="C273" s="23"/>
      <c r="D273" s="24"/>
      <c r="E273" s="24"/>
      <c r="F273" s="25"/>
      <c r="G273" s="25"/>
      <c r="H273" s="6"/>
      <c r="I273" s="26"/>
      <c r="J273" s="30"/>
      <c r="K273" s="27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4"/>
      <c r="X273" s="24"/>
      <c r="Y273" s="27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4"/>
      <c r="AR273" s="24"/>
      <c r="AS273" s="24"/>
    </row>
    <row r="274" spans="2:45" ht="12.75">
      <c r="B274" s="56"/>
      <c r="C274" s="23"/>
      <c r="D274" s="24"/>
      <c r="E274" s="24"/>
      <c r="F274" s="25"/>
      <c r="G274" s="25"/>
      <c r="H274" s="6"/>
      <c r="I274" s="26"/>
      <c r="J274" s="30"/>
      <c r="K274" s="27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4"/>
      <c r="X274" s="24"/>
      <c r="Y274" s="27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4"/>
      <c r="AR274" s="24"/>
      <c r="AS274" s="24"/>
    </row>
    <row r="275" spans="2:45" ht="12.75">
      <c r="B275" s="56"/>
      <c r="C275" s="23"/>
      <c r="D275" s="24"/>
      <c r="E275" s="24"/>
      <c r="F275" s="25"/>
      <c r="G275" s="25"/>
      <c r="H275" s="6"/>
      <c r="I275" s="26"/>
      <c r="J275" s="30"/>
      <c r="K275" s="27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4"/>
      <c r="X275" s="24"/>
      <c r="Y275" s="27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4"/>
      <c r="AR275" s="24"/>
      <c r="AS275" s="24"/>
    </row>
    <row r="276" spans="2:45" ht="12.75">
      <c r="B276" s="56"/>
      <c r="C276" s="23"/>
      <c r="D276" s="24"/>
      <c r="E276" s="24"/>
      <c r="F276" s="25"/>
      <c r="G276" s="25"/>
      <c r="H276" s="6"/>
      <c r="I276" s="26"/>
      <c r="J276" s="30"/>
      <c r="K276" s="27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4"/>
      <c r="X276" s="24"/>
      <c r="Y276" s="27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4"/>
      <c r="AR276" s="24"/>
      <c r="AS276" s="24"/>
    </row>
  </sheetData>
  <mergeCells count="5">
    <mergeCell ref="D1:E1"/>
    <mergeCell ref="M14:X14"/>
    <mergeCell ref="Y14:AS14"/>
    <mergeCell ref="H1:J1"/>
    <mergeCell ref="K1:M1"/>
  </mergeCells>
  <printOptions horizontalCentered="1"/>
  <pageMargins left="0.75" right="0.75" top="1" bottom="1" header="0.5" footer="0.5"/>
  <pageSetup fitToWidth="3" horizontalDpi="600" verticalDpi="600" orientation="landscape" scale="63" r:id="rId2"/>
  <headerFooter alignWithMargins="0">
    <oddHeader>&amp;C&amp;F&amp;RPage &amp;P</oddHeader>
  </headerFooter>
  <colBreaks count="3" manualBreakCount="3">
    <brk id="10" max="65535" man="1"/>
    <brk id="24" max="65535" man="1"/>
    <brk id="37" max="346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3" sqref="F33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robinsmh</dc:creator>
  <cp:keywords/>
  <dc:description/>
  <cp:lastModifiedBy>Authorized User</cp:lastModifiedBy>
  <cp:lastPrinted>2006-08-31T18:19:27Z</cp:lastPrinted>
  <dcterms:created xsi:type="dcterms:W3CDTF">2006-02-27T21:23:21Z</dcterms:created>
  <dcterms:modified xsi:type="dcterms:W3CDTF">2006-08-31T21:49:02Z</dcterms:modified>
  <cp:category/>
  <cp:version/>
  <cp:contentType/>
  <cp:contentStatus/>
</cp:coreProperties>
</file>